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4'!$A$1:$P$131</definedName>
    <definedName name="Z_F938AE4B_9C86_4EEC_8F25_75AEEDF29CBE_.wvu.PrintArea" localSheetId="5" hidden="1">'Приложение 6'!$A$1:$J$144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4'!$A$1:$P$150</definedName>
    <definedName name="_xlnm.Print_Area" localSheetId="5">'Приложение 6'!$A$1:$J$163</definedName>
  </definedNames>
  <calcPr fullCalcOnLoad="1"/>
</workbook>
</file>

<file path=xl/sharedStrings.xml><?xml version="1.0" encoding="utf-8"?>
<sst xmlns="http://schemas.openxmlformats.org/spreadsheetml/2006/main" count="2075" uniqueCount="966">
  <si>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</si>
  <si>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</si>
  <si>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</si>
  <si>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</si>
  <si>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</si>
  <si>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</si>
  <si>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</si>
  <si>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</si>
  <si>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</si>
  <si>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</si>
  <si>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</si>
  <si>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</si>
  <si>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</si>
  <si>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</si>
  <si>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</si>
  <si>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</si>
  <si>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</si>
  <si>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</si>
  <si>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</si>
  <si>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</si>
  <si>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</si>
  <si>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</si>
  <si>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</si>
  <si>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</si>
  <si>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</si>
  <si>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</si>
  <si>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</si>
  <si>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</si>
  <si>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</si>
  <si>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</si>
  <si>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</si>
  <si>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</si>
  <si>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</si>
  <si>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</si>
  <si>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</si>
  <si>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</si>
  <si>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</si>
  <si>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</si>
  <si>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</si>
  <si>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</si>
  <si>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</si>
  <si>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</si>
  <si>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</si>
  <si>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</si>
  <si>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</si>
  <si>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</si>
  <si>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</si>
  <si>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</si>
  <si>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</si>
  <si>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</si>
  <si>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</si>
  <si>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</si>
  <si>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</si>
  <si>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</si>
  <si>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</si>
  <si>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</si>
  <si>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</si>
  <si>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</si>
  <si>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</si>
  <si>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</si>
  <si>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</si>
  <si>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</si>
  <si>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</si>
  <si>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</si>
  <si>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</si>
  <si>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</si>
  <si>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</si>
  <si>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</si>
  <si>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</si>
  <si>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</si>
  <si>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</si>
  <si>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</si>
  <si>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</si>
  <si>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</si>
  <si>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</si>
  <si>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</si>
  <si>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</si>
  <si>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</si>
  <si>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</si>
  <si>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</si>
  <si>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</si>
  <si>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</si>
  <si>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</si>
  <si>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</si>
  <si>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</si>
  <si>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</si>
  <si>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</si>
  <si>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</si>
  <si>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</si>
  <si>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</si>
  <si>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</si>
  <si>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</si>
  <si>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</si>
  <si>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</si>
  <si>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</si>
  <si>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</si>
  <si>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</si>
  <si>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</si>
  <si>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</si>
  <si>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</si>
  <si>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</si>
  <si>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</si>
  <si>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</si>
  <si>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</si>
  <si>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</si>
  <si>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</si>
  <si>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</si>
  <si>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</si>
  <si>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</si>
  <si>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</si>
  <si>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</si>
  <si>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</si>
  <si>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</si>
  <si>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</si>
  <si>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</si>
  <si>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</si>
  <si>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</si>
  <si>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</si>
  <si>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</si>
  <si>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</si>
  <si>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</si>
  <si>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</si>
  <si>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</si>
  <si>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</si>
  <si>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</si>
  <si>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</si>
  <si>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</si>
  <si>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</si>
  <si>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</si>
  <si>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</si>
  <si>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</si>
  <si>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</si>
  <si>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</si>
  <si>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</si>
  <si>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</si>
  <si>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</si>
  <si>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</si>
  <si>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</si>
  <si>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</si>
  <si>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</si>
  <si>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</si>
  <si>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</si>
  <si>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</si>
  <si>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</si>
  <si>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</si>
  <si>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</si>
  <si>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</si>
  <si>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</si>
  <si>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</si>
  <si>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</si>
  <si>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</si>
  <si>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</si>
  <si>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</si>
  <si>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</si>
  <si>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</si>
  <si>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</si>
  <si>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</si>
  <si>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</si>
  <si>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</si>
  <si>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</si>
  <si>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</si>
  <si>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</si>
  <si>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</si>
  <si>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</si>
  <si>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</si>
  <si>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</si>
  <si>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</si>
  <si>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</si>
  <si>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</si>
  <si>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</si>
  <si>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</si>
  <si>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</si>
  <si>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</si>
  <si>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</si>
  <si>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</si>
  <si>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</si>
  <si>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</si>
  <si>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</si>
  <si>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</si>
  <si>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</si>
  <si>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</si>
  <si>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</si>
  <si>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</si>
  <si>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</si>
  <si>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</si>
  <si>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</si>
  <si>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</si>
  <si>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</si>
  <si>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</si>
  <si>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</si>
  <si>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</si>
  <si>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</si>
  <si>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</si>
  <si>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</si>
  <si>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</si>
  <si>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</si>
  <si>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</si>
  <si>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</si>
  <si>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</si>
  <si>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</si>
  <si>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</si>
  <si>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</si>
  <si>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</si>
  <si>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</si>
  <si>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</si>
  <si>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</si>
  <si>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</si>
  <si>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</si>
  <si>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</si>
  <si>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</si>
  <si>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</si>
  <si>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</si>
  <si>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</si>
  <si>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</si>
  <si>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</si>
  <si>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</si>
  <si>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</si>
  <si>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</si>
  <si>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</si>
  <si>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</si>
  <si>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</si>
  <si>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</si>
  <si>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</si>
  <si>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</si>
  <si>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</si>
  <si>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</si>
  <si>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</si>
  <si>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</si>
  <si>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</si>
  <si>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</si>
  <si>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</si>
  <si>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</si>
  <si>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</si>
  <si>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</si>
  <si>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</si>
  <si>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</si>
  <si>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</si>
  <si>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</si>
  <si>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</si>
  <si>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</si>
  <si>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</si>
  <si>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</si>
  <si>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</si>
  <si>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</si>
  <si>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</si>
  <si>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</si>
  <si>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</si>
  <si>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</si>
  <si>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</si>
  <si>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</si>
  <si>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</si>
  <si>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</si>
  <si>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</si>
  <si>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</si>
  <si>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</si>
  <si>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</si>
  <si>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</si>
  <si>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</si>
  <si>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</si>
  <si>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</si>
  <si>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</si>
  <si>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</si>
  <si>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</si>
  <si>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</si>
  <si>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</si>
  <si>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</si>
  <si>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</si>
  <si>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</si>
  <si>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</si>
  <si>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</si>
  <si>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</si>
  <si>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</si>
  <si>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</si>
  <si>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</si>
  <si>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</si>
  <si>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</si>
  <si>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</si>
  <si>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</si>
  <si>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</si>
  <si>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</si>
  <si>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</si>
  <si>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</si>
  <si>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</si>
  <si>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</si>
  <si>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</si>
  <si>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</si>
  <si>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</si>
  <si>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</si>
  <si>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</si>
  <si>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</si>
  <si>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</si>
  <si>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</si>
  <si>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</si>
  <si>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</si>
  <si>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</si>
  <si>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</si>
  <si>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</si>
  <si>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</si>
  <si>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</si>
  <si>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</si>
  <si>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</si>
  <si>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</si>
  <si>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</si>
  <si>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</si>
  <si>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</si>
  <si>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</si>
  <si>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</si>
  <si>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</si>
  <si>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</si>
  <si>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</si>
  <si>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</si>
  <si>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</si>
  <si>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</si>
  <si>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</si>
  <si>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</si>
  <si>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</si>
  <si>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</si>
  <si>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</si>
  <si>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</si>
  <si>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</si>
  <si>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</si>
  <si>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</si>
  <si>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</si>
  <si>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</si>
  <si>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</si>
  <si>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</si>
  <si>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</si>
  <si>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</si>
  <si>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</si>
  <si>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</si>
  <si>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</si>
  <si>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</si>
  <si>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</si>
  <si>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</si>
  <si>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</si>
  <si>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</si>
  <si>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</si>
  <si>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</si>
  <si>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</si>
  <si>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</si>
  <si>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</si>
  <si>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</si>
  <si>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</si>
  <si>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</si>
  <si>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</si>
  <si>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</si>
  <si>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</si>
  <si>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</si>
  <si>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</si>
  <si>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</si>
  <si>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</si>
  <si>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</si>
  <si>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</si>
  <si>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</si>
  <si>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</si>
  <si>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</si>
  <si>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</si>
  <si>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</si>
  <si>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</si>
  <si>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</si>
  <si>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</si>
  <si>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</si>
  <si>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</si>
  <si>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</si>
  <si>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</si>
  <si>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</si>
  <si>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</si>
  <si>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</si>
  <si>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</si>
  <si>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</si>
  <si>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</si>
  <si>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</si>
  <si>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</si>
  <si>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</si>
  <si>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</si>
  <si>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</si>
  <si>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</si>
  <si>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</si>
  <si>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</si>
  <si>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</si>
  <si>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</si>
  <si>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</si>
  <si>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</si>
  <si>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</si>
  <si>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</si>
  <si>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</si>
  <si>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</si>
  <si>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</si>
  <si>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</si>
  <si>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</si>
  <si>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</si>
  <si>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</si>
  <si>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</si>
  <si>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</si>
  <si>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</si>
  <si>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</si>
  <si>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</si>
  <si>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</si>
  <si>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</si>
  <si>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</si>
  <si>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</si>
  <si>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</si>
  <si>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</si>
  <si>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</si>
  <si>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</si>
  <si>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</si>
  <si>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</si>
  <si>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</si>
  <si>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</si>
  <si>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</si>
  <si>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</si>
  <si>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</si>
  <si>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</si>
  <si>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</si>
  <si>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</si>
  <si>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</si>
  <si>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</si>
  <si>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</si>
  <si>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</si>
  <si>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</si>
  <si>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</si>
  <si>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</si>
  <si>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</si>
  <si>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</si>
  <si>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</si>
  <si>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</si>
  <si>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</si>
  <si>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</si>
  <si>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</si>
  <si>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</si>
  <si>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</si>
  <si>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</si>
  <si>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</si>
  <si>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</si>
  <si>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</si>
  <si>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</si>
  <si>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</si>
  <si>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</si>
  <si>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</si>
  <si>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</si>
  <si>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</si>
  <si>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</si>
  <si>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</si>
  <si>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</si>
  <si>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</si>
  <si>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</si>
  <si>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</si>
  <si>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</si>
  <si>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</si>
  <si>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</si>
  <si>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</si>
  <si>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</si>
  <si>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</si>
  <si>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</si>
  <si>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</si>
  <si>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</si>
  <si>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</si>
  <si>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</si>
  <si>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</si>
  <si>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</si>
  <si>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</si>
  <si>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</si>
  <si>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</si>
  <si>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</si>
  <si>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</si>
  <si>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</si>
  <si>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</si>
  <si>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</si>
  <si>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</si>
  <si>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</si>
  <si>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</si>
  <si>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</si>
  <si>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</si>
  <si>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</si>
  <si>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</si>
  <si>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</si>
  <si>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</si>
  <si>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</si>
  <si>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</si>
  <si>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</si>
  <si>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</si>
  <si>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</si>
  <si>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</si>
  <si>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</si>
  <si>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</si>
  <si>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</si>
  <si>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</si>
  <si>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</si>
  <si>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</si>
  <si>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</si>
  <si>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</si>
  <si>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</si>
  <si>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</si>
  <si>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</si>
  <si>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</si>
  <si>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</si>
  <si>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</si>
  <si>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</si>
  <si>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</si>
  <si>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</si>
  <si>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</si>
  <si>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</si>
  <si>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</si>
  <si>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</si>
  <si>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</si>
  <si>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</si>
  <si>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</si>
  <si>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</si>
  <si>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</si>
  <si>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</si>
  <si>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</si>
  <si>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</si>
  <si>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</si>
  <si>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</si>
  <si>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</si>
  <si>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</si>
  <si>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</si>
  <si>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</si>
  <si>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</si>
  <si>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</si>
  <si>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</si>
  <si>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</si>
  <si>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</si>
  <si>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</si>
  <si>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</si>
  <si>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</si>
  <si>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</si>
  <si>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</si>
  <si>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</si>
  <si>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</si>
  <si>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</si>
  <si>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</si>
  <si>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</si>
  <si>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</si>
  <si>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</si>
  <si>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</si>
  <si>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</si>
  <si>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</si>
  <si>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</si>
  <si>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</si>
  <si>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</si>
  <si>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</si>
  <si>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</si>
  <si>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</si>
  <si>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</si>
  <si>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</si>
  <si>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</si>
  <si>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</si>
  <si>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</si>
  <si>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</si>
  <si>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</si>
  <si>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</si>
  <si>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</si>
  <si>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</si>
  <si>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</si>
  <si>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</si>
  <si>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</si>
  <si>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</si>
  <si>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</si>
  <si>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</si>
  <si>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</si>
  <si>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</si>
  <si>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</si>
  <si>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</si>
  <si>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</si>
  <si>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</si>
  <si>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</si>
  <si>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</si>
  <si>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</si>
  <si>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</si>
  <si>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</si>
  <si>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</si>
  <si>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</si>
  <si>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</si>
  <si>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</si>
  <si>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</si>
  <si>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</si>
  <si>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</si>
  <si>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</si>
  <si>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</si>
  <si>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</si>
  <si>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</si>
  <si>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</si>
  <si>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</si>
  <si>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</si>
  <si>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</si>
  <si>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</si>
  <si>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</si>
  <si>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</si>
  <si>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</si>
  <si>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</si>
  <si>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</si>
  <si>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</si>
  <si>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</si>
  <si>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</si>
  <si>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</si>
  <si>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</si>
  <si>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</si>
  <si>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</si>
  <si>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</si>
  <si>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</si>
  <si>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</si>
  <si>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</si>
  <si>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</si>
  <si>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</si>
  <si>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</si>
  <si>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</si>
  <si>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</si>
  <si>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</si>
  <si>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</si>
  <si>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</si>
  <si>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</si>
  <si>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</si>
  <si>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</si>
  <si>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</si>
  <si>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</si>
  <si>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</si>
  <si>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</si>
  <si>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</si>
  <si>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</si>
  <si>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</si>
  <si>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</si>
  <si>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</si>
  <si>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</si>
  <si>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</si>
  <si>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</si>
  <si>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</si>
  <si>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</si>
  <si>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</si>
  <si>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</si>
  <si>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</si>
  <si>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</si>
  <si>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</si>
  <si>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</si>
  <si>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</si>
  <si>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</si>
  <si>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</si>
  <si>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</si>
  <si>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</si>
  <si>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</si>
  <si>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</si>
  <si>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</si>
  <si>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</si>
  <si>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</si>
  <si>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</si>
  <si>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</si>
  <si>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</si>
  <si>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</si>
  <si>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</si>
  <si>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</si>
  <si>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</si>
  <si>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</si>
  <si>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</si>
  <si>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</si>
  <si>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</si>
  <si>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</si>
  <si>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</si>
  <si>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</si>
  <si>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</si>
  <si>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</si>
  <si>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</si>
  <si>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</si>
  <si>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</si>
  <si>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</si>
  <si>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</si>
  <si>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</si>
  <si>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</si>
  <si>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</si>
  <si>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</si>
  <si>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</si>
  <si>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</si>
  <si>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</si>
  <si>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</si>
  <si>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</si>
  <si>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</si>
  <si>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</si>
  <si>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</si>
  <si>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</si>
  <si>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</si>
  <si>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</si>
  <si>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</si>
  <si>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</si>
  <si>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</si>
  <si>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</si>
  <si>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</si>
  <si>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</si>
  <si>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</si>
  <si>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</si>
  <si>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</si>
  <si>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</si>
  <si>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</si>
  <si>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</si>
  <si>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</si>
  <si>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</si>
  <si>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</si>
  <si>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</si>
  <si>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</si>
  <si>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</si>
  <si>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</si>
  <si>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</si>
  <si>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</si>
  <si>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</si>
  <si>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</si>
  <si>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</si>
  <si>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</si>
  <si>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</si>
  <si>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</si>
  <si>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</si>
  <si>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</si>
  <si>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</si>
  <si>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</si>
  <si>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</si>
  <si>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</si>
  <si>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</si>
  <si>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</si>
  <si>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</si>
  <si>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</si>
  <si>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</si>
  <si>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</si>
  <si>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</si>
  <si>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</si>
  <si>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</si>
  <si>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</si>
  <si>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</si>
  <si>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</si>
  <si>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</si>
  <si>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</si>
  <si>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</si>
  <si>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</si>
  <si>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</si>
  <si>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</si>
  <si>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</si>
  <si>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</si>
  <si>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</si>
  <si>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</si>
  <si>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</si>
  <si>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</si>
  <si>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</si>
  <si>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</si>
  <si>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</si>
  <si>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</si>
  <si>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</si>
  <si>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</si>
  <si>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</si>
  <si>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</si>
  <si>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</si>
  <si>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</si>
  <si>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</si>
  <si>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</si>
  <si>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</si>
  <si>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</si>
  <si>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</si>
  <si>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</si>
  <si>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</si>
  <si>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</si>
  <si>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</si>
  <si>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</si>
  <si>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</si>
  <si>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</si>
  <si>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</si>
  <si>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</si>
  <si>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</si>
  <si>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</si>
  <si>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</si>
  <si>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</si>
  <si>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</si>
  <si>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</si>
  <si>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</si>
  <si>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</si>
  <si>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</si>
  <si>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</si>
  <si>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</si>
  <si>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</si>
  <si>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</si>
  <si>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</si>
  <si>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</si>
  <si>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</si>
  <si>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</si>
  <si>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</si>
  <si>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</si>
  <si>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</si>
  <si>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</si>
  <si>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</si>
  <si>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</si>
  <si>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</si>
  <si>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</si>
  <si>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</si>
  <si>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</si>
  <si>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</si>
  <si>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</si>
  <si>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</si>
  <si>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</si>
  <si>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</si>
  <si>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</si>
  <si>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</si>
  <si>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</si>
  <si>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</si>
  <si>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</si>
  <si>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</si>
  <si>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</si>
  <si>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</si>
  <si>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</si>
  <si>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</si>
  <si>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</si>
  <si>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</si>
  <si>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</si>
  <si>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</si>
  <si>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</si>
  <si>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</si>
  <si>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</si>
  <si>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</si>
  <si>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</si>
  <si>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</si>
  <si>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</si>
  <si>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</si>
  <si>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</si>
  <si>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</si>
  <si>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</si>
  <si>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</si>
  <si>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</si>
  <si>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</si>
  <si>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</si>
  <si>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</si>
  <si>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</si>
  <si>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</si>
  <si>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</si>
  <si>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</si>
  <si>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</si>
  <si>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</si>
  <si>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</si>
  <si>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</si>
  <si>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</si>
  <si>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</si>
  <si>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</si>
  <si>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</si>
  <si>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</si>
  <si>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</si>
  <si>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</si>
  <si>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</si>
  <si>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</si>
  <si>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</si>
  <si>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</si>
  <si>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</si>
  <si>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</si>
  <si>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</si>
  <si>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</si>
  <si>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</si>
  <si>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</si>
  <si>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</si>
  <si>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</si>
  <si>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</si>
  <si>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</si>
  <si>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</si>
  <si>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</si>
  <si>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</si>
  <si>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</si>
  <si>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</si>
  <si>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</si>
  <si>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</si>
  <si>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</si>
  <si>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</si>
  <si>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</si>
  <si>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</si>
  <si>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</si>
  <si>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</si>
  <si>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</si>
  <si>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</si>
  <si>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</si>
  <si>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</si>
  <si>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</si>
  <si>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</si>
  <si>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</si>
  <si>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</si>
  <si>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</si>
  <si>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</si>
  <si>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</si>
  <si>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</si>
  <si>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</si>
  <si>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</si>
  <si>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</si>
  <si>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</si>
  <si>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</si>
  <si>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</si>
  <si>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</si>
  <si>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</si>
  <si>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</si>
  <si>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</si>
  <si>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</si>
  <si>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</si>
  <si>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</si>
  <si>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</si>
  <si>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</si>
  <si>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</si>
  <si>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</si>
  <si>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</si>
  <si>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</si>
  <si>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</si>
  <si>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</si>
  <si>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</si>
  <si>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</si>
  <si>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</si>
  <si>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</si>
  <si>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</si>
  <si>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</si>
  <si>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</si>
  <si>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</si>
  <si>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</si>
  <si>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</si>
  <si>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</si>
  <si>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</si>
  <si>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</si>
  <si>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</si>
  <si>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</si>
  <si>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</si>
  <si>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</si>
  <si>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</si>
  <si>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</si>
  <si>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</si>
  <si>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</si>
  <si>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</si>
  <si>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</si>
  <si>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</si>
  <si>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</si>
  <si>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</si>
  <si>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</si>
  <si>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</si>
  <si>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</si>
  <si>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</si>
  <si>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</si>
  <si>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</si>
  <si>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</si>
  <si>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</si>
  <si>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</si>
  <si>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</si>
  <si>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</si>
  <si>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</si>
  <si>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</si>
  <si>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</si>
  <si>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</si>
  <si>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</si>
  <si>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</si>
  <si>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</si>
  <si>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</si>
  <si>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</si>
  <si>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</si>
  <si>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</si>
  <si>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</si>
  <si>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</si>
  <si>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</si>
  <si>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</si>
  <si>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</si>
  <si>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t>903 0113 0320529130 800</t>
  </si>
  <si>
    <t>Основное мероприятие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</si>
  <si>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Основное мероприятие "Обеспечение пожарной безопасности на территории Оршанского муниципального района Республики Марий Эл на 2019-2025 годы"
</t>
  </si>
  <si>
    <t>Основное мерприятие "Построение, развитие и эксплуатация АПК "Безопасный город" на территории Оршанского  муниципального района Республики Марий Эл на 2019-2025 годы"</t>
  </si>
  <si>
    <t>903 0000 032030000 000</t>
  </si>
  <si>
    <t>903 0304 0320273950 200</t>
  </si>
  <si>
    <t>Субсидии из бюджета Оршанского муниципального района на оказание финансовой помощи в целях предупреждения банкротства и восстановления платежеспособности муниципального унитарного предприятия "Водоканал"</t>
  </si>
  <si>
    <t>903 0000 0321129101 800</t>
  </si>
  <si>
    <t xml:space="preserve">Субсидии из бюджета Оршанского муниципального района Республики Марий Эл муниципальному унитарному  предприятию "Оршанский жилкомсервис"на оказание финансовой помощи в целях проведения мероприятий по предупреждению банкротства и восстановленияю платежеспособности </t>
  </si>
  <si>
    <t>903 0000 0320273950 200</t>
  </si>
  <si>
    <t>903 0000 0320273950 100</t>
  </si>
  <si>
    <t>903 0000 0321129102 800</t>
  </si>
  <si>
    <r>
      <t xml:space="preserve"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от 6 декабря 2023 г. № 616 </t>
    </r>
    <r>
      <rPr>
        <sz val="9"/>
        <color indexed="8"/>
        <rFont val="Times New Roman"/>
        <family val="1"/>
      </rPr>
      <t xml:space="preserve">)                     </t>
    </r>
  </si>
  <si>
    <r>
      <t xml:space="preserve"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6 декабря 2023 г. № 616 </t>
    </r>
    <r>
      <rPr>
        <sz val="9"/>
        <color indexed="8"/>
        <rFont val="Times New Roman"/>
        <family val="1"/>
      </rPr>
      <t xml:space="preserve">)           </t>
    </r>
  </si>
  <si>
    <r>
      <t xml:space="preserve"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6 декабря 2023 г. № 616 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</si>
</sst>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9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4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4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4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4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4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4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72" fontId="75" fillId="48" borderId="1">
      <alignment horizontal="right" vertical="top" shrinkToFit="1"/>
      <protection/>
    </xf>
    <xf numFmtId="0" fontId="76" fillId="0" borderId="0">
      <alignment/>
      <protection/>
    </xf>
    <xf numFmtId="0" fontId="76" fillId="0" borderId="0">
      <alignment/>
      <protection/>
    </xf>
    <xf numFmtId="0" fontId="33" fillId="0" borderId="0">
      <alignment/>
      <protection/>
    </xf>
    <xf numFmtId="0" fontId="77" fillId="49" borderId="0">
      <alignment/>
      <protection/>
    </xf>
    <xf numFmtId="0" fontId="77" fillId="0" borderId="0">
      <alignment wrapText="1"/>
      <protection/>
    </xf>
    <xf numFmtId="0" fontId="78" fillId="0" borderId="0">
      <alignment horizontal="center" wrapText="1"/>
      <protection/>
    </xf>
    <xf numFmtId="0" fontId="78" fillId="0" borderId="0">
      <alignment horizontal="center"/>
      <protection/>
    </xf>
    <xf numFmtId="0" fontId="77" fillId="0" borderId="0">
      <alignment horizontal="right"/>
      <protection/>
    </xf>
    <xf numFmtId="0" fontId="77" fillId="49" borderId="2">
      <alignment/>
      <protection/>
    </xf>
    <xf numFmtId="0" fontId="77" fillId="0" borderId="1">
      <alignment horizontal="center" vertical="center" wrapText="1"/>
      <protection/>
    </xf>
    <xf numFmtId="0" fontId="77" fillId="49" borderId="3">
      <alignment/>
      <protection/>
    </xf>
    <xf numFmtId="49" fontId="77" fillId="0" borderId="1">
      <alignment horizontal="left" vertical="top" wrapText="1" indent="2"/>
      <protection/>
    </xf>
    <xf numFmtId="0" fontId="79" fillId="0" borderId="1">
      <alignment horizontal="left"/>
      <protection/>
    </xf>
    <xf numFmtId="0" fontId="77" fillId="49" borderId="4">
      <alignment/>
      <protection/>
    </xf>
    <xf numFmtId="0" fontId="77" fillId="0" borderId="0">
      <alignment/>
      <protection/>
    </xf>
    <xf numFmtId="0" fontId="77" fillId="0" borderId="0">
      <alignment horizontal="left" wrapText="1"/>
      <protection/>
    </xf>
    <xf numFmtId="49" fontId="77" fillId="0" borderId="1">
      <alignment horizontal="center" vertical="top" shrinkToFit="1"/>
      <protection/>
    </xf>
    <xf numFmtId="4" fontId="77" fillId="0" borderId="1">
      <alignment horizontal="right" vertical="top" shrinkToFit="1"/>
      <protection/>
    </xf>
    <xf numFmtId="4" fontId="79" fillId="50" borderId="1">
      <alignment horizontal="right" vertical="top" shrinkToFit="1"/>
      <protection/>
    </xf>
    <xf numFmtId="0" fontId="77" fillId="0" borderId="1">
      <alignment horizontal="center" vertical="center" wrapText="1"/>
      <protection/>
    </xf>
    <xf numFmtId="0" fontId="77" fillId="0" borderId="0">
      <alignment horizontal="left" wrapText="1"/>
      <protection/>
    </xf>
    <xf numFmtId="10" fontId="77" fillId="0" borderId="1">
      <alignment horizontal="right" vertical="top" shrinkToFit="1"/>
      <protection/>
    </xf>
    <xf numFmtId="10" fontId="79" fillId="50" borderId="1">
      <alignment horizontal="right" vertical="top" shrinkToFit="1"/>
      <protection/>
    </xf>
    <xf numFmtId="0" fontId="78" fillId="0" borderId="0">
      <alignment horizontal="center" wrapText="1"/>
      <protection/>
    </xf>
    <xf numFmtId="0" fontId="78" fillId="0" borderId="0">
      <alignment horizontal="center"/>
      <protection/>
    </xf>
    <xf numFmtId="0" fontId="79" fillId="0" borderId="1">
      <alignment vertical="top" wrapText="1"/>
      <protection/>
    </xf>
    <xf numFmtId="4" fontId="79" fillId="51" borderId="1">
      <alignment horizontal="right" vertical="top" shrinkToFit="1"/>
      <protection/>
    </xf>
    <xf numFmtId="10" fontId="79" fillId="51" borderId="1">
      <alignment horizontal="right" vertical="top" shrinkToFit="1"/>
      <protection/>
    </xf>
    <xf numFmtId="0" fontId="74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4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4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4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4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4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80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81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2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15" fillId="0" borderId="10" applyNumberFormat="0" applyFill="0" applyAlignment="0" applyProtection="0"/>
    <xf numFmtId="0" fontId="85" fillId="0" borderId="11" applyNumberFormat="0" applyFill="0" applyAlignment="0" applyProtection="0"/>
    <xf numFmtId="0" fontId="16" fillId="0" borderId="12" applyNumberFormat="0" applyFill="0" applyAlignment="0" applyProtection="0"/>
    <xf numFmtId="0" fontId="86" fillId="0" borderId="13" applyNumberFormat="0" applyFill="0" applyAlignment="0" applyProtection="0"/>
    <xf numFmtId="0" fontId="17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" fillId="0" borderId="16" applyNumberFormat="0" applyFill="0" applyAlignment="0" applyProtection="0"/>
    <xf numFmtId="0" fontId="88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0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1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2" fillId="0" borderId="0" applyNumberFormat="0" applyFill="0" applyBorder="0" applyAlignment="0" applyProtection="0"/>
    <xf numFmtId="0" fontId="93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5" fillId="0" borderId="21" applyNumberFormat="0" applyFill="0" applyAlignment="0" applyProtection="0"/>
    <xf numFmtId="0" fontId="22" fillId="0" borderId="22" applyNumberFormat="0" applyFill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8">
    <xf numFmtId="0" fontId="0" fillId="0" borderId="0" xfId="0" applyAlignment="1">
      <alignment/>
    </xf>
    <xf numFmtId="4" fontId="98" fillId="0" borderId="23" xfId="0" applyNumberFormat="1" applyFont="1" applyFill="1" applyBorder="1" applyAlignment="1">
      <alignment horizontal="center" vertical="top" wrapText="1"/>
    </xf>
    <xf numFmtId="0" fontId="98" fillId="0" borderId="0" xfId="0" applyFont="1" applyFill="1" applyAlignment="1">
      <alignment/>
    </xf>
    <xf numFmtId="0" fontId="98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4" fontId="100" fillId="0" borderId="23" xfId="0" applyNumberFormat="1" applyFont="1" applyFill="1" applyBorder="1" applyAlignment="1">
      <alignment horizontal="center" vertical="top" wrapText="1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102" fillId="0" borderId="23" xfId="0" applyNumberFormat="1" applyFont="1" applyFill="1" applyBorder="1" applyAlignment="1">
      <alignment horizontal="center" vertical="top"/>
    </xf>
    <xf numFmtId="4" fontId="103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vertical="top"/>
    </xf>
    <xf numFmtId="4" fontId="101" fillId="0" borderId="23" xfId="0" applyNumberFormat="1" applyFont="1" applyFill="1" applyBorder="1" applyAlignment="1">
      <alignment/>
    </xf>
    <xf numFmtId="0" fontId="101" fillId="0" borderId="24" xfId="0" applyFont="1" applyFill="1" applyBorder="1" applyAlignment="1">
      <alignment horizontal="center"/>
    </xf>
    <xf numFmtId="4" fontId="101" fillId="0" borderId="24" xfId="0" applyNumberFormat="1" applyFont="1" applyFill="1" applyBorder="1" applyAlignment="1">
      <alignment horizontal="center"/>
    </xf>
    <xf numFmtId="4" fontId="101" fillId="0" borderId="24" xfId="0" applyNumberFormat="1" applyFont="1" applyFill="1" applyBorder="1" applyAlignment="1">
      <alignment horizontal="center" vertical="top" wrapText="1"/>
    </xf>
    <xf numFmtId="4" fontId="101" fillId="0" borderId="24" xfId="0" applyNumberFormat="1" applyFont="1" applyFill="1" applyBorder="1" applyAlignment="1">
      <alignment horizontal="center" vertical="top"/>
    </xf>
    <xf numFmtId="4" fontId="103" fillId="0" borderId="23" xfId="0" applyNumberFormat="1" applyFont="1" applyFill="1" applyBorder="1" applyAlignment="1">
      <alignment horizontal="center" vertical="top" wrapText="1"/>
    </xf>
    <xf numFmtId="4" fontId="104" fillId="0" borderId="23" xfId="0" applyNumberFormat="1" applyFont="1" applyFill="1" applyBorder="1" applyAlignment="1">
      <alignment vertical="top"/>
    </xf>
    <xf numFmtId="4" fontId="104" fillId="0" borderId="24" xfId="0" applyNumberFormat="1" applyFont="1" applyFill="1" applyBorder="1" applyAlignment="1">
      <alignment vertical="top"/>
    </xf>
    <xf numFmtId="4" fontId="101" fillId="0" borderId="23" xfId="0" applyNumberFormat="1" applyFont="1" applyFill="1" applyBorder="1" applyAlignment="1">
      <alignment horizontal="center" wrapText="1"/>
    </xf>
    <xf numFmtId="4" fontId="101" fillId="0" borderId="24" xfId="0" applyNumberFormat="1" applyFont="1" applyFill="1" applyBorder="1" applyAlignment="1">
      <alignment/>
    </xf>
    <xf numFmtId="4" fontId="105" fillId="0" borderId="23" xfId="0" applyNumberFormat="1" applyFont="1" applyFill="1" applyBorder="1" applyAlignment="1">
      <alignment horizontal="center" vertical="top" wrapText="1"/>
    </xf>
    <xf numFmtId="4" fontId="101" fillId="0" borderId="25" xfId="0" applyNumberFormat="1" applyFont="1" applyFill="1" applyBorder="1" applyAlignment="1">
      <alignment/>
    </xf>
    <xf numFmtId="4" fontId="101" fillId="0" borderId="26" xfId="0" applyNumberFormat="1" applyFont="1" applyFill="1" applyBorder="1" applyAlignment="1">
      <alignment/>
    </xf>
    <xf numFmtId="4" fontId="100" fillId="0" borderId="23" xfId="0" applyNumberFormat="1" applyFont="1" applyFill="1" applyBorder="1" applyAlignment="1">
      <alignment horizontal="center" wrapText="1"/>
    </xf>
    <xf numFmtId="4" fontId="100" fillId="0" borderId="23" xfId="0" applyNumberFormat="1" applyFont="1" applyFill="1" applyBorder="1" applyAlignment="1">
      <alignment horizontal="center"/>
    </xf>
    <xf numFmtId="4" fontId="101" fillId="0" borderId="23" xfId="0" applyNumberFormat="1" applyFont="1" applyFill="1" applyBorder="1" applyAlignment="1">
      <alignment horizontal="center"/>
    </xf>
    <xf numFmtId="0" fontId="98" fillId="0" borderId="23" xfId="0" applyFont="1" applyFill="1" applyBorder="1" applyAlignment="1">
      <alignment horizontal="justify" vertical="top" wrapText="1"/>
    </xf>
    <xf numFmtId="49" fontId="101" fillId="0" borderId="23" xfId="0" applyNumberFormat="1" applyFont="1" applyFill="1" applyBorder="1" applyAlignment="1">
      <alignment horizontal="center" vertical="top" wrapText="1"/>
    </xf>
    <xf numFmtId="0" fontId="100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vertical="top"/>
    </xf>
    <xf numFmtId="0" fontId="98" fillId="0" borderId="0" xfId="0" applyFont="1" applyFill="1" applyAlignment="1">
      <alignment vertical="top"/>
    </xf>
    <xf numFmtId="0" fontId="106" fillId="0" borderId="23" xfId="0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103" fillId="0" borderId="23" xfId="0" applyNumberFormat="1" applyFont="1" applyFill="1" applyBorder="1" applyAlignment="1">
      <alignment horizontal="center" vertical="top"/>
    </xf>
    <xf numFmtId="0" fontId="101" fillId="0" borderId="24" xfId="0" applyFont="1" applyFill="1" applyBorder="1" applyAlignment="1">
      <alignment horizontal="center" vertical="top"/>
    </xf>
    <xf numFmtId="0" fontId="100" fillId="0" borderId="23" xfId="0" applyFont="1" applyFill="1" applyBorder="1" applyAlignment="1">
      <alignment horizontal="center" vertical="center" wrapText="1"/>
    </xf>
    <xf numFmtId="4" fontId="100" fillId="0" borderId="0" xfId="0" applyNumberFormat="1" applyFont="1" applyFill="1" applyBorder="1" applyAlignment="1">
      <alignment horizontal="center" vertical="top" wrapText="1"/>
    </xf>
    <xf numFmtId="4" fontId="100" fillId="0" borderId="24" xfId="0" applyNumberFormat="1" applyFont="1" applyFill="1" applyBorder="1" applyAlignment="1">
      <alignment horizontal="center" vertical="top"/>
    </xf>
    <xf numFmtId="4" fontId="103" fillId="0" borderId="23" xfId="0" applyNumberFormat="1" applyFont="1" applyFill="1" applyBorder="1" applyAlignment="1">
      <alignment horizontal="center" wrapText="1"/>
    </xf>
    <xf numFmtId="4" fontId="101" fillId="0" borderId="27" xfId="0" applyNumberFormat="1" applyFont="1" applyFill="1" applyBorder="1" applyAlignment="1">
      <alignment vertical="top"/>
    </xf>
    <xf numFmtId="4" fontId="101" fillId="0" borderId="27" xfId="0" applyNumberFormat="1" applyFont="1" applyFill="1" applyBorder="1" applyAlignment="1">
      <alignment horizontal="center" vertical="top"/>
    </xf>
    <xf numFmtId="4" fontId="101" fillId="0" borderId="27" xfId="0" applyNumberFormat="1" applyFont="1" applyFill="1" applyBorder="1" applyAlignment="1">
      <alignment/>
    </xf>
    <xf numFmtId="4" fontId="101" fillId="0" borderId="27" xfId="0" applyNumberFormat="1" applyFont="1" applyFill="1" applyBorder="1" applyAlignment="1">
      <alignment horizontal="center"/>
    </xf>
    <xf numFmtId="2" fontId="98" fillId="0" borderId="0" xfId="0" applyNumberFormat="1" applyFont="1" applyFill="1" applyBorder="1" applyAlignment="1">
      <alignment/>
    </xf>
    <xf numFmtId="2" fontId="98" fillId="0" borderId="0" xfId="0" applyNumberFormat="1" applyFont="1" applyFill="1" applyBorder="1" applyAlignment="1">
      <alignment/>
    </xf>
    <xf numFmtId="2" fontId="98" fillId="0" borderId="0" xfId="0" applyNumberFormat="1" applyFont="1" applyFill="1" applyBorder="1" applyAlignment="1">
      <alignment horizontal="center" vertical="center" wrapText="1"/>
    </xf>
    <xf numFmtId="2" fontId="107" fillId="0" borderId="0" xfId="0" applyNumberFormat="1" applyFont="1" applyFill="1" applyBorder="1" applyAlignment="1">
      <alignment horizontal="center" vertical="top" wrapText="1"/>
    </xf>
    <xf numFmtId="2" fontId="98" fillId="0" borderId="0" xfId="0" applyNumberFormat="1" applyFont="1" applyFill="1" applyBorder="1" applyAlignment="1">
      <alignment horizontal="center" vertical="top" wrapText="1"/>
    </xf>
    <xf numFmtId="2" fontId="98" fillId="0" borderId="0" xfId="0" applyNumberFormat="1" applyFont="1" applyFill="1" applyBorder="1" applyAlignment="1">
      <alignment horizontal="justify" vertical="top" wrapText="1"/>
    </xf>
    <xf numFmtId="2" fontId="98" fillId="0" borderId="0" xfId="0" applyNumberFormat="1" applyFont="1" applyFill="1" applyBorder="1" applyAlignment="1">
      <alignment vertical="top" wrapText="1"/>
    </xf>
    <xf numFmtId="4" fontId="101" fillId="0" borderId="23" xfId="0" applyNumberFormat="1" applyFont="1" applyFill="1" applyBorder="1" applyAlignment="1">
      <alignment horizontal="center" vertical="top" wrapText="1"/>
    </xf>
    <xf numFmtId="0" fontId="100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01" fillId="0" borderId="0" xfId="0" applyNumberFormat="1" applyFont="1" applyFill="1" applyAlignment="1">
      <alignment/>
    </xf>
    <xf numFmtId="2" fontId="101" fillId="0" borderId="0" xfId="0" applyNumberFormat="1" applyFont="1" applyFill="1" applyAlignment="1">
      <alignment/>
    </xf>
    <xf numFmtId="2" fontId="108" fillId="0" borderId="0" xfId="0" applyNumberFormat="1" applyFont="1" applyFill="1" applyAlignment="1">
      <alignment/>
    </xf>
    <xf numFmtId="2" fontId="108" fillId="0" borderId="0" xfId="0" applyNumberFormat="1" applyFont="1" applyFill="1" applyAlignment="1">
      <alignment/>
    </xf>
    <xf numFmtId="1" fontId="101" fillId="0" borderId="23" xfId="0" applyNumberFormat="1" applyFont="1" applyFill="1" applyBorder="1" applyAlignment="1">
      <alignment horizontal="center" vertical="top" wrapText="1"/>
    </xf>
    <xf numFmtId="1" fontId="108" fillId="0" borderId="23" xfId="0" applyNumberFormat="1" applyFont="1" applyFill="1" applyBorder="1" applyAlignment="1">
      <alignment horizontal="center" vertical="top" wrapText="1"/>
    </xf>
    <xf numFmtId="4" fontId="108" fillId="0" borderId="23" xfId="0" applyNumberFormat="1" applyFont="1" applyFill="1" applyBorder="1" applyAlignment="1">
      <alignment horizontal="center" vertical="top" wrapText="1"/>
    </xf>
    <xf numFmtId="4" fontId="108" fillId="0" borderId="23" xfId="0" applyNumberFormat="1" applyFont="1" applyFill="1" applyBorder="1" applyAlignment="1">
      <alignment horizontal="center" vertical="top"/>
    </xf>
    <xf numFmtId="0" fontId="103" fillId="0" borderId="23" xfId="0" applyFont="1" applyFill="1" applyBorder="1" applyAlignment="1">
      <alignment horizontal="center" vertical="top" wrapText="1"/>
    </xf>
    <xf numFmtId="0" fontId="103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101" fillId="0" borderId="0" xfId="0" applyFont="1" applyFill="1" applyAlignment="1">
      <alignment horizontal="center" vertical="top"/>
    </xf>
    <xf numFmtId="0" fontId="101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 vertical="top"/>
    </xf>
    <xf numFmtId="49" fontId="101" fillId="0" borderId="24" xfId="0" applyNumberFormat="1" applyFont="1" applyFill="1" applyBorder="1" applyAlignment="1">
      <alignment horizontal="center" vertical="top" wrapText="1"/>
    </xf>
    <xf numFmtId="2" fontId="108" fillId="0" borderId="23" xfId="0" applyNumberFormat="1" applyFont="1" applyFill="1" applyBorder="1" applyAlignment="1">
      <alignment horizontal="center" vertical="top" wrapText="1"/>
    </xf>
    <xf numFmtId="4" fontId="101" fillId="0" borderId="26" xfId="0" applyNumberFormat="1" applyFont="1" applyFill="1" applyBorder="1" applyAlignment="1">
      <alignment vertical="top"/>
    </xf>
    <xf numFmtId="0" fontId="100" fillId="0" borderId="28" xfId="0" applyFont="1" applyFill="1" applyBorder="1" applyAlignment="1">
      <alignment horizontal="center"/>
    </xf>
    <xf numFmtId="4" fontId="101" fillId="0" borderId="0" xfId="0" applyNumberFormat="1" applyFont="1" applyFill="1" applyAlignment="1">
      <alignment horizontal="left"/>
    </xf>
    <xf numFmtId="0" fontId="101" fillId="0" borderId="0" xfId="0" applyFont="1" applyFill="1" applyBorder="1" applyAlignment="1">
      <alignment/>
    </xf>
    <xf numFmtId="4" fontId="100" fillId="0" borderId="24" xfId="0" applyNumberFormat="1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100" fillId="0" borderId="25" xfId="0" applyNumberFormat="1" applyFont="1" applyFill="1" applyBorder="1" applyAlignment="1">
      <alignment horizontal="center" vertical="top"/>
    </xf>
    <xf numFmtId="0" fontId="102" fillId="0" borderId="25" xfId="0" applyNumberFormat="1" applyFont="1" applyFill="1" applyBorder="1" applyAlignment="1">
      <alignment horizontal="center" vertical="top"/>
    </xf>
    <xf numFmtId="0" fontId="102" fillId="0" borderId="25" xfId="0" applyFont="1" applyFill="1" applyBorder="1" applyAlignment="1">
      <alignment horizontal="center" vertical="top"/>
    </xf>
    <xf numFmtId="0" fontId="101" fillId="0" borderId="0" xfId="0" applyFont="1" applyFill="1" applyBorder="1" applyAlignment="1">
      <alignment horizontal="center" vertical="top" wrapText="1"/>
    </xf>
    <xf numFmtId="3" fontId="98" fillId="0" borderId="23" xfId="0" applyNumberFormat="1" applyFont="1" applyFill="1" applyBorder="1" applyAlignment="1">
      <alignment horizontal="center" vertical="top" wrapText="1"/>
    </xf>
    <xf numFmtId="0" fontId="107" fillId="0" borderId="0" xfId="0" applyFont="1" applyFill="1" applyBorder="1" applyAlignment="1" applyProtection="1">
      <alignment horizontal="center" vertical="top" wrapText="1"/>
      <protection/>
    </xf>
    <xf numFmtId="0" fontId="98" fillId="0" borderId="23" xfId="0" applyFont="1" applyFill="1" applyBorder="1" applyAlignment="1" applyProtection="1">
      <alignment horizontal="center" vertical="top" wrapText="1"/>
      <protection/>
    </xf>
    <xf numFmtId="0" fontId="106" fillId="0" borderId="23" xfId="0" applyFont="1" applyFill="1" applyBorder="1" applyAlignment="1">
      <alignment horizontal="center" vertical="top" wrapText="1"/>
    </xf>
    <xf numFmtId="0" fontId="109" fillId="0" borderId="23" xfId="0" applyFont="1" applyFill="1" applyBorder="1" applyAlignment="1">
      <alignment horizontal="center" vertical="top" wrapText="1"/>
    </xf>
    <xf numFmtId="0" fontId="110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 applyProtection="1">
      <alignment horizontal="left" vertical="top" wrapText="1"/>
      <protection/>
    </xf>
    <xf numFmtId="0" fontId="98" fillId="0" borderId="23" xfId="0" applyFont="1" applyFill="1" applyBorder="1" applyAlignment="1">
      <alignment horizontal="left" vertical="top" wrapText="1"/>
    </xf>
    <xf numFmtId="0" fontId="98" fillId="0" borderId="0" xfId="0" applyFont="1" applyFill="1" applyAlignment="1">
      <alignment horizontal="center" vertical="top"/>
    </xf>
    <xf numFmtId="0" fontId="98" fillId="0" borderId="23" xfId="0" applyFont="1" applyFill="1" applyBorder="1" applyAlignment="1">
      <alignment horizontal="center" vertical="top" wrapText="1"/>
    </xf>
    <xf numFmtId="0" fontId="106" fillId="0" borderId="23" xfId="0" applyFont="1" applyFill="1" applyBorder="1" applyAlignment="1">
      <alignment horizontal="justify" vertical="top" wrapText="1"/>
    </xf>
    <xf numFmtId="2" fontId="106" fillId="0" borderId="23" xfId="338" applyNumberFormat="1" applyFont="1" applyFill="1" applyBorder="1" applyAlignment="1" applyProtection="1">
      <alignment horizontal="left" vertical="top" wrapText="1"/>
      <protection/>
    </xf>
    <xf numFmtId="0" fontId="98" fillId="0" borderId="23" xfId="0" applyFont="1" applyFill="1" applyBorder="1" applyAlignment="1">
      <alignment horizontal="justify" wrapText="1"/>
    </xf>
    <xf numFmtId="1" fontId="98" fillId="0" borderId="0" xfId="0" applyNumberFormat="1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Alignment="1">
      <alignment horizontal="justify"/>
    </xf>
    <xf numFmtId="0" fontId="98" fillId="0" borderId="0" xfId="0" applyFont="1" applyFill="1" applyAlignment="1">
      <alignment vertical="top" wrapText="1"/>
    </xf>
    <xf numFmtId="0" fontId="107" fillId="0" borderId="0" xfId="0" applyFont="1" applyFill="1" applyBorder="1" applyAlignment="1" applyProtection="1">
      <alignment horizontal="center" wrapText="1"/>
      <protection/>
    </xf>
    <xf numFmtId="0" fontId="107" fillId="0" borderId="0" xfId="0" applyFont="1" applyFill="1" applyBorder="1" applyAlignment="1" applyProtection="1">
      <alignment horizontal="left" vertical="top" wrapText="1"/>
      <protection/>
    </xf>
    <xf numFmtId="1" fontId="98" fillId="0" borderId="23" xfId="0" applyNumberFormat="1" applyFont="1" applyFill="1" applyBorder="1" applyAlignment="1" applyProtection="1">
      <alignment horizontal="center" vertical="top" wrapText="1"/>
      <protection/>
    </xf>
    <xf numFmtId="0" fontId="98" fillId="0" borderId="23" xfId="0" applyFont="1" applyFill="1" applyBorder="1" applyAlignment="1" applyProtection="1">
      <alignment horizontal="center"/>
      <protection/>
    </xf>
    <xf numFmtId="0" fontId="98" fillId="0" borderId="23" xfId="0" applyFont="1" applyFill="1" applyBorder="1" applyAlignment="1" applyProtection="1">
      <alignment vertical="top" wrapText="1"/>
      <protection/>
    </xf>
    <xf numFmtId="0" fontId="98" fillId="0" borderId="23" xfId="0" applyFont="1" applyFill="1" applyBorder="1" applyAlignment="1" applyProtection="1">
      <alignment horizontal="center" vertical="top"/>
      <protection/>
    </xf>
    <xf numFmtId="0" fontId="98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11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7" xfId="0" applyFont="1" applyFill="1" applyBorder="1" applyAlignment="1">
      <alignment horizontal="center" vertical="top"/>
    </xf>
    <xf numFmtId="0" fontId="98" fillId="0" borderId="25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8" fillId="0" borderId="23" xfId="0" applyNumberFormat="1" applyFont="1" applyFill="1" applyBorder="1" applyAlignment="1">
      <alignment horizontal="center" vertical="top" wrapText="1"/>
    </xf>
    <xf numFmtId="0" fontId="98" fillId="0" borderId="23" xfId="0" applyNumberFormat="1" applyFont="1" applyFill="1" applyBorder="1" applyAlignment="1" applyProtection="1">
      <alignment vertical="top" wrapText="1"/>
      <protection/>
    </xf>
    <xf numFmtId="0" fontId="98" fillId="0" borderId="23" xfId="0" applyNumberFormat="1" applyFont="1" applyFill="1" applyBorder="1" applyAlignment="1" applyProtection="1">
      <alignment horizontal="center" vertical="top" wrapText="1"/>
      <protection/>
    </xf>
    <xf numFmtId="0" fontId="98" fillId="0" borderId="23" xfId="0" applyNumberFormat="1" applyFont="1" applyFill="1" applyBorder="1" applyAlignment="1" applyProtection="1">
      <alignment horizontal="left" vertical="top" wrapText="1"/>
      <protection/>
    </xf>
    <xf numFmtId="0" fontId="111" fillId="0" borderId="24" xfId="0" applyNumberFormat="1" applyFont="1" applyFill="1" applyBorder="1" applyAlignment="1" applyProtection="1">
      <alignment horizontal="justify" vertical="top" wrapText="1"/>
      <protection/>
    </xf>
    <xf numFmtId="0" fontId="98" fillId="0" borderId="0" xfId="0" applyNumberFormat="1" applyFont="1" applyFill="1" applyAlignment="1">
      <alignment/>
    </xf>
    <xf numFmtId="0" fontId="111" fillId="0" borderId="23" xfId="0" applyFont="1" applyFill="1" applyBorder="1" applyAlignment="1" applyProtection="1">
      <alignment horizontal="justify" vertical="top" wrapText="1"/>
      <protection/>
    </xf>
    <xf numFmtId="0" fontId="106" fillId="0" borderId="23" xfId="0" applyFont="1" applyFill="1" applyBorder="1" applyAlignment="1">
      <alignment vertical="top" wrapText="1"/>
    </xf>
    <xf numFmtId="0" fontId="106" fillId="0" borderId="23" xfId="0" applyFont="1" applyFill="1" applyBorder="1" applyAlignment="1">
      <alignment horizontal="left" vertical="top" wrapText="1"/>
    </xf>
    <xf numFmtId="16" fontId="98" fillId="0" borderId="23" xfId="0" applyNumberFormat="1" applyFont="1" applyFill="1" applyBorder="1" applyAlignment="1">
      <alignment horizontal="center" vertical="top" wrapText="1"/>
    </xf>
    <xf numFmtId="1" fontId="98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8" fillId="0" borderId="0" xfId="0" applyFont="1" applyFill="1" applyAlignment="1">
      <alignment horizontal="justify" vertical="top" wrapText="1"/>
    </xf>
    <xf numFmtId="0" fontId="106" fillId="0" borderId="23" xfId="0" applyFont="1" applyFill="1" applyBorder="1" applyAlignment="1">
      <alignment horizontal="justify" vertical="top"/>
    </xf>
    <xf numFmtId="0" fontId="112" fillId="0" borderId="23" xfId="0" applyFont="1" applyFill="1" applyBorder="1" applyAlignment="1">
      <alignment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left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left" vertical="top" wrapText="1"/>
    </xf>
    <xf numFmtId="49" fontId="100" fillId="0" borderId="23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vertical="top" wrapText="1"/>
    </xf>
    <xf numFmtId="0" fontId="100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/>
    </xf>
    <xf numFmtId="0" fontId="101" fillId="0" borderId="0" xfId="0" applyFont="1" applyFill="1" applyAlignment="1">
      <alignment horizontal="center"/>
    </xf>
    <xf numFmtId="0" fontId="101" fillId="0" borderId="24" xfId="0" applyFont="1" applyFill="1" applyBorder="1" applyAlignment="1">
      <alignment horizontal="center" vertical="top" wrapText="1"/>
    </xf>
    <xf numFmtId="0" fontId="100" fillId="0" borderId="0" xfId="0" applyFont="1" applyFill="1" applyBorder="1" applyAlignment="1">
      <alignment horizontal="center" vertical="top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top" wrapText="1"/>
    </xf>
    <xf numFmtId="4" fontId="101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left" vertical="top" wrapText="1"/>
    </xf>
    <xf numFmtId="0" fontId="101" fillId="0" borderId="23" xfId="0" applyFont="1" applyFill="1" applyBorder="1" applyAlignment="1">
      <alignment vertical="top" wrapText="1"/>
    </xf>
    <xf numFmtId="0" fontId="100" fillId="0" borderId="23" xfId="0" applyFont="1" applyFill="1" applyBorder="1" applyAlignment="1">
      <alignment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center" vertical="top" wrapText="1"/>
    </xf>
    <xf numFmtId="4" fontId="98" fillId="0" borderId="26" xfId="0" applyNumberFormat="1" applyFont="1" applyFill="1" applyBorder="1" applyAlignment="1">
      <alignment horizontal="center" vertical="top" wrapText="1"/>
    </xf>
    <xf numFmtId="3" fontId="98" fillId="0" borderId="24" xfId="0" applyNumberFormat="1" applyFont="1" applyFill="1" applyBorder="1" applyAlignment="1">
      <alignment horizontal="center" vertical="top" wrapText="1"/>
    </xf>
    <xf numFmtId="3" fontId="98" fillId="0" borderId="24" xfId="0" applyNumberFormat="1" applyFont="1" applyFill="1" applyBorder="1" applyAlignment="1">
      <alignment horizontal="center" vertical="top"/>
    </xf>
    <xf numFmtId="179" fontId="98" fillId="0" borderId="27" xfId="0" applyNumberFormat="1" applyFont="1" applyFill="1" applyBorder="1" applyAlignment="1">
      <alignment horizontal="center" vertical="top" wrapText="1"/>
    </xf>
    <xf numFmtId="179" fontId="98" fillId="0" borderId="23" xfId="0" applyNumberFormat="1" applyFont="1" applyFill="1" applyBorder="1" applyAlignment="1">
      <alignment horizontal="center" vertical="top" wrapText="1"/>
    </xf>
    <xf numFmtId="3" fontId="98" fillId="0" borderId="26" xfId="0" applyNumberFormat="1" applyFont="1" applyFill="1" applyBorder="1" applyAlignment="1">
      <alignment horizontal="center" vertical="top" wrapText="1"/>
    </xf>
    <xf numFmtId="3" fontId="98" fillId="0" borderId="27" xfId="0" applyNumberFormat="1" applyFont="1" applyFill="1" applyBorder="1" applyAlignment="1">
      <alignment horizontal="center" vertical="top" wrapText="1"/>
    </xf>
    <xf numFmtId="3" fontId="98" fillId="0" borderId="25" xfId="0" applyNumberFormat="1" applyFont="1" applyFill="1" applyBorder="1" applyAlignment="1">
      <alignment horizontal="center" vertical="top" wrapText="1"/>
    </xf>
    <xf numFmtId="0" fontId="113" fillId="0" borderId="24" xfId="0" applyFont="1" applyFill="1" applyBorder="1" applyAlignment="1">
      <alignment vertical="top" wrapText="1"/>
    </xf>
    <xf numFmtId="0" fontId="113" fillId="0" borderId="23" xfId="0" applyFont="1" applyFill="1" applyBorder="1" applyAlignment="1">
      <alignment vertical="top"/>
    </xf>
    <xf numFmtId="0" fontId="113" fillId="0" borderId="23" xfId="0" applyFont="1" applyFill="1" applyBorder="1" applyAlignment="1">
      <alignment vertical="top" wrapText="1"/>
    </xf>
    <xf numFmtId="0" fontId="113" fillId="0" borderId="23" xfId="0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left" vertical="top" wrapText="1"/>
    </xf>
    <xf numFmtId="0" fontId="114" fillId="0" borderId="23" xfId="0" applyFont="1" applyFill="1" applyBorder="1" applyAlignment="1">
      <alignment horizontal="justify" vertical="top" wrapText="1"/>
    </xf>
    <xf numFmtId="0" fontId="114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 vertical="top"/>
    </xf>
    <xf numFmtId="0" fontId="98" fillId="0" borderId="25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/>
    </xf>
    <xf numFmtId="2" fontId="106" fillId="0" borderId="23" xfId="338" applyNumberFormat="1" applyFont="1" applyFill="1" applyBorder="1" applyAlignment="1" applyProtection="1">
      <alignment horizontal="justify" vertical="top" wrapText="1"/>
      <protection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5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left" vertical="top" wrapText="1"/>
    </xf>
    <xf numFmtId="0" fontId="98" fillId="0" borderId="23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/>
    </xf>
    <xf numFmtId="0" fontId="101" fillId="0" borderId="23" xfId="0" applyFont="1" applyFill="1" applyBorder="1" applyAlignment="1">
      <alignment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0" fillId="0" borderId="0" xfId="0" applyFont="1" applyFill="1" applyBorder="1" applyAlignment="1">
      <alignment horizontal="center" vertical="top"/>
    </xf>
    <xf numFmtId="4" fontId="101" fillId="0" borderId="0" xfId="0" applyNumberFormat="1" applyFont="1" applyFill="1" applyAlignment="1">
      <alignment/>
    </xf>
    <xf numFmtId="0" fontId="101" fillId="80" borderId="0" xfId="0" applyFont="1" applyFill="1" applyAlignment="1">
      <alignment/>
    </xf>
    <xf numFmtId="0" fontId="98" fillId="0" borderId="0" xfId="0" applyFont="1" applyFill="1" applyAlignment="1">
      <alignment horizontal="justify" vertical="top"/>
    </xf>
    <xf numFmtId="0" fontId="107" fillId="0" borderId="0" xfId="0" applyFont="1" applyFill="1" applyAlignment="1">
      <alignment horizontal="justify" vertical="top" wrapText="1"/>
    </xf>
    <xf numFmtId="0" fontId="113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vertical="top" wrapText="1"/>
    </xf>
    <xf numFmtId="0" fontId="100" fillId="0" borderId="23" xfId="0" applyFont="1" applyFill="1" applyBorder="1" applyAlignment="1">
      <alignment vertical="top" wrapText="1"/>
    </xf>
    <xf numFmtId="0" fontId="101" fillId="80" borderId="23" xfId="0" applyFont="1" applyFill="1" applyBorder="1" applyAlignment="1">
      <alignment/>
    </xf>
    <xf numFmtId="0" fontId="101" fillId="80" borderId="23" xfId="0" applyFont="1" applyFill="1" applyBorder="1" applyAlignment="1">
      <alignment horizontal="center"/>
    </xf>
    <xf numFmtId="0" fontId="101" fillId="80" borderId="0" xfId="0" applyFont="1" applyFill="1" applyAlignment="1">
      <alignment horizontal="center"/>
    </xf>
    <xf numFmtId="4" fontId="101" fillId="80" borderId="23" xfId="0" applyNumberFormat="1" applyFont="1" applyFill="1" applyBorder="1" applyAlignment="1">
      <alignment/>
    </xf>
    <xf numFmtId="4" fontId="116" fillId="0" borderId="23" xfId="0" applyNumberFormat="1" applyFont="1" applyFill="1" applyBorder="1" applyAlignment="1">
      <alignment horizontal="center" vertical="top" wrapText="1"/>
    </xf>
    <xf numFmtId="2" fontId="116" fillId="0" borderId="23" xfId="0" applyNumberFormat="1" applyFont="1" applyFill="1" applyBorder="1" applyAlignment="1">
      <alignment horizontal="center" vertical="top" wrapText="1"/>
    </xf>
    <xf numFmtId="4" fontId="116" fillId="8" borderId="23" xfId="0" applyNumberFormat="1" applyFont="1" applyFill="1" applyBorder="1" applyAlignment="1">
      <alignment horizontal="center" vertical="top" wrapText="1"/>
    </xf>
    <xf numFmtId="2" fontId="116" fillId="8" borderId="23" xfId="0" applyNumberFormat="1" applyFont="1" applyFill="1" applyBorder="1" applyAlignment="1">
      <alignment horizontal="center" vertical="top" wrapText="1"/>
    </xf>
    <xf numFmtId="4" fontId="116" fillId="8" borderId="23" xfId="0" applyNumberFormat="1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center" wrapText="1"/>
    </xf>
    <xf numFmtId="2" fontId="101" fillId="0" borderId="0" xfId="0" applyNumberFormat="1" applyFont="1" applyFill="1" applyAlignment="1">
      <alignment horizontal="center" vertical="center"/>
    </xf>
    <xf numFmtId="2" fontId="117" fillId="0" borderId="0" xfId="0" applyNumberFormat="1" applyFont="1" applyFill="1" applyAlignment="1">
      <alignment horizontal="center" vertical="center"/>
    </xf>
    <xf numFmtId="3" fontId="101" fillId="0" borderId="23" xfId="0" applyNumberFormat="1" applyFont="1" applyFill="1" applyBorder="1" applyAlignment="1">
      <alignment horizontal="center" vertical="top" wrapText="1"/>
    </xf>
    <xf numFmtId="4" fontId="118" fillId="8" borderId="24" xfId="0" applyNumberFormat="1" applyFont="1" applyFill="1" applyBorder="1" applyAlignment="1">
      <alignment horizontal="center" vertical="top"/>
    </xf>
    <xf numFmtId="0" fontId="101" fillId="0" borderId="0" xfId="0" applyFont="1" applyFill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11" fillId="0" borderId="25" xfId="0" applyFont="1" applyFill="1" applyBorder="1" applyAlignment="1" applyProtection="1">
      <alignment horizontal="center" vertical="top" wrapText="1"/>
      <protection/>
    </xf>
    <xf numFmtId="0" fontId="107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 vertical="top"/>
    </xf>
    <xf numFmtId="0" fontId="107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justify" vertical="top" wrapText="1"/>
    </xf>
    <xf numFmtId="4" fontId="116" fillId="0" borderId="23" xfId="0" applyNumberFormat="1" applyFont="1" applyFill="1" applyBorder="1" applyAlignment="1">
      <alignment horizontal="center" vertical="top"/>
    </xf>
    <xf numFmtId="0" fontId="100" fillId="0" borderId="0" xfId="0" applyFont="1" applyFill="1" applyAlignment="1">
      <alignment vertical="top"/>
    </xf>
    <xf numFmtId="2" fontId="101" fillId="0" borderId="25" xfId="0" applyNumberFormat="1" applyFont="1" applyFill="1" applyBorder="1" applyAlignment="1">
      <alignment horizontal="center" vertical="top" wrapText="1"/>
    </xf>
    <xf numFmtId="176" fontId="101" fillId="0" borderId="0" xfId="0" applyNumberFormat="1" applyFont="1" applyFill="1" applyAlignment="1">
      <alignment/>
    </xf>
    <xf numFmtId="176" fontId="101" fillId="0" borderId="0" xfId="0" applyNumberFormat="1" applyFont="1" applyFill="1" applyAlignment="1">
      <alignment/>
    </xf>
    <xf numFmtId="176" fontId="101" fillId="0" borderId="23" xfId="0" applyNumberFormat="1" applyFont="1" applyFill="1" applyBorder="1" applyAlignment="1">
      <alignment horizontal="center" vertical="top" wrapText="1"/>
    </xf>
    <xf numFmtId="179" fontId="101" fillId="0" borderId="23" xfId="0" applyNumberFormat="1" applyFont="1" applyFill="1" applyBorder="1" applyAlignment="1">
      <alignment horizontal="center" vertical="top" wrapText="1"/>
    </xf>
    <xf numFmtId="179" fontId="116" fillId="0" borderId="23" xfId="0" applyNumberFormat="1" applyFont="1" applyFill="1" applyBorder="1" applyAlignment="1">
      <alignment horizontal="center" vertical="top" wrapText="1"/>
    </xf>
    <xf numFmtId="179" fontId="101" fillId="0" borderId="26" xfId="0" applyNumberFormat="1" applyFont="1" applyFill="1" applyBorder="1" applyAlignment="1">
      <alignment horizontal="center" vertical="top" wrapText="1"/>
    </xf>
    <xf numFmtId="179" fontId="101" fillId="0" borderId="24" xfId="0" applyNumberFormat="1" applyFont="1" applyFill="1" applyBorder="1" applyAlignment="1">
      <alignment horizontal="center" vertical="top" wrapText="1"/>
    </xf>
    <xf numFmtId="179" fontId="101" fillId="0" borderId="26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108" fillId="0" borderId="23" xfId="0" applyNumberFormat="1" applyFont="1" applyFill="1" applyBorder="1" applyAlignment="1">
      <alignment horizontal="center" vertical="top"/>
    </xf>
    <xf numFmtId="179" fontId="103" fillId="0" borderId="23" xfId="0" applyNumberFormat="1" applyFont="1" applyFill="1" applyBorder="1" applyAlignment="1">
      <alignment horizontal="center" vertical="top"/>
    </xf>
    <xf numFmtId="179" fontId="101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0" fontId="107" fillId="0" borderId="0" xfId="0" applyFont="1" applyFill="1" applyAlignment="1">
      <alignment horizontal="center" vertical="top" wrapText="1"/>
    </xf>
    <xf numFmtId="0" fontId="98" fillId="80" borderId="0" xfId="0" applyFont="1" applyFill="1" applyAlignment="1">
      <alignment vertical="top"/>
    </xf>
    <xf numFmtId="0" fontId="98" fillId="80" borderId="23" xfId="0" applyFont="1" applyFill="1" applyBorder="1" applyAlignment="1">
      <alignment horizontal="center" vertical="top" wrapText="1"/>
    </xf>
    <xf numFmtId="3" fontId="98" fillId="8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101" fillId="0" borderId="0" xfId="0" applyFont="1" applyFill="1" applyAlignment="1">
      <alignment horizontal="center"/>
    </xf>
    <xf numFmtId="4" fontId="102" fillId="0" borderId="25" xfId="0" applyNumberFormat="1" applyFont="1" applyFill="1" applyBorder="1" applyAlignment="1">
      <alignment horizontal="center" vertical="top"/>
    </xf>
    <xf numFmtId="0" fontId="116" fillId="0" borderId="23" xfId="0" applyFont="1" applyFill="1" applyBorder="1" applyAlignment="1">
      <alignment horizontal="center" vertical="top" wrapText="1"/>
    </xf>
    <xf numFmtId="4" fontId="100" fillId="0" borderId="23" xfId="0" applyNumberFormat="1" applyFont="1" applyFill="1" applyBorder="1" applyAlignment="1">
      <alignment horizontal="left"/>
    </xf>
    <xf numFmtId="4" fontId="100" fillId="0" borderId="27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 wrapText="1"/>
    </xf>
    <xf numFmtId="4" fontId="119" fillId="0" borderId="23" xfId="0" applyNumberFormat="1" applyFont="1" applyFill="1" applyBorder="1" applyAlignment="1">
      <alignment horizontal="center" vertical="top" wrapText="1"/>
    </xf>
    <xf numFmtId="4" fontId="119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179" fontId="102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4" fontId="120" fillId="0" borderId="23" xfId="0" applyNumberFormat="1" applyFont="1" applyFill="1" applyBorder="1" applyAlignment="1">
      <alignment horizontal="center" vertical="top"/>
    </xf>
    <xf numFmtId="179" fontId="118" fillId="0" borderId="23" xfId="0" applyNumberFormat="1" applyFont="1" applyFill="1" applyBorder="1" applyAlignment="1">
      <alignment horizontal="center" vertical="top"/>
    </xf>
    <xf numFmtId="179" fontId="119" fillId="0" borderId="23" xfId="0" applyNumberFormat="1" applyFont="1" applyFill="1" applyBorder="1" applyAlignment="1">
      <alignment horizontal="center" vertical="top" wrapText="1"/>
    </xf>
    <xf numFmtId="4" fontId="120" fillId="0" borderId="23" xfId="0" applyNumberFormat="1" applyFont="1" applyFill="1" applyBorder="1" applyAlignment="1">
      <alignment horizontal="center" vertical="top" wrapText="1"/>
    </xf>
    <xf numFmtId="179" fontId="102" fillId="0" borderId="29" xfId="342" applyNumberFormat="1" applyFont="1" applyFill="1" applyBorder="1" applyAlignment="1" applyProtection="1">
      <alignment horizontal="center" vertical="top" wrapText="1" shrinkToFit="1"/>
      <protection/>
    </xf>
    <xf numFmtId="179" fontId="102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6" fillId="0" borderId="23" xfId="0" applyNumberFormat="1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3" fontId="98" fillId="0" borderId="23" xfId="0" applyNumberFormat="1" applyFont="1" applyFill="1" applyBorder="1" applyAlignment="1">
      <alignment vertical="top"/>
    </xf>
    <xf numFmtId="3" fontId="98" fillId="0" borderId="23" xfId="0" applyNumberFormat="1" applyFont="1" applyFill="1" applyBorder="1" applyAlignment="1">
      <alignment horizontal="center" vertical="top"/>
    </xf>
    <xf numFmtId="176" fontId="98" fillId="0" borderId="23" xfId="0" applyNumberFormat="1" applyFont="1" applyFill="1" applyBorder="1" applyAlignment="1">
      <alignment horizontal="center" vertical="top" wrapText="1"/>
    </xf>
    <xf numFmtId="179" fontId="98" fillId="0" borderId="25" xfId="0" applyNumberFormat="1" applyFont="1" applyFill="1" applyBorder="1" applyAlignment="1">
      <alignment horizontal="center" vertical="top" wrapText="1"/>
    </xf>
    <xf numFmtId="4" fontId="98" fillId="0" borderId="25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vertical="top" wrapText="1"/>
    </xf>
    <xf numFmtId="0" fontId="100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/>
    </xf>
    <xf numFmtId="49" fontId="100" fillId="0" borderId="23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vertical="top" wrapText="1"/>
    </xf>
    <xf numFmtId="0" fontId="116" fillId="8" borderId="0" xfId="0" applyFont="1" applyFill="1" applyBorder="1" applyAlignment="1">
      <alignment horizontal="center" vertical="top" wrapText="1"/>
    </xf>
    <xf numFmtId="4" fontId="116" fillId="8" borderId="0" xfId="0" applyNumberFormat="1" applyFont="1" applyFill="1" applyBorder="1" applyAlignment="1">
      <alignment horizontal="center" vertical="top" wrapText="1"/>
    </xf>
    <xf numFmtId="0" fontId="100" fillId="0" borderId="0" xfId="0" applyFont="1" applyFill="1" applyBorder="1" applyAlignment="1">
      <alignment/>
    </xf>
    <xf numFmtId="4" fontId="101" fillId="80" borderId="0" xfId="0" applyNumberFormat="1" applyFont="1" applyFill="1" applyBorder="1" applyAlignment="1">
      <alignment/>
    </xf>
    <xf numFmtId="0" fontId="101" fillId="0" borderId="23" xfId="0" applyFont="1" applyFill="1" applyBorder="1" applyAlignment="1">
      <alignment horizontal="center" vertical="top" wrapText="1"/>
    </xf>
    <xf numFmtId="4" fontId="103" fillId="0" borderId="1" xfId="323" applyNumberFormat="1" applyFont="1" applyFill="1" applyAlignment="1" applyProtection="1">
      <alignment horizontal="center" vertical="top" shrinkToFit="1"/>
      <protection/>
    </xf>
    <xf numFmtId="2" fontId="101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/>
    </xf>
    <xf numFmtId="179" fontId="116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6" fillId="0" borderId="26" xfId="0" applyNumberFormat="1" applyFont="1" applyFill="1" applyBorder="1" applyAlignment="1">
      <alignment horizontal="center" vertical="top" wrapText="1"/>
    </xf>
    <xf numFmtId="179" fontId="116" fillId="0" borderId="26" xfId="0" applyNumberFormat="1" applyFont="1" applyFill="1" applyBorder="1" applyAlignment="1">
      <alignment horizontal="center" vertical="top"/>
    </xf>
    <xf numFmtId="49" fontId="116" fillId="0" borderId="23" xfId="0" applyNumberFormat="1" applyFont="1" applyFill="1" applyBorder="1" applyAlignment="1">
      <alignment horizontal="center" vertical="top" wrapText="1"/>
    </xf>
    <xf numFmtId="1" fontId="116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101" fillId="8" borderId="23" xfId="0" applyNumberFormat="1" applyFont="1" applyFill="1" applyBorder="1" applyAlignment="1">
      <alignment horizontal="center"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8" fillId="0" borderId="0" xfId="0" applyNumberFormat="1" applyFont="1" applyFill="1" applyBorder="1" applyAlignment="1">
      <alignment horizontal="center" vertical="top" textRotation="90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98" fillId="0" borderId="0" xfId="0" applyNumberFormat="1" applyFont="1" applyFill="1" applyBorder="1" applyAlignment="1">
      <alignment vertical="top"/>
    </xf>
    <xf numFmtId="2" fontId="107" fillId="0" borderId="0" xfId="0" applyNumberFormat="1" applyFont="1" applyFill="1" applyBorder="1" applyAlignment="1">
      <alignment vertical="top"/>
    </xf>
    <xf numFmtId="2" fontId="103" fillId="0" borderId="23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vertical="top"/>
    </xf>
    <xf numFmtId="2" fontId="98" fillId="0" borderId="23" xfId="0" applyNumberFormat="1" applyFont="1" applyFill="1" applyBorder="1" applyAlignment="1">
      <alignment horizontal="center" vertical="top"/>
    </xf>
    <xf numFmtId="0" fontId="98" fillId="0" borderId="0" xfId="0" applyNumberFormat="1" applyFont="1" applyFill="1" applyBorder="1" applyAlignment="1">
      <alignment vertical="top"/>
    </xf>
    <xf numFmtId="0" fontId="108" fillId="0" borderId="23" xfId="0" applyFont="1" applyFill="1" applyBorder="1" applyAlignment="1">
      <alignment horizontal="center" vertical="top" wrapText="1"/>
    </xf>
    <xf numFmtId="2" fontId="102" fillId="0" borderId="23" xfId="0" applyNumberFormat="1" applyFont="1" applyFill="1" applyBorder="1" applyAlignment="1">
      <alignment horizontal="center" vertical="top" wrapText="1"/>
    </xf>
    <xf numFmtId="2" fontId="122" fillId="0" borderId="23" xfId="0" applyNumberFormat="1" applyFont="1" applyFill="1" applyBorder="1" applyAlignment="1">
      <alignment horizontal="center" vertical="top" wrapText="1"/>
    </xf>
    <xf numFmtId="2" fontId="102" fillId="0" borderId="24" xfId="338" applyNumberFormat="1" applyFont="1" applyFill="1" applyBorder="1" applyAlignment="1" applyProtection="1">
      <alignment horizontal="center" vertical="top" wrapText="1"/>
      <protection/>
    </xf>
    <xf numFmtId="2" fontId="102" fillId="0" borderId="23" xfId="338" applyNumberFormat="1" applyFont="1" applyFill="1" applyBorder="1" applyAlignment="1" applyProtection="1">
      <alignment horizontal="center" vertical="top" wrapText="1"/>
      <protection/>
    </xf>
    <xf numFmtId="2" fontId="103" fillId="0" borderId="23" xfId="338" applyNumberFormat="1" applyFont="1" applyFill="1" applyBorder="1" applyAlignment="1" applyProtection="1">
      <alignment horizontal="center" vertical="top" wrapText="1"/>
      <protection/>
    </xf>
    <xf numFmtId="2" fontId="101" fillId="0" borderId="26" xfId="0" applyNumberFormat="1" applyFont="1" applyFill="1" applyBorder="1" applyAlignment="1">
      <alignment horizontal="center" vertical="top" wrapText="1"/>
    </xf>
    <xf numFmtId="2" fontId="123" fillId="0" borderId="3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8" fillId="0" borderId="23" xfId="0" applyNumberFormat="1" applyFont="1" applyFill="1" applyBorder="1" applyAlignment="1">
      <alignment vertical="top"/>
    </xf>
    <xf numFmtId="0" fontId="100" fillId="0" borderId="23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horizontal="justify" vertical="center" wrapText="1"/>
    </xf>
    <xf numFmtId="0" fontId="101" fillId="0" borderId="23" xfId="0" applyFont="1" applyFill="1" applyBorder="1" applyAlignment="1">
      <alignment horizontal="justify" vertical="center" wrapText="1"/>
    </xf>
    <xf numFmtId="2" fontId="101" fillId="0" borderId="23" xfId="0" applyNumberFormat="1" applyFont="1" applyFill="1" applyBorder="1" applyAlignment="1">
      <alignment horizontal="justify" vertical="center" wrapText="1"/>
    </xf>
    <xf numFmtId="0" fontId="102" fillId="0" borderId="25" xfId="0" applyNumberFormat="1" applyFont="1" applyFill="1" applyBorder="1" applyAlignment="1">
      <alignment horizontal="justify" vertical="center" wrapText="1"/>
    </xf>
    <xf numFmtId="0" fontId="103" fillId="0" borderId="23" xfId="0" applyNumberFormat="1" applyFont="1" applyFill="1" applyBorder="1" applyAlignment="1">
      <alignment horizontal="justify" vertical="center" wrapText="1"/>
    </xf>
    <xf numFmtId="0" fontId="100" fillId="0" borderId="24" xfId="0" applyFont="1" applyFill="1" applyBorder="1" applyAlignment="1">
      <alignment horizontal="justify" vertical="center" wrapText="1"/>
    </xf>
    <xf numFmtId="2" fontId="101" fillId="0" borderId="25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 vertical="center"/>
    </xf>
    <xf numFmtId="0" fontId="98" fillId="80" borderId="0" xfId="0" applyFont="1" applyFill="1" applyAlignment="1">
      <alignment horizontal="center" vertical="center"/>
    </xf>
    <xf numFmtId="0" fontId="101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vertical="top"/>
    </xf>
    <xf numFmtId="0" fontId="101" fillId="0" borderId="24" xfId="0" applyFont="1" applyFill="1" applyBorder="1" applyAlignment="1">
      <alignment horizontal="justify" vertical="center" wrapText="1"/>
    </xf>
    <xf numFmtId="0" fontId="101" fillId="0" borderId="23" xfId="0" applyFont="1" applyFill="1" applyBorder="1" applyAlignment="1">
      <alignment horizontal="center" vertical="top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3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/>
    </xf>
    <xf numFmtId="2" fontId="101" fillId="0" borderId="25" xfId="0" applyNumberFormat="1" applyFont="1" applyFill="1" applyBorder="1" applyAlignment="1">
      <alignment horizontal="center" vertical="top" wrapText="1"/>
    </xf>
    <xf numFmtId="2" fontId="101" fillId="0" borderId="23" xfId="0" applyNumberFormat="1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center" vertical="top" wrapText="1"/>
    </xf>
    <xf numFmtId="0" fontId="100" fillId="0" borderId="30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4" xfId="0" applyFont="1" applyFill="1" applyBorder="1" applyAlignment="1">
      <alignment horizontal="center" vertical="top" wrapText="1"/>
    </xf>
    <xf numFmtId="0" fontId="100" fillId="0" borderId="0" xfId="0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center"/>
    </xf>
    <xf numFmtId="4" fontId="101" fillId="0" borderId="23" xfId="0" applyNumberFormat="1" applyFont="1" applyFill="1" applyBorder="1" applyAlignment="1">
      <alignment horizontal="right"/>
    </xf>
    <xf numFmtId="3" fontId="116" fillId="0" borderId="23" xfId="0" applyNumberFormat="1" applyFont="1" applyFill="1" applyBorder="1" applyAlignment="1">
      <alignment horizontal="center" vertical="top" wrapText="1"/>
    </xf>
    <xf numFmtId="0" fontId="116" fillId="0" borderId="24" xfId="0" applyFont="1" applyFill="1" applyBorder="1" applyAlignment="1">
      <alignment horizontal="center" vertical="top" wrapText="1"/>
    </xf>
    <xf numFmtId="4" fontId="101" fillId="80" borderId="23" xfId="0" applyNumberFormat="1" applyFont="1" applyFill="1" applyBorder="1" applyAlignment="1">
      <alignment vertical="center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01" fillId="0" borderId="23" xfId="0" applyNumberFormat="1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center" wrapText="1"/>
    </xf>
    <xf numFmtId="4" fontId="30" fillId="0" borderId="23" xfId="0" applyNumberFormat="1" applyFont="1" applyFill="1" applyBorder="1" applyAlignment="1">
      <alignment horizontal="center" vertical="center"/>
    </xf>
    <xf numFmtId="4" fontId="30" fillId="0" borderId="23" xfId="0" applyNumberFormat="1" applyFont="1" applyFill="1" applyBorder="1" applyAlignment="1">
      <alignment horizontal="center" vertical="center" wrapText="1"/>
    </xf>
    <xf numFmtId="179" fontId="30" fillId="0" borderId="23" xfId="0" applyNumberFormat="1" applyFont="1" applyFill="1" applyBorder="1" applyAlignment="1">
      <alignment horizontal="center" vertical="center"/>
    </xf>
    <xf numFmtId="179" fontId="30" fillId="0" borderId="23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4" fontId="28" fillId="8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horizontal="center" vertical="center"/>
    </xf>
    <xf numFmtId="2" fontId="107" fillId="0" borderId="23" xfId="0" applyNumberFormat="1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/>
    </xf>
    <xf numFmtId="0" fontId="107" fillId="0" borderId="26" xfId="0" applyFont="1" applyFill="1" applyBorder="1" applyAlignment="1">
      <alignment horizontal="center" wrapText="1"/>
    </xf>
    <xf numFmtId="0" fontId="107" fillId="0" borderId="31" xfId="0" applyFont="1" applyFill="1" applyBorder="1" applyAlignment="1">
      <alignment horizontal="center" wrapText="1"/>
    </xf>
    <xf numFmtId="0" fontId="107" fillId="0" borderId="28" xfId="0" applyFont="1" applyFill="1" applyBorder="1" applyAlignment="1">
      <alignment horizontal="center" wrapText="1"/>
    </xf>
    <xf numFmtId="0" fontId="107" fillId="0" borderId="27" xfId="0" applyFont="1" applyFill="1" applyBorder="1" applyAlignment="1">
      <alignment horizontal="center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107" fillId="0" borderId="23" xfId="0" applyFont="1" applyFill="1" applyBorder="1" applyAlignment="1">
      <alignment horizontal="center"/>
    </xf>
    <xf numFmtId="0" fontId="107" fillId="0" borderId="25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7" fillId="0" borderId="26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107" fillId="0" borderId="27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wrapText="1"/>
    </xf>
    <xf numFmtId="0" fontId="98" fillId="0" borderId="0" xfId="0" applyFont="1" applyFill="1" applyAlignment="1">
      <alignment horizontal="center" vertical="top"/>
    </xf>
    <xf numFmtId="0" fontId="107" fillId="0" borderId="0" xfId="0" applyFont="1" applyFill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1" fontId="107" fillId="0" borderId="23" xfId="0" applyNumberFormat="1" applyFont="1" applyFill="1" applyBorder="1" applyAlignment="1">
      <alignment horizontal="center" wrapText="1"/>
    </xf>
    <xf numFmtId="0" fontId="124" fillId="0" borderId="23" xfId="0" applyFont="1" applyFill="1" applyBorder="1" applyAlignment="1">
      <alignment horizontal="center" vertical="top" wrapText="1"/>
    </xf>
    <xf numFmtId="1" fontId="107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7" fillId="0" borderId="23" xfId="0" applyNumberFormat="1" applyFont="1" applyFill="1" applyBorder="1" applyAlignment="1">
      <alignment horizontal="center"/>
    </xf>
    <xf numFmtId="1" fontId="107" fillId="0" borderId="26" xfId="0" applyNumberFormat="1" applyFont="1" applyFill="1" applyBorder="1" applyAlignment="1">
      <alignment horizontal="center" vertical="center" wrapText="1"/>
    </xf>
    <xf numFmtId="1" fontId="107" fillId="0" borderId="31" xfId="0" applyNumberFormat="1" applyFont="1" applyFill="1" applyBorder="1" applyAlignment="1">
      <alignment horizontal="center" vertical="center" wrapText="1"/>
    </xf>
    <xf numFmtId="1" fontId="107" fillId="0" borderId="27" xfId="0" applyNumberFormat="1" applyFont="1" applyFill="1" applyBorder="1" applyAlignment="1">
      <alignment horizontal="center" vertical="center" wrapText="1"/>
    </xf>
    <xf numFmtId="0" fontId="125" fillId="0" borderId="23" xfId="0" applyFont="1" applyFill="1" applyBorder="1" applyAlignment="1">
      <alignment horizontal="center" wrapText="1"/>
    </xf>
    <xf numFmtId="0" fontId="107" fillId="0" borderId="25" xfId="0" applyFont="1" applyFill="1" applyBorder="1" applyAlignment="1">
      <alignment horizontal="center" vertical="top"/>
    </xf>
    <xf numFmtId="0" fontId="124" fillId="0" borderId="23" xfId="0" applyFont="1" applyFill="1" applyBorder="1" applyAlignment="1">
      <alignment horizontal="center" wrapText="1"/>
    </xf>
    <xf numFmtId="0" fontId="98" fillId="0" borderId="0" xfId="0" applyFont="1" applyFill="1" applyAlignment="1">
      <alignment horizontal="center"/>
    </xf>
    <xf numFmtId="0" fontId="98" fillId="0" borderId="24" xfId="0" applyFont="1" applyFill="1" applyBorder="1" applyAlignment="1" applyProtection="1">
      <alignment horizontal="center" vertical="top" wrapText="1"/>
      <protection/>
    </xf>
    <xf numFmtId="0" fontId="98" fillId="0" borderId="25" xfId="0" applyFont="1" applyFill="1" applyBorder="1" applyAlignment="1" applyProtection="1">
      <alignment horizontal="center" vertical="top" wrapText="1"/>
      <protection/>
    </xf>
    <xf numFmtId="0" fontId="98" fillId="0" borderId="24" xfId="0" applyFont="1" applyFill="1" applyBorder="1" applyAlignment="1" applyProtection="1">
      <alignment horizontal="left" vertical="top" wrapText="1"/>
      <protection/>
    </xf>
    <xf numFmtId="0" fontId="98" fillId="0" borderId="25" xfId="0" applyFont="1" applyFill="1" applyBorder="1" applyAlignment="1" applyProtection="1">
      <alignment horizontal="left" vertical="top" wrapText="1"/>
      <protection/>
    </xf>
    <xf numFmtId="0" fontId="107" fillId="0" borderId="0" xfId="0" applyFont="1" applyFill="1" applyBorder="1" applyAlignment="1" applyProtection="1">
      <alignment horizontal="center" wrapText="1"/>
      <protection/>
    </xf>
    <xf numFmtId="1" fontId="98" fillId="0" borderId="24" xfId="0" applyNumberFormat="1" applyFont="1" applyFill="1" applyBorder="1" applyAlignment="1" applyProtection="1">
      <alignment horizontal="center" vertical="top" wrapText="1"/>
      <protection/>
    </xf>
    <xf numFmtId="1" fontId="98" fillId="0" borderId="25" xfId="0" applyNumberFormat="1" applyFont="1" applyFill="1" applyBorder="1" applyAlignment="1" applyProtection="1">
      <alignment horizontal="center" vertical="top" wrapText="1"/>
      <protection/>
    </xf>
    <xf numFmtId="0" fontId="98" fillId="0" borderId="26" xfId="0" applyFont="1" applyFill="1" applyBorder="1" applyAlignment="1" applyProtection="1">
      <alignment horizontal="center" vertical="top" wrapText="1"/>
      <protection/>
    </xf>
    <xf numFmtId="0" fontId="98" fillId="0" borderId="27" xfId="0" applyFont="1" applyFill="1" applyBorder="1" applyAlignment="1" applyProtection="1">
      <alignment horizontal="center" vertical="top" wrapText="1"/>
      <protection/>
    </xf>
    <xf numFmtId="0" fontId="98" fillId="0" borderId="0" xfId="0" applyFont="1" applyFill="1" applyAlignment="1">
      <alignment horizontal="center" vertical="top" wrapText="1"/>
    </xf>
    <xf numFmtId="0" fontId="107" fillId="0" borderId="23" xfId="0" applyFont="1" applyFill="1" applyBorder="1" applyAlignment="1" applyProtection="1">
      <alignment horizontal="center" wrapText="1"/>
      <protection/>
    </xf>
    <xf numFmtId="0" fontId="111" fillId="0" borderId="24" xfId="0" applyFont="1" applyFill="1" applyBorder="1" applyAlignment="1" applyProtection="1">
      <alignment horizontal="center" vertical="top" wrapText="1"/>
      <protection/>
    </xf>
    <xf numFmtId="0" fontId="111" fillId="0" borderId="25" xfId="0" applyFont="1" applyFill="1" applyBorder="1" applyAlignment="1" applyProtection="1">
      <alignment horizontal="center" vertical="top" wrapText="1"/>
      <protection/>
    </xf>
    <xf numFmtId="1" fontId="107" fillId="0" borderId="26" xfId="0" applyNumberFormat="1" applyFont="1" applyFill="1" applyBorder="1" applyAlignment="1">
      <alignment horizontal="center" wrapText="1"/>
    </xf>
    <xf numFmtId="1" fontId="98" fillId="0" borderId="31" xfId="0" applyNumberFormat="1" applyFont="1" applyFill="1" applyBorder="1" applyAlignment="1">
      <alignment horizontal="center" wrapText="1"/>
    </xf>
    <xf numFmtId="1" fontId="98" fillId="0" borderId="27" xfId="0" applyNumberFormat="1" applyFont="1" applyFill="1" applyBorder="1" applyAlignment="1">
      <alignment horizontal="center" wrapText="1"/>
    </xf>
    <xf numFmtId="0" fontId="107" fillId="0" borderId="26" xfId="0" applyFont="1" applyFill="1" applyBorder="1" applyAlignment="1">
      <alignment horizontal="center"/>
    </xf>
    <xf numFmtId="0" fontId="107" fillId="0" borderId="31" xfId="0" applyFont="1" applyFill="1" applyBorder="1" applyAlignment="1">
      <alignment horizontal="center"/>
    </xf>
    <xf numFmtId="0" fontId="107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8" fillId="0" borderId="26" xfId="0" applyFont="1" applyFill="1" applyBorder="1" applyAlignment="1">
      <alignment horizontal="center" vertical="top" wrapText="1"/>
    </xf>
    <xf numFmtId="0" fontId="98" fillId="0" borderId="31" xfId="0" applyFont="1" applyFill="1" applyBorder="1" applyAlignment="1">
      <alignment horizontal="center" vertical="top" wrapText="1"/>
    </xf>
    <xf numFmtId="0" fontId="98" fillId="0" borderId="27" xfId="0" applyFont="1" applyFill="1" applyBorder="1" applyAlignment="1">
      <alignment horizontal="center" vertical="top" wrapText="1"/>
    </xf>
    <xf numFmtId="0" fontId="106" fillId="0" borderId="26" xfId="0" applyFont="1" applyFill="1" applyBorder="1" applyAlignment="1">
      <alignment horizontal="center" vertical="top" wrapText="1"/>
    </xf>
    <xf numFmtId="0" fontId="106" fillId="0" borderId="31" xfId="0" applyFont="1" applyFill="1" applyBorder="1" applyAlignment="1">
      <alignment horizontal="center" vertical="top" wrapText="1"/>
    </xf>
    <xf numFmtId="0" fontId="106" fillId="0" borderId="27" xfId="0" applyFont="1" applyFill="1" applyBorder="1" applyAlignment="1">
      <alignment horizontal="center" vertical="top" wrapText="1"/>
    </xf>
    <xf numFmtId="0" fontId="107" fillId="0" borderId="32" xfId="0" applyFont="1" applyFill="1" applyBorder="1" applyAlignment="1">
      <alignment horizontal="center" wrapText="1"/>
    </xf>
    <xf numFmtId="0" fontId="107" fillId="0" borderId="33" xfId="0" applyFont="1" applyFill="1" applyBorder="1" applyAlignment="1">
      <alignment horizontal="center" wrapText="1"/>
    </xf>
    <xf numFmtId="0" fontId="107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30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2" fontId="103" fillId="0" borderId="24" xfId="0" applyNumberFormat="1" applyFont="1" applyFill="1" applyBorder="1" applyAlignment="1">
      <alignment horizontal="center" vertical="top" wrapText="1"/>
    </xf>
    <xf numFmtId="2" fontId="103" fillId="0" borderId="25" xfId="0" applyNumberFormat="1" applyFont="1" applyFill="1" applyBorder="1" applyAlignment="1">
      <alignment horizontal="center" vertical="top" wrapText="1"/>
    </xf>
    <xf numFmtId="2" fontId="123" fillId="0" borderId="24" xfId="0" applyNumberFormat="1" applyFont="1" applyFill="1" applyBorder="1" applyAlignment="1">
      <alignment horizontal="center" vertical="top" wrapText="1"/>
    </xf>
    <xf numFmtId="2" fontId="123" fillId="0" borderId="25" xfId="0" applyNumberFormat="1" applyFont="1" applyFill="1" applyBorder="1" applyAlignment="1">
      <alignment horizontal="center" vertical="top" wrapText="1"/>
    </xf>
    <xf numFmtId="2" fontId="123" fillId="0" borderId="23" xfId="0" applyNumberFormat="1" applyFont="1" applyFill="1" applyBorder="1" applyAlignment="1">
      <alignment horizontal="center" vertical="top" wrapText="1"/>
    </xf>
    <xf numFmtId="2" fontId="122" fillId="0" borderId="23" xfId="0" applyNumberFormat="1" applyFont="1" applyFill="1" applyBorder="1" applyAlignment="1">
      <alignment horizontal="center" vertical="top" wrapText="1"/>
    </xf>
    <xf numFmtId="2" fontId="126" fillId="0" borderId="23" xfId="0" applyNumberFormat="1" applyFont="1" applyFill="1" applyBorder="1" applyAlignment="1">
      <alignment horizontal="center" vertical="top" wrapText="1"/>
    </xf>
    <xf numFmtId="2" fontId="123" fillId="0" borderId="30" xfId="0" applyNumberFormat="1" applyFont="1" applyFill="1" applyBorder="1" applyAlignment="1">
      <alignment horizontal="center" vertical="top" wrapText="1"/>
    </xf>
    <xf numFmtId="0" fontId="103" fillId="0" borderId="24" xfId="0" applyNumberFormat="1" applyFont="1" applyFill="1" applyBorder="1" applyAlignment="1">
      <alignment horizontal="center" vertical="top" wrapText="1"/>
    </xf>
    <xf numFmtId="0" fontId="103" fillId="0" borderId="25" xfId="0" applyNumberFormat="1" applyFont="1" applyFill="1" applyBorder="1" applyAlignment="1">
      <alignment horizontal="center" vertical="top" wrapText="1"/>
    </xf>
    <xf numFmtId="176" fontId="101" fillId="0" borderId="0" xfId="0" applyNumberFormat="1" applyFont="1" applyFill="1" applyAlignment="1">
      <alignment horizontal="center" wrapText="1"/>
    </xf>
    <xf numFmtId="176" fontId="101" fillId="0" borderId="0" xfId="0" applyNumberFormat="1" applyFont="1" applyFill="1" applyAlignment="1">
      <alignment horizontal="center" vertical="top" wrapText="1"/>
    </xf>
    <xf numFmtId="2" fontId="100" fillId="0" borderId="0" xfId="0" applyNumberFormat="1" applyFont="1" applyFill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center" wrapText="1"/>
    </xf>
    <xf numFmtId="2" fontId="101" fillId="0" borderId="25" xfId="0" applyNumberFormat="1" applyFont="1" applyFill="1" applyBorder="1" applyAlignment="1">
      <alignment horizontal="center" vertical="center" wrapText="1"/>
    </xf>
    <xf numFmtId="2" fontId="101" fillId="0" borderId="23" xfId="0" applyNumberFormat="1" applyFont="1" applyFill="1" applyBorder="1" applyAlignment="1">
      <alignment horizontal="center" vertical="top" wrapText="1"/>
    </xf>
    <xf numFmtId="2" fontId="101" fillId="0" borderId="23" xfId="0" applyNumberFormat="1" applyFont="1" applyFill="1" applyBorder="1" applyAlignment="1">
      <alignment horizontal="center" vertical="center" wrapText="1"/>
    </xf>
    <xf numFmtId="2" fontId="101" fillId="0" borderId="23" xfId="0" applyNumberFormat="1" applyFont="1" applyFill="1" applyBorder="1" applyAlignment="1">
      <alignment/>
    </xf>
    <xf numFmtId="176" fontId="101" fillId="0" borderId="0" xfId="0" applyNumberFormat="1" applyFont="1" applyFill="1" applyBorder="1" applyAlignment="1">
      <alignment horizontal="center" vertical="top" wrapText="1"/>
    </xf>
    <xf numFmtId="2" fontId="114" fillId="0" borderId="24" xfId="0" applyNumberFormat="1" applyFont="1" applyFill="1" applyBorder="1" applyAlignment="1">
      <alignment horizontal="center" vertical="top" wrapText="1"/>
    </xf>
    <xf numFmtId="2" fontId="114" fillId="0" borderId="30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100" fillId="0" borderId="23" xfId="0" applyFont="1" applyFill="1" applyBorder="1" applyAlignment="1">
      <alignment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103" fillId="0" borderId="23" xfId="0" applyFont="1" applyFill="1" applyBorder="1" applyAlignment="1">
      <alignment horizontal="justify" vertical="top" wrapText="1"/>
    </xf>
    <xf numFmtId="0" fontId="103" fillId="0" borderId="24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horizontal="justify" vertical="top" wrapText="1"/>
    </xf>
    <xf numFmtId="0" fontId="101" fillId="0" borderId="30" xfId="0" applyFont="1" applyFill="1" applyBorder="1" applyAlignment="1">
      <alignment horizontal="justify" vertical="top" wrapText="1"/>
    </xf>
    <xf numFmtId="0" fontId="101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30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left" vertical="top" wrapText="1"/>
    </xf>
    <xf numFmtId="0" fontId="101" fillId="0" borderId="30" xfId="0" applyFont="1" applyFill="1" applyBorder="1" applyAlignment="1">
      <alignment horizontal="left" vertical="top" wrapText="1"/>
    </xf>
    <xf numFmtId="0" fontId="101" fillId="0" borderId="25" xfId="0" applyFont="1" applyFill="1" applyBorder="1" applyAlignment="1">
      <alignment horizontal="left" vertical="top" wrapText="1"/>
    </xf>
    <xf numFmtId="0" fontId="100" fillId="0" borderId="24" xfId="0" applyFont="1" applyFill="1" applyBorder="1" applyAlignment="1">
      <alignment horizontal="left" vertical="top" wrapText="1"/>
    </xf>
    <xf numFmtId="0" fontId="100" fillId="0" borderId="30" xfId="0" applyFont="1" applyFill="1" applyBorder="1" applyAlignment="1">
      <alignment horizontal="left" vertical="top" wrapText="1"/>
    </xf>
    <xf numFmtId="0" fontId="100" fillId="0" borderId="25" xfId="0" applyFont="1" applyFill="1" applyBorder="1" applyAlignment="1">
      <alignment horizontal="left" vertical="top" wrapText="1"/>
    </xf>
    <xf numFmtId="0" fontId="101" fillId="0" borderId="23" xfId="0" applyFont="1" applyFill="1" applyBorder="1" applyAlignment="1">
      <alignment vertical="top" wrapText="1"/>
    </xf>
    <xf numFmtId="0" fontId="101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30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101" fillId="0" borderId="30" xfId="0" applyFont="1" applyFill="1" applyBorder="1" applyAlignment="1">
      <alignment vertical="top" wrapText="1"/>
    </xf>
    <xf numFmtId="0" fontId="101" fillId="0" borderId="25" xfId="0" applyFont="1" applyFill="1" applyBorder="1" applyAlignment="1">
      <alignment vertical="top" wrapText="1"/>
    </xf>
    <xf numFmtId="2" fontId="101" fillId="0" borderId="24" xfId="0" applyNumberFormat="1" applyFont="1" applyFill="1" applyBorder="1" applyAlignment="1">
      <alignment horizontal="left" vertical="top" wrapText="1"/>
    </xf>
    <xf numFmtId="2" fontId="101" fillId="0" borderId="30" xfId="0" applyNumberFormat="1" applyFont="1" applyFill="1" applyBorder="1" applyAlignment="1">
      <alignment horizontal="left" vertical="top" wrapText="1"/>
    </xf>
    <xf numFmtId="2" fontId="101" fillId="0" borderId="25" xfId="0" applyNumberFormat="1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center"/>
    </xf>
    <xf numFmtId="0" fontId="101" fillId="0" borderId="0" xfId="0" applyFont="1" applyFill="1" applyAlignment="1">
      <alignment horizontal="center" vertical="top" wrapText="1"/>
    </xf>
    <xf numFmtId="0" fontId="100" fillId="0" borderId="24" xfId="0" applyFont="1" applyFill="1" applyBorder="1" applyAlignment="1">
      <alignment vertical="top" wrapText="1"/>
    </xf>
    <xf numFmtId="0" fontId="100" fillId="0" borderId="0" xfId="0" applyFont="1" applyFill="1" applyBorder="1" applyAlignment="1">
      <alignment horizontal="center"/>
    </xf>
    <xf numFmtId="0" fontId="127" fillId="0" borderId="0" xfId="0" applyFont="1" applyFill="1" applyBorder="1" applyAlignment="1">
      <alignment horizontal="center" wrapText="1"/>
    </xf>
    <xf numFmtId="0" fontId="128" fillId="0" borderId="0" xfId="0" applyFont="1" applyAlignment="1">
      <alignment/>
    </xf>
    <xf numFmtId="0" fontId="100" fillId="0" borderId="24" xfId="0" applyFont="1" applyFill="1" applyBorder="1" applyAlignment="1">
      <alignment horizontal="center" vertical="top" wrapText="1"/>
    </xf>
    <xf numFmtId="0" fontId="100" fillId="0" borderId="30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>
      <alignment horizontal="center" vertical="top"/>
    </xf>
    <xf numFmtId="0" fontId="102" fillId="0" borderId="24" xfId="0" applyFont="1" applyFill="1" applyBorder="1" applyAlignment="1">
      <alignment horizontal="center" vertical="top" wrapText="1"/>
    </xf>
    <xf numFmtId="0" fontId="102" fillId="0" borderId="30" xfId="0" applyFont="1" applyFill="1" applyBorder="1" applyAlignment="1">
      <alignment horizontal="center" vertical="top" wrapText="1"/>
    </xf>
    <xf numFmtId="0" fontId="102" fillId="0" borderId="25" xfId="0" applyFont="1" applyFill="1" applyBorder="1" applyAlignment="1">
      <alignment horizontal="center" vertical="top" wrapText="1"/>
    </xf>
    <xf numFmtId="0" fontId="102" fillId="0" borderId="24" xfId="0" applyFont="1" applyFill="1" applyBorder="1" applyAlignment="1">
      <alignment horizontal="justify" vertical="top" wrapText="1"/>
    </xf>
    <xf numFmtId="0" fontId="102" fillId="0" borderId="30" xfId="0" applyFont="1" applyFill="1" applyBorder="1" applyAlignment="1">
      <alignment horizontal="justify" vertical="top" wrapText="1"/>
    </xf>
    <xf numFmtId="0" fontId="102" fillId="0" borderId="25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30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/>
    </xf>
    <xf numFmtId="0" fontId="101" fillId="0" borderId="24" xfId="0" applyFont="1" applyFill="1" applyBorder="1" applyAlignment="1">
      <alignment horizontal="left" vertical="center" wrapText="1"/>
    </xf>
    <xf numFmtId="0" fontId="101" fillId="0" borderId="30" xfId="0" applyFont="1" applyFill="1" applyBorder="1" applyAlignment="1">
      <alignment horizontal="left" vertical="center" wrapText="1"/>
    </xf>
    <xf numFmtId="0" fontId="101" fillId="0" borderId="25" xfId="0" applyFont="1" applyFill="1" applyBorder="1" applyAlignment="1">
      <alignment horizontal="left" vertical="center" wrapText="1"/>
    </xf>
    <xf numFmtId="0" fontId="101" fillId="0" borderId="24" xfId="0" applyFont="1" applyFill="1" applyBorder="1" applyAlignment="1">
      <alignment horizontal="justify" vertical="center" wrapText="1"/>
    </xf>
    <xf numFmtId="0" fontId="101" fillId="0" borderId="25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/>
    </xf>
    <xf numFmtId="0" fontId="101" fillId="0" borderId="30" xfId="0" applyFont="1" applyFill="1" applyBorder="1" applyAlignment="1">
      <alignment horizontal="center" vertical="top"/>
    </xf>
    <xf numFmtId="0" fontId="101" fillId="0" borderId="25" xfId="0" applyFont="1" applyFill="1" applyBorder="1" applyAlignment="1">
      <alignment horizontal="center" vertical="top"/>
    </xf>
    <xf numFmtId="0" fontId="101" fillId="0" borderId="30" xfId="0" applyFont="1" applyFill="1" applyBorder="1" applyAlignment="1">
      <alignment horizontal="justify" vertical="center" wrapText="1"/>
    </xf>
    <xf numFmtId="0" fontId="101" fillId="0" borderId="23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top" wrapText="1"/>
    </xf>
    <xf numFmtId="0" fontId="103" fillId="0" borderId="25" xfId="0" applyFont="1" applyFill="1" applyBorder="1" applyAlignment="1">
      <alignment horizontal="center" vertical="top" wrapText="1"/>
    </xf>
    <xf numFmtId="0" fontId="103" fillId="0" borderId="24" xfId="0" applyNumberFormat="1" applyFont="1" applyFill="1" applyBorder="1" applyAlignment="1">
      <alignment horizontal="center" vertical="top"/>
    </xf>
    <xf numFmtId="0" fontId="103" fillId="0" borderId="25" xfId="0" applyNumberFormat="1" applyFont="1" applyFill="1" applyBorder="1" applyAlignment="1">
      <alignment horizontal="center" vertical="top"/>
    </xf>
    <xf numFmtId="0" fontId="103" fillId="0" borderId="24" xfId="0" applyNumberFormat="1" applyFont="1" applyFill="1" applyBorder="1" applyAlignment="1">
      <alignment horizontal="center" vertical="center" wrapText="1"/>
    </xf>
    <xf numFmtId="0" fontId="103" fillId="0" borderId="30" xfId="0" applyNumberFormat="1" applyFont="1" applyFill="1" applyBorder="1" applyAlignment="1">
      <alignment horizontal="center" vertical="center" wrapText="1"/>
    </xf>
    <xf numFmtId="0" fontId="103" fillId="0" borderId="25" xfId="0" applyNumberFormat="1" applyFont="1" applyFill="1" applyBorder="1" applyAlignment="1">
      <alignment horizontal="center" vertical="center" wrapText="1"/>
    </xf>
    <xf numFmtId="0" fontId="103" fillId="0" borderId="24" xfId="0" applyNumberFormat="1" applyFont="1" applyFill="1" applyBorder="1" applyAlignment="1">
      <alignment horizontal="justify" vertical="center" wrapText="1"/>
    </xf>
    <xf numFmtId="0" fontId="103" fillId="0" borderId="25" xfId="0" applyNumberFormat="1" applyFont="1" applyFill="1" applyBorder="1" applyAlignment="1">
      <alignment horizontal="justify" vertical="center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0" fillId="0" borderId="0" xfId="0" applyFont="1" applyFill="1" applyAlignment="1">
      <alignment horizontal="center"/>
    </xf>
    <xf numFmtId="0" fontId="100" fillId="0" borderId="0" xfId="0" applyFont="1" applyFill="1" applyBorder="1" applyAlignment="1">
      <alignment horizontal="center" vertical="top"/>
    </xf>
    <xf numFmtId="0" fontId="101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Border="1" applyAlignment="1">
      <alignment horizontal="center" vertical="center"/>
    </xf>
    <xf numFmtId="2" fontId="101" fillId="0" borderId="24" xfId="0" applyNumberFormat="1" applyFont="1" applyFill="1" applyBorder="1" applyAlignment="1">
      <alignment horizontal="justify" vertical="center" wrapText="1"/>
    </xf>
    <xf numFmtId="2" fontId="101" fillId="0" borderId="30" xfId="0" applyNumberFormat="1" applyFont="1" applyFill="1" applyBorder="1" applyAlignment="1">
      <alignment horizontal="justify" vertical="center" wrapText="1"/>
    </xf>
    <xf numFmtId="2" fontId="101" fillId="0" borderId="25" xfId="0" applyNumberFormat="1" applyFont="1" applyFill="1" applyBorder="1" applyAlignment="1">
      <alignment horizontal="justify" vertical="center" wrapText="1"/>
    </xf>
    <xf numFmtId="0" fontId="114" fillId="0" borderId="23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34" customWidth="1"/>
    <col min="2" max="2" width="31.16015625" style="206" customWidth="1"/>
    <col min="3" max="3" width="9.66015625" style="234" customWidth="1"/>
    <col min="4" max="6" width="9.33203125" style="35" customWidth="1"/>
    <col min="7" max="10" width="11.5" style="35" bestFit="1" customWidth="1"/>
    <col min="11" max="11" width="11.5" style="256" customWidth="1"/>
    <col min="12" max="12" width="11.5" style="256" hidden="1" customWidth="1"/>
    <col min="13" max="13" width="10.5" style="256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49"/>
      <c r="K1" s="349"/>
      <c r="L1" s="350"/>
      <c r="M1" s="383" t="s">
        <v>443</v>
      </c>
      <c r="N1" s="383"/>
      <c r="O1" s="383"/>
      <c r="P1" s="383"/>
    </row>
    <row r="2" spans="10:16" ht="135.75" customHeight="1">
      <c r="J2" s="349"/>
      <c r="K2" s="397" t="s">
        <v>945</v>
      </c>
      <c r="L2" s="398"/>
      <c r="M2" s="398"/>
      <c r="N2" s="398"/>
      <c r="O2" s="398"/>
      <c r="P2" s="398"/>
    </row>
    <row r="3" spans="11:16" ht="12.75">
      <c r="K3" s="35"/>
      <c r="M3" s="403"/>
      <c r="N3" s="403"/>
      <c r="O3" s="403"/>
      <c r="P3" s="403"/>
    </row>
    <row r="4" spans="1:16" ht="54.75" customHeight="1">
      <c r="A4" s="404" t="s">
        <v>508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</row>
    <row r="5" spans="1:16" ht="15" customHeight="1">
      <c r="A5" s="235"/>
      <c r="B5" s="207"/>
      <c r="C5" s="235"/>
      <c r="D5" s="235"/>
      <c r="E5" s="235"/>
      <c r="F5" s="235"/>
      <c r="G5" s="235"/>
      <c r="H5" s="235"/>
      <c r="I5" s="235"/>
      <c r="J5" s="235"/>
      <c r="K5" s="255"/>
      <c r="L5" s="255"/>
      <c r="M5" s="255"/>
      <c r="N5" s="235"/>
      <c r="O5" s="235"/>
      <c r="P5" s="235"/>
    </row>
    <row r="6" spans="1:16" ht="12.75">
      <c r="A6" s="391" t="s">
        <v>12</v>
      </c>
      <c r="B6" s="393" t="s">
        <v>11</v>
      </c>
      <c r="C6" s="391" t="s">
        <v>574</v>
      </c>
      <c r="D6" s="405" t="s">
        <v>0</v>
      </c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</row>
    <row r="7" spans="1:16" ht="27" customHeight="1">
      <c r="A7" s="392"/>
      <c r="B7" s="394"/>
      <c r="C7" s="392"/>
      <c r="D7" s="233">
        <v>2014</v>
      </c>
      <c r="E7" s="233">
        <v>2015</v>
      </c>
      <c r="F7" s="233">
        <v>2016</v>
      </c>
      <c r="G7" s="233">
        <v>2017</v>
      </c>
      <c r="H7" s="233">
        <v>2018</v>
      </c>
      <c r="I7" s="233">
        <v>2019</v>
      </c>
      <c r="J7" s="233">
        <v>2020</v>
      </c>
      <c r="K7" s="280">
        <v>2021</v>
      </c>
      <c r="L7" s="280" t="s">
        <v>738</v>
      </c>
      <c r="M7" s="280">
        <v>2022</v>
      </c>
      <c r="N7" s="280">
        <v>2023</v>
      </c>
      <c r="O7" s="280">
        <v>2024</v>
      </c>
      <c r="P7" s="280">
        <v>2025</v>
      </c>
    </row>
    <row r="8" spans="1:16" ht="12.75">
      <c r="A8" s="233">
        <v>1</v>
      </c>
      <c r="B8" s="31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  <c r="I8" s="233">
        <v>9</v>
      </c>
      <c r="J8" s="233">
        <v>10</v>
      </c>
      <c r="K8" s="280">
        <v>11</v>
      </c>
      <c r="L8" s="280"/>
      <c r="M8" s="280">
        <v>12</v>
      </c>
      <c r="N8" s="280">
        <v>13</v>
      </c>
      <c r="O8" s="280">
        <v>14</v>
      </c>
      <c r="P8" s="280">
        <v>15</v>
      </c>
    </row>
    <row r="9" spans="1:16" ht="38.25">
      <c r="A9" s="233">
        <v>1</v>
      </c>
      <c r="B9" s="31" t="s">
        <v>377</v>
      </c>
      <c r="C9" s="233" t="s">
        <v>575</v>
      </c>
      <c r="D9" s="233"/>
      <c r="E9" s="233"/>
      <c r="F9" s="233"/>
      <c r="G9" s="85">
        <v>30279.7</v>
      </c>
      <c r="H9" s="85">
        <v>34600</v>
      </c>
      <c r="I9" s="159">
        <v>18.5</v>
      </c>
      <c r="J9" s="160">
        <v>1925.3</v>
      </c>
      <c r="K9" s="160">
        <v>1500</v>
      </c>
      <c r="L9" s="160"/>
      <c r="M9" s="160">
        <v>2313</v>
      </c>
      <c r="N9" s="160">
        <v>2456</v>
      </c>
      <c r="O9" s="85">
        <v>2460</v>
      </c>
      <c r="P9" s="85">
        <v>2470</v>
      </c>
    </row>
    <row r="10" spans="1:16" ht="42.75" customHeight="1">
      <c r="A10" s="233">
        <v>2</v>
      </c>
      <c r="B10" s="31" t="s">
        <v>376</v>
      </c>
      <c r="C10" s="233" t="s">
        <v>1</v>
      </c>
      <c r="D10" s="233"/>
      <c r="E10" s="233"/>
      <c r="F10" s="233"/>
      <c r="G10" s="1">
        <v>26319.7</v>
      </c>
      <c r="H10" s="158">
        <v>27630.8</v>
      </c>
      <c r="I10" s="233" t="s">
        <v>659</v>
      </c>
      <c r="J10" s="233">
        <v>36523</v>
      </c>
      <c r="K10" s="281">
        <v>39777.4</v>
      </c>
      <c r="L10" s="257"/>
      <c r="M10" s="286">
        <v>43317.5</v>
      </c>
      <c r="N10" s="283">
        <v>43317.5</v>
      </c>
      <c r="O10" s="161">
        <v>43317.5</v>
      </c>
      <c r="P10" s="162">
        <v>43317.5</v>
      </c>
    </row>
    <row r="11" spans="1:16" ht="21" customHeight="1">
      <c r="A11" s="385" t="s">
        <v>488</v>
      </c>
      <c r="B11" s="385"/>
      <c r="C11" s="385"/>
      <c r="D11" s="385"/>
      <c r="E11" s="385"/>
      <c r="F11" s="385"/>
      <c r="G11" s="385"/>
      <c r="H11" s="385"/>
      <c r="I11" s="396"/>
      <c r="J11" s="396"/>
      <c r="K11" s="396"/>
      <c r="L11" s="396"/>
      <c r="M11" s="396"/>
      <c r="N11" s="396"/>
      <c r="O11" s="385"/>
      <c r="P11" s="385"/>
    </row>
    <row r="12" spans="1:16" ht="27.75" customHeight="1">
      <c r="A12" s="233">
        <v>1</v>
      </c>
      <c r="B12" s="31" t="s">
        <v>2</v>
      </c>
      <c r="C12" s="233" t="s">
        <v>342</v>
      </c>
      <c r="D12" s="233"/>
      <c r="E12" s="233"/>
      <c r="F12" s="233"/>
      <c r="G12" s="233">
        <v>101</v>
      </c>
      <c r="H12" s="233">
        <v>103</v>
      </c>
      <c r="I12" s="236">
        <v>91</v>
      </c>
      <c r="J12" s="236">
        <v>86</v>
      </c>
      <c r="K12" s="260">
        <v>82</v>
      </c>
      <c r="L12" s="260"/>
      <c r="M12" s="260">
        <v>82</v>
      </c>
      <c r="N12" s="260">
        <v>82</v>
      </c>
      <c r="O12" s="261">
        <v>82</v>
      </c>
      <c r="P12" s="261">
        <v>82</v>
      </c>
    </row>
    <row r="13" spans="1:16" ht="30" customHeight="1">
      <c r="A13" s="233">
        <v>2</v>
      </c>
      <c r="B13" s="31" t="s">
        <v>4</v>
      </c>
      <c r="C13" s="233" t="s">
        <v>5</v>
      </c>
      <c r="D13" s="233"/>
      <c r="E13" s="233"/>
      <c r="F13" s="233"/>
      <c r="G13" s="1">
        <v>34878.1</v>
      </c>
      <c r="H13" s="163">
        <v>34900</v>
      </c>
      <c r="I13" s="162">
        <v>1598.7</v>
      </c>
      <c r="J13" s="162">
        <v>1606.7</v>
      </c>
      <c r="K13" s="162">
        <v>2185.77</v>
      </c>
      <c r="L13" s="162"/>
      <c r="M13" s="162">
        <v>1600</v>
      </c>
      <c r="N13" s="162">
        <v>1650</v>
      </c>
      <c r="O13" s="164">
        <v>1700</v>
      </c>
      <c r="P13" s="85">
        <v>1750</v>
      </c>
    </row>
    <row r="14" spans="1:16" ht="27" customHeight="1">
      <c r="A14" s="233">
        <v>3</v>
      </c>
      <c r="B14" s="31" t="s">
        <v>6</v>
      </c>
      <c r="C14" s="233" t="s">
        <v>1</v>
      </c>
      <c r="D14" s="233"/>
      <c r="E14" s="233"/>
      <c r="F14" s="233"/>
      <c r="G14" s="1">
        <v>38129.3</v>
      </c>
      <c r="H14" s="85">
        <v>38200</v>
      </c>
      <c r="I14" s="165">
        <v>19200</v>
      </c>
      <c r="J14" s="165">
        <v>21163.5</v>
      </c>
      <c r="K14" s="287">
        <v>35791.7</v>
      </c>
      <c r="L14" s="258"/>
      <c r="M14" s="288">
        <v>39370.87</v>
      </c>
      <c r="N14" s="287">
        <v>43307.9</v>
      </c>
      <c r="O14" s="162">
        <v>47638.7</v>
      </c>
      <c r="P14" s="162">
        <v>52402.62</v>
      </c>
    </row>
    <row r="15" spans="1:16" ht="29.25" customHeight="1">
      <c r="A15" s="233">
        <v>4</v>
      </c>
      <c r="B15" s="31" t="s">
        <v>7</v>
      </c>
      <c r="C15" s="233" t="s">
        <v>5</v>
      </c>
      <c r="D15" s="233"/>
      <c r="E15" s="233"/>
      <c r="F15" s="233"/>
      <c r="G15" s="233">
        <v>219.2</v>
      </c>
      <c r="H15" s="233">
        <v>220</v>
      </c>
      <c r="I15" s="233">
        <v>64.4</v>
      </c>
      <c r="J15" s="233">
        <v>110.6</v>
      </c>
      <c r="K15" s="283">
        <v>523.7</v>
      </c>
      <c r="L15" s="283"/>
      <c r="M15" s="283">
        <v>74</v>
      </c>
      <c r="N15" s="283">
        <v>75</v>
      </c>
      <c r="O15" s="283">
        <v>76</v>
      </c>
      <c r="P15" s="283">
        <v>78</v>
      </c>
    </row>
    <row r="16" spans="1:16" ht="41.25" customHeight="1">
      <c r="A16" s="233">
        <v>5</v>
      </c>
      <c r="B16" s="31" t="s">
        <v>8</v>
      </c>
      <c r="C16" s="233" t="s">
        <v>9</v>
      </c>
      <c r="D16" s="233"/>
      <c r="E16" s="233"/>
      <c r="F16" s="233"/>
      <c r="G16" s="85">
        <v>1081</v>
      </c>
      <c r="H16" s="233">
        <v>1100</v>
      </c>
      <c r="I16" s="233">
        <v>527</v>
      </c>
      <c r="J16" s="162">
        <v>540</v>
      </c>
      <c r="K16" s="280">
        <v>534</v>
      </c>
      <c r="L16" s="257"/>
      <c r="M16" s="280">
        <v>528</v>
      </c>
      <c r="N16" s="280">
        <v>522</v>
      </c>
      <c r="O16" s="280">
        <v>522</v>
      </c>
      <c r="P16" s="280">
        <v>522</v>
      </c>
    </row>
    <row r="17" spans="1:16" ht="155.25" customHeight="1">
      <c r="A17" s="233">
        <v>6</v>
      </c>
      <c r="B17" s="31" t="s">
        <v>494</v>
      </c>
      <c r="C17" s="233" t="s">
        <v>436</v>
      </c>
      <c r="D17" s="233"/>
      <c r="E17" s="233"/>
      <c r="F17" s="233"/>
      <c r="G17" s="233"/>
      <c r="H17" s="233"/>
      <c r="I17" s="233">
        <v>8</v>
      </c>
      <c r="J17" s="233">
        <v>12</v>
      </c>
      <c r="K17" s="261">
        <v>12</v>
      </c>
      <c r="L17" s="261"/>
      <c r="M17" s="261">
        <v>12</v>
      </c>
      <c r="N17" s="261">
        <v>12</v>
      </c>
      <c r="O17" s="261">
        <v>12</v>
      </c>
      <c r="P17" s="261">
        <v>12</v>
      </c>
    </row>
    <row r="18" spans="1:16" ht="15.75" customHeight="1">
      <c r="A18" s="385" t="s">
        <v>489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</row>
    <row r="19" spans="1:16" ht="90" customHeight="1">
      <c r="A19" s="233">
        <v>1</v>
      </c>
      <c r="B19" s="31" t="s">
        <v>496</v>
      </c>
      <c r="C19" s="259" t="s">
        <v>10</v>
      </c>
      <c r="D19" s="259">
        <v>100</v>
      </c>
      <c r="E19" s="259">
        <v>100</v>
      </c>
      <c r="F19" s="259">
        <v>100</v>
      </c>
      <c r="G19" s="259">
        <v>100</v>
      </c>
      <c r="H19" s="259">
        <v>100</v>
      </c>
      <c r="I19" s="259">
        <v>99.8</v>
      </c>
      <c r="J19" s="259">
        <v>99.1</v>
      </c>
      <c r="K19" s="259">
        <v>100</v>
      </c>
      <c r="L19" s="259"/>
      <c r="M19" s="259">
        <v>100</v>
      </c>
      <c r="N19" s="259">
        <v>100</v>
      </c>
      <c r="O19" s="259">
        <v>100</v>
      </c>
      <c r="P19" s="259">
        <v>100</v>
      </c>
    </row>
    <row r="20" spans="1:16" ht="117" customHeight="1">
      <c r="A20" s="3">
        <v>2</v>
      </c>
      <c r="B20" s="31" t="s">
        <v>573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5" t="s">
        <v>220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</row>
    <row r="22" spans="1:16" ht="38.25">
      <c r="A22" s="233">
        <v>1</v>
      </c>
      <c r="B22" s="31" t="s">
        <v>212</v>
      </c>
      <c r="C22" s="233" t="s">
        <v>213</v>
      </c>
      <c r="D22" s="233">
        <v>0</v>
      </c>
      <c r="E22" s="233">
        <v>0</v>
      </c>
      <c r="F22" s="233">
        <v>0</v>
      </c>
      <c r="G22" s="233">
        <v>4.9</v>
      </c>
      <c r="H22" s="233">
        <v>4.7</v>
      </c>
      <c r="I22" s="233">
        <v>5.6</v>
      </c>
      <c r="J22" s="233">
        <v>0</v>
      </c>
      <c r="K22" s="259">
        <v>4.8</v>
      </c>
      <c r="L22" s="259"/>
      <c r="M22" s="259">
        <v>4.2</v>
      </c>
      <c r="N22" s="259">
        <v>4.7</v>
      </c>
      <c r="O22" s="259">
        <v>5.2</v>
      </c>
      <c r="P22" s="259">
        <v>5.3</v>
      </c>
    </row>
    <row r="23" spans="1:16" ht="53.25" customHeight="1">
      <c r="A23" s="233">
        <v>2</v>
      </c>
      <c r="B23" s="31" t="s">
        <v>214</v>
      </c>
      <c r="C23" s="233" t="s">
        <v>10</v>
      </c>
      <c r="D23" s="233">
        <v>0</v>
      </c>
      <c r="E23" s="233">
        <v>0</v>
      </c>
      <c r="F23" s="233">
        <v>0</v>
      </c>
      <c r="G23" s="233">
        <v>47</v>
      </c>
      <c r="H23" s="233">
        <v>47</v>
      </c>
      <c r="I23" s="233">
        <v>47</v>
      </c>
      <c r="J23" s="233">
        <v>48</v>
      </c>
      <c r="K23" s="259">
        <v>49</v>
      </c>
      <c r="L23" s="259"/>
      <c r="M23" s="259">
        <v>50</v>
      </c>
      <c r="N23" s="259">
        <v>51</v>
      </c>
      <c r="O23" s="259">
        <v>52</v>
      </c>
      <c r="P23" s="259">
        <v>53</v>
      </c>
    </row>
    <row r="24" spans="1:16" ht="38.25">
      <c r="A24" s="233">
        <v>3</v>
      </c>
      <c r="B24" s="31" t="s">
        <v>215</v>
      </c>
      <c r="C24" s="233" t="s">
        <v>216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59">
        <v>0</v>
      </c>
      <c r="L24" s="259"/>
      <c r="M24" s="259">
        <v>18.5</v>
      </c>
      <c r="N24" s="259">
        <v>0</v>
      </c>
      <c r="O24" s="259">
        <v>0</v>
      </c>
      <c r="P24" s="259">
        <v>28.2</v>
      </c>
    </row>
    <row r="25" spans="1:16" ht="38.25">
      <c r="A25" s="233">
        <v>4</v>
      </c>
      <c r="B25" s="31" t="s">
        <v>217</v>
      </c>
      <c r="C25" s="233" t="s">
        <v>218</v>
      </c>
      <c r="D25" s="233">
        <v>0</v>
      </c>
      <c r="E25" s="233">
        <v>0</v>
      </c>
      <c r="F25" s="233">
        <v>0</v>
      </c>
      <c r="G25" s="233"/>
      <c r="H25" s="233">
        <v>2578</v>
      </c>
      <c r="I25" s="233">
        <v>1615.7</v>
      </c>
      <c r="J25" s="233">
        <v>1656.3</v>
      </c>
      <c r="K25" s="280">
        <v>1338</v>
      </c>
      <c r="L25" s="280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3">
        <v>5</v>
      </c>
      <c r="B26" s="31" t="s">
        <v>219</v>
      </c>
      <c r="C26" s="233" t="s">
        <v>28</v>
      </c>
      <c r="D26" s="233">
        <v>0</v>
      </c>
      <c r="E26" s="233">
        <v>0</v>
      </c>
      <c r="F26" s="233">
        <v>0</v>
      </c>
      <c r="G26" s="233">
        <v>106</v>
      </c>
      <c r="H26" s="233">
        <v>1433</v>
      </c>
      <c r="I26" s="233">
        <v>643.6</v>
      </c>
      <c r="J26" s="233">
        <v>1439.5</v>
      </c>
      <c r="K26" s="281">
        <v>956.65</v>
      </c>
      <c r="L26" s="281"/>
      <c r="M26" s="281">
        <v>632.16</v>
      </c>
      <c r="N26" s="281">
        <v>50</v>
      </c>
      <c r="O26" s="281">
        <v>50</v>
      </c>
      <c r="P26" s="281">
        <v>50</v>
      </c>
    </row>
    <row r="27" spans="1:16" ht="25.5">
      <c r="A27" s="233">
        <v>6</v>
      </c>
      <c r="B27" s="31" t="s">
        <v>685</v>
      </c>
      <c r="C27" s="233" t="s">
        <v>9</v>
      </c>
      <c r="D27" s="233"/>
      <c r="E27" s="233"/>
      <c r="F27" s="233"/>
      <c r="G27" s="233"/>
      <c r="H27" s="233"/>
      <c r="I27" s="233"/>
      <c r="J27" s="233"/>
      <c r="K27" s="259">
        <v>40</v>
      </c>
      <c r="L27" s="259"/>
      <c r="M27" s="259">
        <v>80</v>
      </c>
      <c r="N27" s="259">
        <v>100</v>
      </c>
      <c r="O27" s="259">
        <v>120</v>
      </c>
      <c r="P27" s="259">
        <v>140</v>
      </c>
    </row>
    <row r="28" spans="1:16" ht="38.25">
      <c r="A28" s="233">
        <v>7</v>
      </c>
      <c r="B28" s="31" t="s">
        <v>743</v>
      </c>
      <c r="C28" s="233" t="s">
        <v>9</v>
      </c>
      <c r="D28" s="233"/>
      <c r="E28" s="233"/>
      <c r="F28" s="233"/>
      <c r="G28" s="233"/>
      <c r="H28" s="233"/>
      <c r="I28" s="233"/>
      <c r="J28" s="233"/>
      <c r="K28" s="259">
        <v>800</v>
      </c>
      <c r="L28" s="259"/>
      <c r="M28" s="259">
        <v>900</v>
      </c>
      <c r="N28" s="259">
        <v>1000</v>
      </c>
      <c r="O28" s="259">
        <v>1100</v>
      </c>
      <c r="P28" s="259">
        <v>1200</v>
      </c>
    </row>
    <row r="29" spans="1:16" ht="24.75" customHeight="1">
      <c r="A29" s="402" t="s">
        <v>476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</row>
    <row r="30" spans="1:16" ht="93.75" customHeight="1">
      <c r="A30" s="233">
        <v>1</v>
      </c>
      <c r="B30" s="31" t="s">
        <v>495</v>
      </c>
      <c r="C30" s="233" t="s">
        <v>10</v>
      </c>
      <c r="D30" s="233">
        <v>100</v>
      </c>
      <c r="E30" s="233">
        <v>100</v>
      </c>
      <c r="F30" s="233">
        <v>100</v>
      </c>
      <c r="G30" s="233">
        <v>100</v>
      </c>
      <c r="H30" s="233">
        <v>100</v>
      </c>
      <c r="I30" s="233">
        <v>100</v>
      </c>
      <c r="J30" s="233">
        <v>100</v>
      </c>
      <c r="K30" s="259">
        <v>100</v>
      </c>
      <c r="L30" s="259"/>
      <c r="M30" s="259">
        <v>100</v>
      </c>
      <c r="N30" s="259">
        <v>100</v>
      </c>
      <c r="O30" s="259">
        <v>100</v>
      </c>
      <c r="P30" s="259">
        <v>100</v>
      </c>
    </row>
    <row r="31" spans="1:16" ht="16.5" customHeight="1">
      <c r="A31" s="385" t="s">
        <v>477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</row>
    <row r="32" spans="1:16" ht="171" customHeight="1">
      <c r="A32" s="3">
        <v>1</v>
      </c>
      <c r="B32" s="31" t="s">
        <v>378</v>
      </c>
      <c r="C32" s="233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291</v>
      </c>
      <c r="C33" s="233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37" t="s">
        <v>292</v>
      </c>
      <c r="C34" s="233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37" t="s">
        <v>293</v>
      </c>
      <c r="C35" s="233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5" t="s">
        <v>490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</row>
    <row r="37" spans="1:16" ht="12.75">
      <c r="A37" s="233">
        <v>1</v>
      </c>
      <c r="B37" s="31" t="s">
        <v>294</v>
      </c>
      <c r="C37" s="233" t="s">
        <v>10</v>
      </c>
      <c r="D37" s="232"/>
      <c r="E37" s="232"/>
      <c r="F37" s="233">
        <v>0</v>
      </c>
      <c r="G37" s="233">
        <v>40</v>
      </c>
      <c r="H37" s="233">
        <v>30</v>
      </c>
      <c r="I37" s="233">
        <v>28.6</v>
      </c>
      <c r="J37" s="233">
        <v>40</v>
      </c>
      <c r="K37" s="259">
        <v>45</v>
      </c>
      <c r="L37" s="259"/>
      <c r="M37" s="259">
        <v>45</v>
      </c>
      <c r="N37" s="259">
        <v>45</v>
      </c>
      <c r="O37" s="259">
        <v>45</v>
      </c>
      <c r="P37" s="259">
        <v>45</v>
      </c>
    </row>
    <row r="38" spans="1:16" ht="25.5">
      <c r="A38" s="233">
        <v>2</v>
      </c>
      <c r="B38" s="31" t="s">
        <v>295</v>
      </c>
      <c r="C38" s="233" t="s">
        <v>10</v>
      </c>
      <c r="D38" s="232"/>
      <c r="E38" s="232"/>
      <c r="F38" s="233">
        <v>0</v>
      </c>
      <c r="G38" s="233">
        <v>60</v>
      </c>
      <c r="H38" s="233">
        <v>0</v>
      </c>
      <c r="I38" s="233">
        <v>20</v>
      </c>
      <c r="J38" s="233">
        <v>0</v>
      </c>
      <c r="K38" s="259">
        <v>45</v>
      </c>
      <c r="L38" s="259"/>
      <c r="M38" s="259">
        <v>45</v>
      </c>
      <c r="N38" s="259">
        <v>45</v>
      </c>
      <c r="O38" s="259">
        <v>45</v>
      </c>
      <c r="P38" s="259">
        <v>45</v>
      </c>
    </row>
    <row r="39" spans="1:16" ht="25.5">
      <c r="A39" s="233">
        <v>3</v>
      </c>
      <c r="B39" s="31" t="s">
        <v>296</v>
      </c>
      <c r="C39" s="233" t="s">
        <v>10</v>
      </c>
      <c r="D39" s="232"/>
      <c r="E39" s="232"/>
      <c r="F39" s="233">
        <v>0</v>
      </c>
      <c r="G39" s="233">
        <v>43</v>
      </c>
      <c r="H39" s="233">
        <v>38</v>
      </c>
      <c r="I39" s="233">
        <v>50</v>
      </c>
      <c r="J39" s="233">
        <v>40</v>
      </c>
      <c r="K39" s="259">
        <v>45</v>
      </c>
      <c r="L39" s="259"/>
      <c r="M39" s="259">
        <v>45</v>
      </c>
      <c r="N39" s="259">
        <v>45</v>
      </c>
      <c r="O39" s="259">
        <v>45</v>
      </c>
      <c r="P39" s="259">
        <v>45</v>
      </c>
    </row>
    <row r="40" spans="1:16" ht="38.25">
      <c r="A40" s="233">
        <v>4</v>
      </c>
      <c r="B40" s="31" t="s">
        <v>408</v>
      </c>
      <c r="C40" s="233" t="s">
        <v>216</v>
      </c>
      <c r="D40" s="34"/>
      <c r="E40" s="34"/>
      <c r="F40" s="34"/>
      <c r="G40" s="34"/>
      <c r="H40" s="34"/>
      <c r="I40" s="233">
        <v>2.8</v>
      </c>
      <c r="J40" s="233">
        <v>3</v>
      </c>
      <c r="K40" s="259">
        <v>3.24</v>
      </c>
      <c r="L40" s="259"/>
      <c r="M40" s="259">
        <v>2.53</v>
      </c>
      <c r="N40" s="259">
        <v>2.2</v>
      </c>
      <c r="O40" s="259">
        <v>2.53</v>
      </c>
      <c r="P40" s="259">
        <v>0</v>
      </c>
    </row>
    <row r="41" spans="1:16" ht="26.25" customHeight="1">
      <c r="A41" s="385" t="s">
        <v>491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</row>
    <row r="42" spans="1:16" ht="63.75">
      <c r="A42" s="233">
        <v>1</v>
      </c>
      <c r="B42" s="31" t="s">
        <v>13</v>
      </c>
      <c r="C42" s="233" t="s">
        <v>14</v>
      </c>
      <c r="D42" s="34"/>
      <c r="E42" s="34"/>
      <c r="F42" s="34"/>
      <c r="G42" s="34"/>
      <c r="H42" s="34"/>
      <c r="I42" s="233">
        <v>0</v>
      </c>
      <c r="J42" s="233">
        <v>0</v>
      </c>
      <c r="K42" s="259">
        <v>0</v>
      </c>
      <c r="L42" s="259"/>
      <c r="M42" s="259">
        <v>0</v>
      </c>
      <c r="N42" s="259">
        <v>0</v>
      </c>
      <c r="O42" s="259">
        <v>0</v>
      </c>
      <c r="P42" s="259">
        <v>0</v>
      </c>
    </row>
    <row r="43" spans="1:16" ht="64.5" customHeight="1">
      <c r="A43" s="233">
        <v>2</v>
      </c>
      <c r="B43" s="31" t="s">
        <v>15</v>
      </c>
      <c r="C43" s="233" t="s">
        <v>10</v>
      </c>
      <c r="D43" s="34"/>
      <c r="E43" s="34"/>
      <c r="F43" s="34"/>
      <c r="G43" s="34"/>
      <c r="H43" s="34"/>
      <c r="I43" s="233">
        <v>100</v>
      </c>
      <c r="J43" s="233">
        <v>100</v>
      </c>
      <c r="K43" s="259">
        <v>100</v>
      </c>
      <c r="L43" s="259"/>
      <c r="M43" s="259">
        <v>100</v>
      </c>
      <c r="N43" s="259">
        <v>100</v>
      </c>
      <c r="O43" s="259">
        <v>100</v>
      </c>
      <c r="P43" s="259">
        <v>100</v>
      </c>
    </row>
    <row r="44" spans="1:16" ht="25.5">
      <c r="A44" s="233">
        <v>3</v>
      </c>
      <c r="B44" s="31" t="s">
        <v>16</v>
      </c>
      <c r="C44" s="233" t="s">
        <v>10</v>
      </c>
      <c r="D44" s="34"/>
      <c r="E44" s="34"/>
      <c r="F44" s="34"/>
      <c r="G44" s="34"/>
      <c r="H44" s="34"/>
      <c r="I44" s="233">
        <v>85</v>
      </c>
      <c r="J44" s="233">
        <v>85</v>
      </c>
      <c r="K44" s="259">
        <v>90</v>
      </c>
      <c r="L44" s="259"/>
      <c r="M44" s="259">
        <v>90</v>
      </c>
      <c r="N44" s="259">
        <v>95</v>
      </c>
      <c r="O44" s="259">
        <v>95</v>
      </c>
      <c r="P44" s="259">
        <v>100</v>
      </c>
    </row>
    <row r="45" spans="1:16" ht="63.75" customHeight="1">
      <c r="A45" s="233">
        <v>4</v>
      </c>
      <c r="B45" s="31" t="s">
        <v>17</v>
      </c>
      <c r="C45" s="233" t="s">
        <v>18</v>
      </c>
      <c r="D45" s="34"/>
      <c r="E45" s="34"/>
      <c r="F45" s="34"/>
      <c r="G45" s="34"/>
      <c r="H45" s="34"/>
      <c r="I45" s="233">
        <v>10</v>
      </c>
      <c r="J45" s="233">
        <v>10</v>
      </c>
      <c r="K45" s="259">
        <v>10</v>
      </c>
      <c r="L45" s="259"/>
      <c r="M45" s="259">
        <v>6</v>
      </c>
      <c r="N45" s="259">
        <v>6</v>
      </c>
      <c r="O45" s="259">
        <v>6</v>
      </c>
      <c r="P45" s="259">
        <v>6</v>
      </c>
    </row>
    <row r="46" spans="1:16" ht="51">
      <c r="A46" s="233">
        <v>5</v>
      </c>
      <c r="B46" s="31" t="s">
        <v>19</v>
      </c>
      <c r="C46" s="233" t="s">
        <v>14</v>
      </c>
      <c r="D46" s="34"/>
      <c r="E46" s="34"/>
      <c r="F46" s="34"/>
      <c r="G46" s="34"/>
      <c r="H46" s="34"/>
      <c r="I46" s="236">
        <v>0</v>
      </c>
      <c r="J46" s="233">
        <v>0</v>
      </c>
      <c r="K46" s="259">
        <v>0</v>
      </c>
      <c r="L46" s="259"/>
      <c r="M46" s="259">
        <v>0</v>
      </c>
      <c r="N46" s="259">
        <v>0</v>
      </c>
      <c r="O46" s="259">
        <v>0</v>
      </c>
      <c r="P46" s="259">
        <v>0</v>
      </c>
    </row>
    <row r="47" spans="1:16" ht="27.75" customHeight="1">
      <c r="A47" s="5">
        <v>6</v>
      </c>
      <c r="B47" s="208" t="s">
        <v>453</v>
      </c>
      <c r="C47" s="166" t="s">
        <v>18</v>
      </c>
      <c r="D47" s="166"/>
      <c r="E47" s="166"/>
      <c r="F47" s="166"/>
      <c r="G47" s="166"/>
      <c r="H47" s="166"/>
      <c r="I47" s="149">
        <v>36</v>
      </c>
      <c r="J47" s="149">
        <v>27</v>
      </c>
      <c r="K47" s="149">
        <v>46</v>
      </c>
      <c r="L47" s="149"/>
      <c r="M47" s="149">
        <v>45</v>
      </c>
      <c r="N47" s="149">
        <v>45</v>
      </c>
      <c r="O47" s="149">
        <v>45</v>
      </c>
      <c r="P47" s="149">
        <v>45</v>
      </c>
    </row>
    <row r="48" spans="1:16" ht="38.25">
      <c r="A48" s="5">
        <v>7</v>
      </c>
      <c r="B48" s="208" t="s">
        <v>454</v>
      </c>
      <c r="C48" s="166" t="s">
        <v>18</v>
      </c>
      <c r="D48" s="166"/>
      <c r="E48" s="166"/>
      <c r="F48" s="166"/>
      <c r="G48" s="167"/>
      <c r="H48" s="168"/>
      <c r="I48" s="169">
        <v>105</v>
      </c>
      <c r="J48" s="169">
        <v>109</v>
      </c>
      <c r="K48" s="169">
        <v>109</v>
      </c>
      <c r="L48" s="169"/>
      <c r="M48" s="169">
        <v>111</v>
      </c>
      <c r="N48" s="148">
        <v>113</v>
      </c>
      <c r="O48" s="148">
        <v>115</v>
      </c>
      <c r="P48" s="148">
        <v>117</v>
      </c>
    </row>
    <row r="49" spans="1:16" ht="24.75" customHeight="1">
      <c r="A49" s="387" t="s">
        <v>570</v>
      </c>
      <c r="B49" s="388"/>
      <c r="C49" s="388"/>
      <c r="D49" s="388"/>
      <c r="E49" s="388"/>
      <c r="F49" s="388"/>
      <c r="G49" s="389"/>
      <c r="H49" s="389"/>
      <c r="I49" s="389"/>
      <c r="J49" s="389"/>
      <c r="K49" s="389"/>
      <c r="L49" s="389"/>
      <c r="M49" s="389"/>
      <c r="N49" s="388"/>
      <c r="O49" s="388"/>
      <c r="P49" s="390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571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572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673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5" t="s">
        <v>492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</row>
    <row r="60" spans="1:16" ht="62.25" customHeight="1">
      <c r="A60" s="233">
        <v>1</v>
      </c>
      <c r="B60" s="31" t="s">
        <v>30</v>
      </c>
      <c r="C60" s="233" t="s">
        <v>3</v>
      </c>
      <c r="D60" s="34"/>
      <c r="E60" s="34"/>
      <c r="F60" s="233">
        <v>32</v>
      </c>
      <c r="G60" s="233">
        <v>43</v>
      </c>
      <c r="H60" s="233">
        <v>42</v>
      </c>
      <c r="I60" s="233">
        <v>20</v>
      </c>
      <c r="J60" s="233">
        <v>57</v>
      </c>
      <c r="K60" s="259">
        <v>41</v>
      </c>
      <c r="L60" s="259"/>
      <c r="M60" s="259">
        <v>41</v>
      </c>
      <c r="N60" s="259">
        <v>41</v>
      </c>
      <c r="O60" s="259">
        <v>41</v>
      </c>
      <c r="P60" s="233">
        <v>41</v>
      </c>
    </row>
    <row r="61" spans="1:16" ht="51">
      <c r="A61" s="233">
        <v>2</v>
      </c>
      <c r="B61" s="31" t="s">
        <v>31</v>
      </c>
      <c r="C61" s="233" t="s">
        <v>3</v>
      </c>
      <c r="D61" s="34"/>
      <c r="E61" s="34"/>
      <c r="F61" s="233">
        <v>4</v>
      </c>
      <c r="G61" s="233">
        <v>1</v>
      </c>
      <c r="H61" s="233">
        <v>1</v>
      </c>
      <c r="I61" s="233">
        <v>4</v>
      </c>
      <c r="J61" s="233">
        <v>2</v>
      </c>
      <c r="K61" s="259">
        <v>1</v>
      </c>
      <c r="L61" s="259"/>
      <c r="M61" s="259">
        <v>1</v>
      </c>
      <c r="N61" s="259">
        <v>1</v>
      </c>
      <c r="O61" s="259">
        <v>1</v>
      </c>
      <c r="P61" s="233">
        <v>1</v>
      </c>
    </row>
    <row r="62" spans="1:16" ht="29.25" customHeight="1">
      <c r="A62" s="399" t="s">
        <v>557</v>
      </c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1"/>
    </row>
    <row r="63" spans="1:16" ht="39" customHeight="1">
      <c r="A63" s="233">
        <v>1</v>
      </c>
      <c r="B63" s="31" t="s">
        <v>32</v>
      </c>
      <c r="C63" s="233" t="s">
        <v>3</v>
      </c>
      <c r="D63" s="259"/>
      <c r="E63" s="259"/>
      <c r="F63" s="259">
        <v>1</v>
      </c>
      <c r="G63" s="259">
        <v>1</v>
      </c>
      <c r="H63" s="259">
        <v>1</v>
      </c>
      <c r="I63" s="259">
        <v>0</v>
      </c>
      <c r="J63" s="259">
        <v>0</v>
      </c>
      <c r="K63" s="259">
        <v>0</v>
      </c>
      <c r="L63" s="259"/>
      <c r="M63" s="259">
        <v>1</v>
      </c>
      <c r="N63" s="259">
        <v>1</v>
      </c>
      <c r="O63" s="259">
        <v>1</v>
      </c>
      <c r="P63" s="259">
        <v>1</v>
      </c>
    </row>
    <row r="64" spans="1:16" ht="17.25" customHeight="1">
      <c r="A64" s="385" t="s">
        <v>493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</row>
    <row r="65" spans="1:16" ht="52.5" customHeight="1">
      <c r="A65" s="233">
        <v>1</v>
      </c>
      <c r="B65" s="95" t="s">
        <v>33</v>
      </c>
      <c r="C65" s="233" t="s">
        <v>34</v>
      </c>
      <c r="D65" s="34"/>
      <c r="E65" s="34"/>
      <c r="F65" s="233">
        <v>1.1</v>
      </c>
      <c r="G65" s="233">
        <v>1.1</v>
      </c>
      <c r="H65" s="233">
        <v>1.1</v>
      </c>
      <c r="I65" s="233">
        <v>1.2</v>
      </c>
      <c r="J65" s="233">
        <v>1.1</v>
      </c>
      <c r="K65" s="259">
        <v>1.4</v>
      </c>
      <c r="L65" s="259"/>
      <c r="M65" s="259">
        <v>1.5</v>
      </c>
      <c r="N65" s="259">
        <v>1.6</v>
      </c>
      <c r="O65" s="259">
        <v>1.7</v>
      </c>
      <c r="P65" s="259">
        <v>1.8</v>
      </c>
    </row>
    <row r="66" spans="1:16" ht="25.5">
      <c r="A66" s="233">
        <v>2</v>
      </c>
      <c r="B66" s="95" t="s">
        <v>35</v>
      </c>
      <c r="C66" s="233" t="s">
        <v>34</v>
      </c>
      <c r="D66" s="34"/>
      <c r="E66" s="34"/>
      <c r="F66" s="233">
        <v>2.1</v>
      </c>
      <c r="G66" s="233">
        <v>2.1</v>
      </c>
      <c r="H66" s="233">
        <v>2.1</v>
      </c>
      <c r="I66" s="233">
        <v>1.2</v>
      </c>
      <c r="J66" s="233">
        <v>1.5</v>
      </c>
      <c r="K66" s="259">
        <v>2.4</v>
      </c>
      <c r="L66" s="259"/>
      <c r="M66" s="259">
        <v>2.5</v>
      </c>
      <c r="N66" s="259">
        <v>2.5</v>
      </c>
      <c r="O66" s="259">
        <v>2.6</v>
      </c>
      <c r="P66" s="259">
        <v>2.6</v>
      </c>
    </row>
    <row r="67" spans="1:16" ht="25.5">
      <c r="A67" s="233">
        <v>3</v>
      </c>
      <c r="B67" s="95" t="s">
        <v>36</v>
      </c>
      <c r="C67" s="233" t="s">
        <v>37</v>
      </c>
      <c r="D67" s="34"/>
      <c r="E67" s="34"/>
      <c r="F67" s="233">
        <v>0.2</v>
      </c>
      <c r="G67" s="233">
        <v>0.2</v>
      </c>
      <c r="H67" s="233">
        <v>0.2</v>
      </c>
      <c r="I67" s="233">
        <v>1.05</v>
      </c>
      <c r="J67" s="233">
        <v>1.1</v>
      </c>
      <c r="K67" s="259">
        <v>0.5</v>
      </c>
      <c r="L67" s="259"/>
      <c r="M67" s="259">
        <v>0.6</v>
      </c>
      <c r="N67" s="259">
        <v>0.65</v>
      </c>
      <c r="O67" s="259">
        <v>0.7</v>
      </c>
      <c r="P67" s="259">
        <v>0.75</v>
      </c>
    </row>
    <row r="68" spans="1:16" ht="51">
      <c r="A68" s="233">
        <v>4</v>
      </c>
      <c r="B68" s="95" t="s">
        <v>38</v>
      </c>
      <c r="C68" s="233" t="s">
        <v>34</v>
      </c>
      <c r="D68" s="34"/>
      <c r="E68" s="34"/>
      <c r="F68" s="233">
        <v>0.5</v>
      </c>
      <c r="G68" s="233">
        <v>0.5</v>
      </c>
      <c r="H68" s="233">
        <v>0.5</v>
      </c>
      <c r="I68" s="233">
        <v>1.1</v>
      </c>
      <c r="J68" s="233">
        <v>2.1</v>
      </c>
      <c r="K68" s="259">
        <v>0.8</v>
      </c>
      <c r="L68" s="259"/>
      <c r="M68" s="259">
        <v>0.9</v>
      </c>
      <c r="N68" s="259">
        <v>0.95</v>
      </c>
      <c r="O68" s="259">
        <v>1</v>
      </c>
      <c r="P68" s="259">
        <v>1</v>
      </c>
    </row>
    <row r="69" spans="1:16" ht="38.25">
      <c r="A69" s="233">
        <v>5</v>
      </c>
      <c r="B69" s="95" t="s">
        <v>39</v>
      </c>
      <c r="C69" s="233" t="s">
        <v>37</v>
      </c>
      <c r="D69" s="34"/>
      <c r="E69" s="34"/>
      <c r="F69" s="233">
        <v>0.1</v>
      </c>
      <c r="G69" s="233">
        <v>0.1</v>
      </c>
      <c r="H69" s="233">
        <v>0.1</v>
      </c>
      <c r="I69" s="233">
        <v>1.5</v>
      </c>
      <c r="J69" s="233">
        <v>1.5</v>
      </c>
      <c r="K69" s="259">
        <v>0.6</v>
      </c>
      <c r="L69" s="259"/>
      <c r="M69" s="259">
        <v>0.65</v>
      </c>
      <c r="N69" s="259">
        <v>0.7</v>
      </c>
      <c r="O69" s="259">
        <v>0.75</v>
      </c>
      <c r="P69" s="259">
        <v>0.8</v>
      </c>
    </row>
    <row r="70" spans="1:16" ht="51">
      <c r="A70" s="233">
        <v>6</v>
      </c>
      <c r="B70" s="31" t="s">
        <v>40</v>
      </c>
      <c r="C70" s="233" t="s">
        <v>34</v>
      </c>
      <c r="D70" s="34"/>
      <c r="E70" s="34"/>
      <c r="F70" s="233">
        <v>0.3</v>
      </c>
      <c r="G70" s="233">
        <v>0.3</v>
      </c>
      <c r="H70" s="233">
        <v>0.3</v>
      </c>
      <c r="I70" s="233">
        <v>1.4</v>
      </c>
      <c r="J70" s="233">
        <v>1.6</v>
      </c>
      <c r="K70" s="259">
        <v>0.7</v>
      </c>
      <c r="L70" s="259"/>
      <c r="M70" s="259">
        <v>0.75</v>
      </c>
      <c r="N70" s="259">
        <v>0.8</v>
      </c>
      <c r="O70" s="259">
        <v>0.85</v>
      </c>
      <c r="P70" s="259">
        <v>0.9</v>
      </c>
    </row>
    <row r="71" spans="1:16" ht="12.75" customHeight="1">
      <c r="A71" s="395" t="s">
        <v>469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</row>
    <row r="72" spans="1:16" ht="57" customHeight="1">
      <c r="A72" s="3">
        <v>1</v>
      </c>
      <c r="B72" s="179" t="s">
        <v>451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85">
        <v>0</v>
      </c>
      <c r="N72" s="284">
        <v>249395</v>
      </c>
      <c r="O72" s="34"/>
      <c r="P72" s="34"/>
    </row>
    <row r="73" spans="1:16" ht="12.75">
      <c r="A73" s="233"/>
      <c r="B73" s="31"/>
      <c r="C73" s="233"/>
      <c r="D73" s="34"/>
      <c r="E73" s="34"/>
      <c r="F73" s="233"/>
      <c r="G73" s="233"/>
      <c r="H73" s="233"/>
      <c r="I73" s="233"/>
      <c r="J73" s="233"/>
      <c r="K73" s="282"/>
      <c r="L73" s="282"/>
      <c r="M73" s="282"/>
      <c r="N73" s="282"/>
      <c r="O73" s="282"/>
      <c r="P73" s="282"/>
    </row>
    <row r="74" spans="1:16" ht="12.75">
      <c r="A74" s="385" t="s">
        <v>620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</row>
    <row r="75" spans="1:16" ht="38.25">
      <c r="A75" s="233">
        <v>1</v>
      </c>
      <c r="B75" s="97" t="s">
        <v>41</v>
      </c>
      <c r="C75" s="3"/>
      <c r="D75" s="34"/>
      <c r="E75" s="34"/>
      <c r="F75" s="233"/>
      <c r="G75" s="233"/>
      <c r="H75" s="233"/>
      <c r="I75" s="233"/>
      <c r="J75" s="259">
        <v>2</v>
      </c>
      <c r="K75" s="259">
        <v>2</v>
      </c>
      <c r="L75" s="259"/>
      <c r="M75" s="259"/>
      <c r="N75" s="259"/>
      <c r="O75" s="259"/>
      <c r="P75" s="259"/>
    </row>
    <row r="76" spans="1:16" ht="27.75" customHeight="1">
      <c r="A76" s="385" t="s">
        <v>485</v>
      </c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</row>
    <row r="77" spans="1:16" ht="51">
      <c r="A77" s="233">
        <v>1</v>
      </c>
      <c r="B77" s="31" t="s">
        <v>42</v>
      </c>
      <c r="C77" s="233" t="s">
        <v>43</v>
      </c>
      <c r="D77" s="34"/>
      <c r="E77" s="34"/>
      <c r="F77" s="34"/>
      <c r="G77" s="34"/>
      <c r="H77" s="34"/>
      <c r="I77" s="233">
        <v>1</v>
      </c>
      <c r="J77" s="233">
        <v>1</v>
      </c>
      <c r="K77" s="259">
        <v>1</v>
      </c>
      <c r="L77" s="259"/>
      <c r="M77" s="259">
        <v>1</v>
      </c>
      <c r="N77" s="259">
        <v>1</v>
      </c>
      <c r="O77" s="259">
        <v>1</v>
      </c>
      <c r="P77" s="259">
        <v>1</v>
      </c>
    </row>
    <row r="78" spans="1:16" ht="14.25" customHeight="1">
      <c r="A78" s="384" t="s">
        <v>621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</row>
    <row r="79" spans="1:16" ht="144.75" customHeight="1">
      <c r="A79" s="233">
        <v>1</v>
      </c>
      <c r="B79" s="31" t="s">
        <v>497</v>
      </c>
      <c r="C79" s="233" t="s">
        <v>3</v>
      </c>
      <c r="D79" s="34"/>
      <c r="E79" s="34"/>
      <c r="F79" s="34"/>
      <c r="G79" s="34"/>
      <c r="H79" s="233">
        <v>0</v>
      </c>
      <c r="I79" s="233">
        <v>5</v>
      </c>
      <c r="J79" s="233">
        <v>5</v>
      </c>
      <c r="K79" s="259">
        <v>19</v>
      </c>
      <c r="L79" s="259"/>
      <c r="M79" s="259">
        <v>11</v>
      </c>
      <c r="N79" s="259">
        <v>6</v>
      </c>
      <c r="O79" s="259">
        <v>6</v>
      </c>
      <c r="P79" s="259">
        <v>6</v>
      </c>
    </row>
    <row r="80" spans="1:16" ht="12.75">
      <c r="A80" s="384" t="s">
        <v>739</v>
      </c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</row>
    <row r="81" spans="1:16" ht="12.75">
      <c r="A81" s="5">
        <v>1</v>
      </c>
      <c r="B81" s="4" t="s">
        <v>687</v>
      </c>
      <c r="C81" s="5" t="s">
        <v>688</v>
      </c>
      <c r="D81" s="187"/>
      <c r="E81" s="187"/>
      <c r="F81" s="187"/>
      <c r="G81" s="187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689</v>
      </c>
      <c r="C82" s="5" t="s">
        <v>9</v>
      </c>
      <c r="D82" s="187"/>
      <c r="E82" s="187"/>
      <c r="F82" s="187"/>
      <c r="G82" s="187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690</v>
      </c>
      <c r="C83" s="5" t="s">
        <v>3</v>
      </c>
      <c r="D83" s="187"/>
      <c r="E83" s="187"/>
      <c r="F83" s="187"/>
      <c r="G83" s="187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84" t="s">
        <v>714</v>
      </c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</row>
    <row r="85" spans="1:16" ht="40.5" customHeight="1">
      <c r="A85" s="5">
        <v>1</v>
      </c>
      <c r="B85" s="4" t="s">
        <v>715</v>
      </c>
      <c r="C85" s="5" t="s">
        <v>716</v>
      </c>
      <c r="D85" s="187"/>
      <c r="E85" s="187"/>
      <c r="F85" s="187"/>
      <c r="G85" s="187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19" t="s">
        <v>444</v>
      </c>
      <c r="H1" s="419"/>
    </row>
    <row r="2" spans="7:10" ht="111.75" customHeight="1">
      <c r="G2" s="429" t="s">
        <v>946</v>
      </c>
      <c r="H2" s="429"/>
      <c r="I2" s="101"/>
      <c r="J2" s="101"/>
    </row>
    <row r="3" spans="7:10" ht="12.75">
      <c r="G3" s="403"/>
      <c r="H3" s="403"/>
      <c r="I3" s="35"/>
      <c r="J3" s="35"/>
    </row>
    <row r="4" spans="1:8" ht="41.25" customHeight="1">
      <c r="A4" s="424" t="s">
        <v>556</v>
      </c>
      <c r="B4" s="424"/>
      <c r="C4" s="424"/>
      <c r="D4" s="424"/>
      <c r="E4" s="424"/>
      <c r="F4" s="424"/>
      <c r="G4" s="424"/>
      <c r="H4" s="424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25" t="s">
        <v>576</v>
      </c>
      <c r="B6" s="420" t="s">
        <v>44</v>
      </c>
      <c r="C6" s="420" t="s">
        <v>45</v>
      </c>
      <c r="D6" s="427" t="s">
        <v>339</v>
      </c>
      <c r="E6" s="428"/>
      <c r="F6" s="420" t="s">
        <v>46</v>
      </c>
      <c r="G6" s="422" t="s">
        <v>47</v>
      </c>
      <c r="H6" s="420" t="s">
        <v>48</v>
      </c>
    </row>
    <row r="7" spans="1:8" ht="39" customHeight="1">
      <c r="A7" s="426"/>
      <c r="B7" s="421"/>
      <c r="C7" s="421"/>
      <c r="D7" s="87" t="s">
        <v>340</v>
      </c>
      <c r="E7" s="87" t="s">
        <v>341</v>
      </c>
      <c r="F7" s="421"/>
      <c r="G7" s="423"/>
      <c r="H7" s="421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30" t="s">
        <v>507</v>
      </c>
      <c r="B9" s="430"/>
      <c r="C9" s="430"/>
      <c r="D9" s="430"/>
      <c r="E9" s="430"/>
      <c r="F9" s="430"/>
      <c r="G9" s="430"/>
      <c r="H9" s="430"/>
    </row>
    <row r="10" spans="1:8" ht="105" customHeight="1">
      <c r="A10" s="104" t="s">
        <v>51</v>
      </c>
      <c r="B10" s="108" t="s">
        <v>391</v>
      </c>
      <c r="C10" s="87" t="s">
        <v>660</v>
      </c>
      <c r="D10" s="107">
        <v>2017</v>
      </c>
      <c r="E10" s="107">
        <v>2025</v>
      </c>
      <c r="F10" s="108" t="s">
        <v>386</v>
      </c>
      <c r="G10" s="108" t="s">
        <v>53</v>
      </c>
      <c r="H10" s="431" t="s">
        <v>873</v>
      </c>
    </row>
    <row r="11" spans="1:8" ht="128.25" customHeight="1">
      <c r="A11" s="104" t="s">
        <v>52</v>
      </c>
      <c r="B11" s="108" t="s">
        <v>387</v>
      </c>
      <c r="C11" s="87" t="s">
        <v>661</v>
      </c>
      <c r="D11" s="107">
        <v>2017</v>
      </c>
      <c r="E11" s="107">
        <v>2025</v>
      </c>
      <c r="F11" s="108" t="s">
        <v>54</v>
      </c>
      <c r="G11" s="108" t="s">
        <v>388</v>
      </c>
      <c r="H11" s="432"/>
    </row>
    <row r="12" spans="1:8" ht="65.25" customHeight="1">
      <c r="A12" s="104" t="s">
        <v>56</v>
      </c>
      <c r="B12" s="108" t="s">
        <v>435</v>
      </c>
      <c r="C12" s="87" t="s">
        <v>660</v>
      </c>
      <c r="D12" s="107">
        <v>2017</v>
      </c>
      <c r="E12" s="107">
        <v>2025</v>
      </c>
      <c r="F12" s="108" t="s">
        <v>437</v>
      </c>
      <c r="G12" s="91"/>
      <c r="H12" s="231"/>
    </row>
    <row r="13" spans="1:8" ht="12.75">
      <c r="A13" s="385" t="s">
        <v>502</v>
      </c>
      <c r="B13" s="385"/>
      <c r="C13" s="385"/>
      <c r="D13" s="385"/>
      <c r="E13" s="385"/>
      <c r="F13" s="385"/>
      <c r="G13" s="385"/>
      <c r="H13" s="385"/>
    </row>
    <row r="14" spans="1:8" ht="135" customHeight="1">
      <c r="A14" s="6" t="s">
        <v>51</v>
      </c>
      <c r="B14" s="31" t="s">
        <v>475</v>
      </c>
      <c r="C14" s="194" t="s">
        <v>704</v>
      </c>
      <c r="D14" s="3">
        <v>2014</v>
      </c>
      <c r="E14" s="3">
        <v>2025</v>
      </c>
      <c r="F14" s="31" t="s">
        <v>63</v>
      </c>
      <c r="G14" s="31" t="s">
        <v>600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4" t="s">
        <v>704</v>
      </c>
      <c r="D15" s="3">
        <v>2014</v>
      </c>
      <c r="E15" s="3">
        <v>2025</v>
      </c>
      <c r="F15" s="31" t="s">
        <v>63</v>
      </c>
      <c r="G15" s="31" t="s">
        <v>600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4" t="s">
        <v>704</v>
      </c>
      <c r="D16" s="3">
        <v>2014</v>
      </c>
      <c r="E16" s="3">
        <v>2025</v>
      </c>
      <c r="F16" s="31" t="s">
        <v>63</v>
      </c>
      <c r="G16" s="31" t="s">
        <v>600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4" t="s">
        <v>704</v>
      </c>
      <c r="D17" s="3">
        <v>2014</v>
      </c>
      <c r="E17" s="3">
        <v>2025</v>
      </c>
      <c r="F17" s="31" t="s">
        <v>63</v>
      </c>
      <c r="G17" s="31" t="s">
        <v>600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4" t="s">
        <v>704</v>
      </c>
      <c r="D18" s="3">
        <v>2014</v>
      </c>
      <c r="E18" s="3">
        <v>2025</v>
      </c>
      <c r="F18" s="31" t="s">
        <v>63</v>
      </c>
      <c r="G18" s="31" t="s">
        <v>600</v>
      </c>
      <c r="H18" s="31" t="s">
        <v>64</v>
      </c>
    </row>
    <row r="19" spans="1:8" ht="99.75" customHeight="1">
      <c r="A19" s="6">
        <v>6</v>
      </c>
      <c r="B19" s="31" t="s">
        <v>61</v>
      </c>
      <c r="C19" s="194" t="s">
        <v>704</v>
      </c>
      <c r="D19" s="3">
        <v>2014</v>
      </c>
      <c r="E19" s="3">
        <v>2025</v>
      </c>
      <c r="F19" s="31" t="s">
        <v>63</v>
      </c>
      <c r="G19" s="31" t="s">
        <v>600</v>
      </c>
      <c r="H19" s="31" t="s">
        <v>64</v>
      </c>
    </row>
    <row r="20" spans="1:8" ht="101.25" customHeight="1">
      <c r="A20" s="6">
        <v>7</v>
      </c>
      <c r="B20" s="31" t="s">
        <v>447</v>
      </c>
      <c r="C20" s="194" t="s">
        <v>704</v>
      </c>
      <c r="D20" s="3">
        <v>2014</v>
      </c>
      <c r="E20" s="3">
        <v>2025</v>
      </c>
      <c r="F20" s="31" t="s">
        <v>63</v>
      </c>
      <c r="G20" s="31" t="s">
        <v>600</v>
      </c>
      <c r="H20" s="31" t="s">
        <v>64</v>
      </c>
    </row>
    <row r="21" spans="1:8" ht="115.5" customHeight="1">
      <c r="A21" s="6">
        <v>8</v>
      </c>
      <c r="B21" s="31" t="s">
        <v>663</v>
      </c>
      <c r="C21" s="194" t="s">
        <v>704</v>
      </c>
      <c r="D21" s="3">
        <v>2014</v>
      </c>
      <c r="E21" s="3">
        <v>2025</v>
      </c>
      <c r="F21" s="31" t="s">
        <v>63</v>
      </c>
      <c r="G21" s="31" t="s">
        <v>600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503</v>
      </c>
      <c r="D22" s="3">
        <v>2014</v>
      </c>
      <c r="E22" s="3">
        <v>2025</v>
      </c>
      <c r="F22" s="31" t="s">
        <v>63</v>
      </c>
      <c r="G22" s="31" t="s">
        <v>600</v>
      </c>
      <c r="H22" s="31" t="s">
        <v>64</v>
      </c>
    </row>
    <row r="23" spans="1:8" ht="12" customHeight="1">
      <c r="A23" s="395" t="s">
        <v>221</v>
      </c>
      <c r="B23" s="395"/>
      <c r="C23" s="395"/>
      <c r="D23" s="395"/>
      <c r="E23" s="395"/>
      <c r="F23" s="395"/>
      <c r="G23" s="395"/>
      <c r="H23" s="395"/>
    </row>
    <row r="24" spans="1:8" ht="177" customHeight="1">
      <c r="A24" s="6" t="s">
        <v>51</v>
      </c>
      <c r="B24" s="8" t="s">
        <v>265</v>
      </c>
      <c r="C24" s="132" t="s">
        <v>569</v>
      </c>
      <c r="D24" s="3">
        <v>2014</v>
      </c>
      <c r="E24" s="3">
        <v>2025</v>
      </c>
      <c r="F24" s="31" t="s">
        <v>411</v>
      </c>
      <c r="G24" s="92" t="s">
        <v>577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483</v>
      </c>
      <c r="D25" s="3">
        <v>2014</v>
      </c>
      <c r="E25" s="3">
        <v>2025</v>
      </c>
      <c r="F25" s="31" t="s">
        <v>578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569</v>
      </c>
      <c r="D26" s="3">
        <v>2014</v>
      </c>
      <c r="E26" s="3">
        <v>2025</v>
      </c>
      <c r="F26" s="31" t="s">
        <v>379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2" t="s">
        <v>625</v>
      </c>
      <c r="C27" s="194" t="s">
        <v>704</v>
      </c>
      <c r="D27" s="3">
        <v>2014</v>
      </c>
      <c r="E27" s="3">
        <v>2025</v>
      </c>
      <c r="F27" s="31" t="s">
        <v>63</v>
      </c>
      <c r="G27" s="153" t="s">
        <v>600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482</v>
      </c>
      <c r="D28" s="3">
        <v>2014</v>
      </c>
      <c r="E28" s="3">
        <v>2025</v>
      </c>
      <c r="F28" s="31" t="s">
        <v>427</v>
      </c>
      <c r="G28" s="92" t="s">
        <v>74</v>
      </c>
      <c r="H28" s="31" t="s">
        <v>76</v>
      </c>
    </row>
    <row r="29" spans="1:8" ht="159.75" customHeight="1">
      <c r="A29" s="6" t="s">
        <v>629</v>
      </c>
      <c r="B29" s="8" t="s">
        <v>67</v>
      </c>
      <c r="C29" s="94" t="s">
        <v>482</v>
      </c>
      <c r="D29" s="3">
        <v>2014</v>
      </c>
      <c r="E29" s="3">
        <v>2025</v>
      </c>
      <c r="F29" s="31" t="s">
        <v>380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0" t="s">
        <v>584</v>
      </c>
      <c r="D30" s="3">
        <v>2014</v>
      </c>
      <c r="E30" s="3">
        <v>2025</v>
      </c>
      <c r="F30" s="31" t="s">
        <v>382</v>
      </c>
      <c r="G30" s="92" t="s">
        <v>74</v>
      </c>
      <c r="H30" s="7" t="s">
        <v>368</v>
      </c>
    </row>
    <row r="31" spans="1:8" ht="177.75" customHeight="1">
      <c r="A31" s="6" t="s">
        <v>367</v>
      </c>
      <c r="B31" s="8" t="s">
        <v>70</v>
      </c>
      <c r="C31" s="171" t="s">
        <v>675</v>
      </c>
      <c r="D31" s="3">
        <v>2014</v>
      </c>
      <c r="E31" s="3">
        <v>2025</v>
      </c>
      <c r="F31" s="31" t="s">
        <v>579</v>
      </c>
      <c r="G31" s="92" t="s">
        <v>77</v>
      </c>
      <c r="H31" s="7" t="s">
        <v>368</v>
      </c>
    </row>
    <row r="32" spans="1:8" ht="177.75" customHeight="1">
      <c r="A32" s="6" t="s">
        <v>630</v>
      </c>
      <c r="B32" s="8" t="s">
        <v>402</v>
      </c>
      <c r="C32" s="171" t="s">
        <v>675</v>
      </c>
      <c r="D32" s="3">
        <v>2014</v>
      </c>
      <c r="E32" s="3">
        <v>2025</v>
      </c>
      <c r="F32" s="31" t="s">
        <v>579</v>
      </c>
      <c r="G32" s="92" t="s">
        <v>77</v>
      </c>
      <c r="H32" s="7" t="s">
        <v>368</v>
      </c>
    </row>
    <row r="33" spans="1:8" ht="30" customHeight="1">
      <c r="A33" s="402" t="s">
        <v>504</v>
      </c>
      <c r="B33" s="402"/>
      <c r="C33" s="402"/>
      <c r="D33" s="402"/>
      <c r="E33" s="402"/>
      <c r="F33" s="402"/>
      <c r="G33" s="402"/>
      <c r="H33" s="402"/>
    </row>
    <row r="34" spans="1:8" ht="105.75" customHeight="1">
      <c r="A34" s="6" t="s">
        <v>51</v>
      </c>
      <c r="B34" s="31" t="s">
        <v>560</v>
      </c>
      <c r="C34" s="94" t="s">
        <v>481</v>
      </c>
      <c r="D34" s="3">
        <v>2014</v>
      </c>
      <c r="E34" s="3">
        <v>2025</v>
      </c>
      <c r="F34" s="31" t="s">
        <v>63</v>
      </c>
      <c r="G34" s="31" t="s">
        <v>600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481</v>
      </c>
      <c r="D35" s="3">
        <v>2014</v>
      </c>
      <c r="E35" s="3">
        <v>2025</v>
      </c>
      <c r="F35" s="31" t="s">
        <v>63</v>
      </c>
      <c r="G35" s="31" t="s">
        <v>600</v>
      </c>
      <c r="H35" s="31" t="s">
        <v>64</v>
      </c>
    </row>
    <row r="36" spans="1:8" ht="19.5" customHeight="1">
      <c r="A36" s="408" t="s">
        <v>505</v>
      </c>
      <c r="B36" s="408"/>
      <c r="C36" s="408"/>
      <c r="D36" s="408"/>
      <c r="E36" s="408"/>
      <c r="F36" s="408"/>
      <c r="G36" s="408"/>
      <c r="H36" s="408"/>
    </row>
    <row r="37" spans="1:8" ht="302.25" customHeight="1">
      <c r="A37" s="94" t="s">
        <v>51</v>
      </c>
      <c r="B37" s="31" t="s">
        <v>267</v>
      </c>
      <c r="C37" s="94" t="s">
        <v>555</v>
      </c>
      <c r="D37" s="3">
        <v>2014</v>
      </c>
      <c r="E37" s="3">
        <v>2025</v>
      </c>
      <c r="F37" s="4" t="s">
        <v>297</v>
      </c>
      <c r="G37" s="109" t="s">
        <v>298</v>
      </c>
      <c r="H37" s="110" t="s">
        <v>383</v>
      </c>
    </row>
    <row r="38" spans="1:8" ht="18.75" customHeight="1">
      <c r="A38" s="408" t="s">
        <v>498</v>
      </c>
      <c r="B38" s="408"/>
      <c r="C38" s="408"/>
      <c r="D38" s="408"/>
      <c r="E38" s="408"/>
      <c r="F38" s="408"/>
      <c r="G38" s="408"/>
      <c r="H38" s="408"/>
    </row>
    <row r="39" spans="1:8" ht="106.5" customHeight="1">
      <c r="A39" s="94" t="s">
        <v>51</v>
      </c>
      <c r="B39" s="31" t="s">
        <v>272</v>
      </c>
      <c r="C39" s="194" t="s">
        <v>558</v>
      </c>
      <c r="D39" s="3">
        <v>2016</v>
      </c>
      <c r="E39" s="3">
        <v>2025</v>
      </c>
      <c r="F39" s="31" t="s">
        <v>299</v>
      </c>
      <c r="G39" s="92" t="s">
        <v>300</v>
      </c>
      <c r="H39" s="31" t="s">
        <v>406</v>
      </c>
    </row>
    <row r="40" spans="1:8" ht="147" customHeight="1">
      <c r="A40" s="80" t="s">
        <v>52</v>
      </c>
      <c r="B40" s="111" t="s">
        <v>274</v>
      </c>
      <c r="C40" s="194" t="s">
        <v>558</v>
      </c>
      <c r="D40" s="3">
        <v>2016</v>
      </c>
      <c r="E40" s="3">
        <v>2025</v>
      </c>
      <c r="F40" s="31" t="s">
        <v>301</v>
      </c>
      <c r="G40" s="92" t="s">
        <v>300</v>
      </c>
      <c r="H40" s="31" t="s">
        <v>406</v>
      </c>
    </row>
    <row r="41" spans="1:8" ht="102" customHeight="1">
      <c r="A41" s="94" t="s">
        <v>56</v>
      </c>
      <c r="B41" s="31" t="s">
        <v>404</v>
      </c>
      <c r="C41" s="194" t="s">
        <v>558</v>
      </c>
      <c r="D41" s="112">
        <v>2016</v>
      </c>
      <c r="E41" s="3">
        <v>2025</v>
      </c>
      <c r="F41" s="31" t="s">
        <v>405</v>
      </c>
      <c r="G41" s="92" t="s">
        <v>300</v>
      </c>
      <c r="H41" s="31" t="s">
        <v>406</v>
      </c>
    </row>
    <row r="42" spans="1:8" ht="100.5" customHeight="1">
      <c r="A42" s="113" t="s">
        <v>58</v>
      </c>
      <c r="B42" s="114" t="s">
        <v>79</v>
      </c>
      <c r="C42" s="94" t="s">
        <v>558</v>
      </c>
      <c r="D42" s="112">
        <v>2016</v>
      </c>
      <c r="E42" s="3">
        <v>2025</v>
      </c>
      <c r="F42" s="31" t="s">
        <v>405</v>
      </c>
      <c r="G42" s="92" t="s">
        <v>300</v>
      </c>
      <c r="H42" s="31" t="s">
        <v>410</v>
      </c>
    </row>
    <row r="43" spans="1:8" ht="84.75" customHeight="1">
      <c r="A43" s="113" t="s">
        <v>60</v>
      </c>
      <c r="B43" s="114" t="s">
        <v>409</v>
      </c>
      <c r="C43" s="94" t="s">
        <v>558</v>
      </c>
      <c r="D43" s="112">
        <v>2016</v>
      </c>
      <c r="E43" s="3">
        <v>2025</v>
      </c>
      <c r="F43" s="31" t="s">
        <v>581</v>
      </c>
      <c r="G43" s="92" t="s">
        <v>300</v>
      </c>
      <c r="H43" s="31" t="s">
        <v>410</v>
      </c>
    </row>
    <row r="44" spans="1:8" ht="28.5" customHeight="1">
      <c r="A44" s="396" t="s">
        <v>506</v>
      </c>
      <c r="B44" s="417"/>
      <c r="C44" s="417"/>
      <c r="D44" s="386"/>
      <c r="E44" s="386"/>
      <c r="F44" s="386"/>
      <c r="G44" s="386"/>
      <c r="H44" s="386"/>
    </row>
    <row r="45" spans="1:8" ht="105" customHeight="1">
      <c r="A45" s="6">
        <v>1</v>
      </c>
      <c r="B45" s="31" t="s">
        <v>682</v>
      </c>
      <c r="C45" s="194" t="s">
        <v>676</v>
      </c>
      <c r="D45" s="94">
        <v>2019</v>
      </c>
      <c r="E45" s="94">
        <v>2025</v>
      </c>
      <c r="F45" s="31" t="s">
        <v>81</v>
      </c>
      <c r="G45" s="153" t="s">
        <v>82</v>
      </c>
      <c r="H45" s="31" t="s">
        <v>83</v>
      </c>
    </row>
    <row r="46" spans="1:8" ht="100.5" customHeight="1">
      <c r="A46" s="6">
        <v>2</v>
      </c>
      <c r="B46" s="31" t="s">
        <v>664</v>
      </c>
      <c r="C46" s="170" t="s">
        <v>676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3" t="s">
        <v>665</v>
      </c>
      <c r="C47" s="170" t="s">
        <v>676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666</v>
      </c>
      <c r="C48" s="170" t="s">
        <v>676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667</v>
      </c>
      <c r="C49" s="170" t="s">
        <v>676</v>
      </c>
      <c r="D49" s="94">
        <v>2019</v>
      </c>
      <c r="E49" s="94">
        <v>2025</v>
      </c>
      <c r="F49" s="31" t="s">
        <v>424</v>
      </c>
      <c r="G49" s="222" t="s">
        <v>580</v>
      </c>
      <c r="H49" s="222" t="s">
        <v>580</v>
      </c>
    </row>
    <row r="50" spans="1:8" ht="88.5" customHeight="1">
      <c r="A50" s="6">
        <v>6</v>
      </c>
      <c r="B50" s="31" t="s">
        <v>563</v>
      </c>
      <c r="C50" s="170" t="s">
        <v>676</v>
      </c>
      <c r="D50" s="151">
        <v>2019</v>
      </c>
      <c r="E50" s="151">
        <v>2025</v>
      </c>
      <c r="F50" s="31"/>
      <c r="G50" s="153"/>
      <c r="H50" s="152"/>
    </row>
    <row r="51" spans="1:8" s="120" customFormat="1" ht="88.5" customHeight="1">
      <c r="A51" s="115">
        <v>7</v>
      </c>
      <c r="B51" s="116" t="s">
        <v>601</v>
      </c>
      <c r="C51" s="170" t="s">
        <v>676</v>
      </c>
      <c r="D51" s="151">
        <v>2019</v>
      </c>
      <c r="E51" s="151">
        <v>2025</v>
      </c>
      <c r="F51" s="117" t="s">
        <v>455</v>
      </c>
      <c r="G51" s="118" t="s">
        <v>456</v>
      </c>
      <c r="H51" s="119" t="s">
        <v>457</v>
      </c>
    </row>
    <row r="52" spans="1:8" ht="105" customHeight="1">
      <c r="A52" s="6">
        <v>8</v>
      </c>
      <c r="B52" s="106" t="s">
        <v>602</v>
      </c>
      <c r="C52" s="170" t="s">
        <v>676</v>
      </c>
      <c r="D52" s="151">
        <v>2019</v>
      </c>
      <c r="E52" s="151">
        <v>2025</v>
      </c>
      <c r="F52" s="87" t="s">
        <v>454</v>
      </c>
      <c r="G52" s="91" t="s">
        <v>458</v>
      </c>
      <c r="H52" s="121" t="s">
        <v>459</v>
      </c>
    </row>
    <row r="53" spans="1:8" ht="102.75" customHeight="1">
      <c r="A53" s="6">
        <v>9</v>
      </c>
      <c r="B53" s="31" t="s">
        <v>668</v>
      </c>
      <c r="C53" s="170" t="s">
        <v>676</v>
      </c>
      <c r="D53" s="151">
        <v>2019</v>
      </c>
      <c r="E53" s="151">
        <v>2025</v>
      </c>
      <c r="F53" s="31"/>
      <c r="G53" s="153"/>
      <c r="H53" s="31"/>
    </row>
    <row r="54" spans="1:8" ht="27" customHeight="1">
      <c r="A54" s="406" t="s">
        <v>499</v>
      </c>
      <c r="B54" s="406"/>
      <c r="C54" s="406"/>
      <c r="D54" s="406"/>
      <c r="E54" s="406"/>
      <c r="F54" s="406"/>
      <c r="G54" s="406"/>
      <c r="H54" s="406"/>
    </row>
    <row r="55" spans="1:8" ht="189" customHeight="1">
      <c r="A55" s="36">
        <v>1</v>
      </c>
      <c r="B55" s="122" t="s">
        <v>99</v>
      </c>
      <c r="C55" s="88" t="s">
        <v>480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480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06" t="s">
        <v>500</v>
      </c>
      <c r="B57" s="412"/>
      <c r="C57" s="412"/>
      <c r="D57" s="412"/>
      <c r="E57" s="412"/>
      <c r="F57" s="412"/>
      <c r="G57" s="412"/>
      <c r="H57" s="412"/>
    </row>
    <row r="58" spans="1:8" ht="132" customHeight="1">
      <c r="A58" s="94" t="s">
        <v>51</v>
      </c>
      <c r="B58" s="31" t="s">
        <v>730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636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632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632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637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369</v>
      </c>
      <c r="B66" s="31" t="s">
        <v>141</v>
      </c>
      <c r="C66" s="133" t="s">
        <v>633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633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370</v>
      </c>
      <c r="B68" s="31" t="s">
        <v>147</v>
      </c>
      <c r="C68" s="133" t="s">
        <v>634</v>
      </c>
      <c r="D68" s="94">
        <v>2016</v>
      </c>
      <c r="E68" s="94">
        <v>2025</v>
      </c>
      <c r="F68" s="31" t="s">
        <v>385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478</v>
      </c>
      <c r="D69" s="94">
        <v>2016</v>
      </c>
      <c r="E69" s="94">
        <v>2025</v>
      </c>
      <c r="F69" s="31" t="s">
        <v>384</v>
      </c>
      <c r="G69" s="92" t="s">
        <v>150</v>
      </c>
      <c r="H69" s="31" t="s">
        <v>120</v>
      </c>
    </row>
    <row r="70" spans="1:8" ht="43.5" customHeight="1">
      <c r="A70" s="406" t="s">
        <v>733</v>
      </c>
      <c r="B70" s="412"/>
      <c r="C70" s="412"/>
      <c r="D70" s="412"/>
      <c r="E70" s="412"/>
      <c r="F70" s="412"/>
      <c r="G70" s="412"/>
      <c r="H70" s="412"/>
    </row>
    <row r="71" spans="1:8" ht="299.25" customHeight="1">
      <c r="A71" s="94" t="s">
        <v>51</v>
      </c>
      <c r="B71" s="31" t="s">
        <v>594</v>
      </c>
      <c r="C71" s="133" t="s">
        <v>638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2" t="s">
        <v>501</v>
      </c>
      <c r="B72" s="412"/>
      <c r="C72" s="412"/>
      <c r="D72" s="412"/>
      <c r="E72" s="412"/>
      <c r="F72" s="412"/>
      <c r="G72" s="412"/>
      <c r="H72" s="412"/>
    </row>
    <row r="73" spans="1:8" ht="15.75" customHeight="1">
      <c r="A73" s="407" t="s">
        <v>567</v>
      </c>
      <c r="B73" s="407"/>
      <c r="C73" s="407"/>
      <c r="D73" s="407"/>
      <c r="E73" s="407"/>
      <c r="F73" s="407"/>
      <c r="G73" s="407"/>
      <c r="H73" s="407"/>
    </row>
    <row r="74" spans="1:8" ht="126.75" customHeight="1">
      <c r="A74" s="6" t="s">
        <v>92</v>
      </c>
      <c r="B74" s="31" t="s">
        <v>603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604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33" t="s">
        <v>619</v>
      </c>
      <c r="B76" s="434"/>
      <c r="C76" s="434"/>
      <c r="D76" s="434"/>
      <c r="E76" s="434"/>
      <c r="F76" s="434"/>
      <c r="G76" s="434"/>
      <c r="H76" s="435"/>
    </row>
    <row r="77" spans="1:8" ht="136.5" customHeight="1">
      <c r="A77" s="125">
        <v>1</v>
      </c>
      <c r="B77" s="96" t="s">
        <v>523</v>
      </c>
      <c r="C77" s="94" t="s">
        <v>478</v>
      </c>
      <c r="D77" s="94">
        <v>2020</v>
      </c>
      <c r="E77" s="3">
        <v>2022</v>
      </c>
      <c r="F77" s="31" t="s">
        <v>381</v>
      </c>
      <c r="G77" s="136" t="s">
        <v>78</v>
      </c>
      <c r="H77" s="31" t="s">
        <v>71</v>
      </c>
    </row>
    <row r="78" spans="1:8" ht="12.75">
      <c r="A78" s="412" t="s">
        <v>484</v>
      </c>
      <c r="B78" s="412"/>
      <c r="C78" s="412"/>
      <c r="D78" s="412"/>
      <c r="E78" s="412"/>
      <c r="F78" s="412"/>
      <c r="G78" s="412"/>
      <c r="H78" s="412"/>
    </row>
    <row r="79" spans="1:8" ht="96" customHeight="1">
      <c r="A79" s="94" t="s">
        <v>51</v>
      </c>
      <c r="B79" s="31" t="s">
        <v>41</v>
      </c>
      <c r="C79" s="94" t="s">
        <v>479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2" t="s">
        <v>52</v>
      </c>
      <c r="B80" s="31" t="s">
        <v>320</v>
      </c>
      <c r="C80" s="135" t="s">
        <v>479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06" t="s">
        <v>622</v>
      </c>
      <c r="B81" s="406"/>
      <c r="C81" s="406"/>
      <c r="D81" s="406"/>
      <c r="E81" s="406"/>
      <c r="F81" s="406"/>
      <c r="G81" s="406"/>
      <c r="H81" s="406"/>
    </row>
    <row r="82" spans="1:8" ht="16.5" customHeight="1">
      <c r="A82" s="416" t="s">
        <v>171</v>
      </c>
      <c r="B82" s="416"/>
      <c r="C82" s="416"/>
      <c r="D82" s="416"/>
      <c r="E82" s="416"/>
      <c r="F82" s="416"/>
      <c r="G82" s="416"/>
      <c r="H82" s="416"/>
    </row>
    <row r="83" spans="1:8" ht="340.5" customHeight="1">
      <c r="A83" s="94" t="s">
        <v>92</v>
      </c>
      <c r="B83" s="31" t="s">
        <v>172</v>
      </c>
      <c r="C83" s="89" t="s">
        <v>639</v>
      </c>
      <c r="D83" s="94">
        <v>2019</v>
      </c>
      <c r="E83" s="94">
        <v>2025</v>
      </c>
      <c r="F83" s="173" t="s">
        <v>874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364</v>
      </c>
      <c r="C84" s="133" t="s">
        <v>640</v>
      </c>
      <c r="D84" s="94">
        <v>2019</v>
      </c>
      <c r="E84" s="94">
        <v>2025</v>
      </c>
      <c r="F84" s="31" t="s">
        <v>875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641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18" t="s">
        <v>183</v>
      </c>
      <c r="B87" s="418"/>
      <c r="C87" s="418"/>
      <c r="D87" s="418"/>
      <c r="E87" s="418"/>
      <c r="F87" s="418"/>
      <c r="G87" s="418"/>
      <c r="H87" s="418"/>
    </row>
    <row r="88" spans="1:8" ht="249.75" customHeight="1">
      <c r="A88" s="124" t="s">
        <v>96</v>
      </c>
      <c r="B88" s="8" t="s">
        <v>184</v>
      </c>
      <c r="C88" s="174" t="s">
        <v>642</v>
      </c>
      <c r="D88" s="94">
        <v>2019</v>
      </c>
      <c r="E88" s="94">
        <v>2025</v>
      </c>
      <c r="F88" s="173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635</v>
      </c>
      <c r="D89" s="94">
        <v>2019</v>
      </c>
      <c r="E89" s="94">
        <v>2025</v>
      </c>
      <c r="F89" s="173" t="s">
        <v>187</v>
      </c>
      <c r="G89" s="134" t="s">
        <v>175</v>
      </c>
      <c r="H89" s="31" t="s">
        <v>188</v>
      </c>
    </row>
    <row r="90" spans="1:8" ht="30" customHeight="1">
      <c r="A90" s="413" t="s">
        <v>623</v>
      </c>
      <c r="B90" s="414"/>
      <c r="C90" s="414"/>
      <c r="D90" s="414"/>
      <c r="E90" s="414"/>
      <c r="F90" s="414"/>
      <c r="G90" s="414"/>
      <c r="H90" s="415"/>
    </row>
    <row r="91" spans="1:8" ht="64.5" customHeight="1">
      <c r="A91" s="94">
        <v>1</v>
      </c>
      <c r="B91" s="92" t="s">
        <v>450</v>
      </c>
      <c r="C91" s="94" t="s">
        <v>478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8" customFormat="1" ht="30" customHeight="1">
      <c r="A92" s="409" t="s">
        <v>691</v>
      </c>
      <c r="B92" s="410"/>
      <c r="C92" s="410"/>
      <c r="D92" s="410"/>
      <c r="E92" s="410"/>
      <c r="F92" s="410"/>
      <c r="G92" s="410"/>
      <c r="H92" s="411"/>
    </row>
    <row r="93" spans="1:8" s="188" customFormat="1" ht="91.5" customHeight="1">
      <c r="A93" s="5">
        <v>1</v>
      </c>
      <c r="B93" s="189" t="s">
        <v>701</v>
      </c>
      <c r="C93" s="5" t="s">
        <v>555</v>
      </c>
      <c r="D93" s="5">
        <v>2019</v>
      </c>
      <c r="E93" s="5">
        <v>2025</v>
      </c>
      <c r="F93" s="4" t="s">
        <v>693</v>
      </c>
      <c r="G93" s="189" t="s">
        <v>694</v>
      </c>
      <c r="H93" s="4" t="s">
        <v>695</v>
      </c>
    </row>
    <row r="94" spans="1:8" s="188" customFormat="1" ht="18" customHeight="1">
      <c r="A94" s="409" t="s">
        <v>714</v>
      </c>
      <c r="B94" s="410"/>
      <c r="C94" s="410"/>
      <c r="D94" s="410"/>
      <c r="E94" s="410"/>
      <c r="F94" s="410"/>
      <c r="G94" s="410"/>
      <c r="H94" s="411"/>
    </row>
    <row r="95" spans="1:8" s="188" customFormat="1" ht="91.5" customHeight="1">
      <c r="A95" s="5">
        <v>1</v>
      </c>
      <c r="B95" s="189" t="s">
        <v>722</v>
      </c>
      <c r="C95" s="5" t="s">
        <v>555</v>
      </c>
      <c r="D95" s="5">
        <v>2021</v>
      </c>
      <c r="E95" s="5">
        <v>2025</v>
      </c>
      <c r="F95" s="4" t="s">
        <v>717</v>
      </c>
      <c r="G95" s="189" t="s">
        <v>718</v>
      </c>
      <c r="H95" s="4" t="s">
        <v>719</v>
      </c>
    </row>
    <row r="96" spans="1:8" ht="102">
      <c r="A96" s="5">
        <v>2</v>
      </c>
      <c r="B96" s="189" t="s">
        <v>915</v>
      </c>
      <c r="C96" s="5" t="s">
        <v>555</v>
      </c>
      <c r="D96" s="5">
        <v>2023</v>
      </c>
      <c r="E96" s="5">
        <v>2025</v>
      </c>
      <c r="F96" s="4" t="s">
        <v>917</v>
      </c>
      <c r="G96" s="189" t="s">
        <v>916</v>
      </c>
      <c r="H96" s="4" t="s">
        <v>918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8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19" t="s">
        <v>445</v>
      </c>
      <c r="E1" s="419"/>
    </row>
    <row r="2" spans="4:5" ht="109.5" customHeight="1">
      <c r="D2" s="429" t="s">
        <v>947</v>
      </c>
      <c r="E2" s="429"/>
    </row>
    <row r="3" spans="4:5" ht="9.75" customHeight="1">
      <c r="D3" s="403"/>
      <c r="E3" s="403"/>
    </row>
    <row r="4" spans="1:5" ht="54.75" customHeight="1">
      <c r="A4" s="448" t="s">
        <v>554</v>
      </c>
      <c r="B4" s="448"/>
      <c r="C4" s="448"/>
      <c r="D4" s="448"/>
      <c r="E4" s="448"/>
    </row>
    <row r="5" spans="1:5" s="175" customFormat="1" ht="30.75" customHeight="1">
      <c r="A5" s="177" t="s">
        <v>49</v>
      </c>
      <c r="B5" s="177" t="s">
        <v>196</v>
      </c>
      <c r="C5" s="177" t="s">
        <v>197</v>
      </c>
      <c r="D5" s="177" t="s">
        <v>338</v>
      </c>
      <c r="E5" s="177" t="s">
        <v>194</v>
      </c>
    </row>
    <row r="6" spans="1:5" s="178" customFormat="1" ht="12.75">
      <c r="A6" s="177">
        <v>1</v>
      </c>
      <c r="B6" s="177">
        <v>2</v>
      </c>
      <c r="C6" s="177">
        <v>3</v>
      </c>
      <c r="D6" s="177">
        <v>4</v>
      </c>
      <c r="E6" s="177">
        <v>5</v>
      </c>
    </row>
    <row r="7" spans="1:5" ht="12.75">
      <c r="A7" s="385" t="s">
        <v>488</v>
      </c>
      <c r="B7" s="385"/>
      <c r="C7" s="385"/>
      <c r="D7" s="385"/>
      <c r="E7" s="385"/>
    </row>
    <row r="8" spans="1:5" ht="28.5" customHeight="1">
      <c r="A8" s="177"/>
      <c r="B8" s="405" t="s">
        <v>433</v>
      </c>
      <c r="C8" s="405"/>
      <c r="D8" s="405"/>
      <c r="E8" s="405"/>
    </row>
    <row r="9" spans="1:5" ht="39" customHeight="1">
      <c r="A9" s="177">
        <v>1</v>
      </c>
      <c r="B9" s="31" t="s">
        <v>608</v>
      </c>
      <c r="C9" s="31" t="s">
        <v>609</v>
      </c>
      <c r="D9" s="31" t="s">
        <v>510</v>
      </c>
      <c r="E9" s="31" t="s">
        <v>195</v>
      </c>
    </row>
    <row r="10" spans="1:5" ht="16.5" customHeight="1">
      <c r="A10" s="177"/>
      <c r="B10" s="440" t="s">
        <v>438</v>
      </c>
      <c r="C10" s="441"/>
      <c r="D10" s="441"/>
      <c r="E10" s="442"/>
    </row>
    <row r="11" spans="1:5" ht="43.5" customHeight="1">
      <c r="A11" s="177">
        <v>2</v>
      </c>
      <c r="B11" s="31" t="s">
        <v>441</v>
      </c>
      <c r="C11" s="31" t="s">
        <v>442</v>
      </c>
      <c r="D11" s="31" t="s">
        <v>510</v>
      </c>
      <c r="E11" s="31" t="s">
        <v>195</v>
      </c>
    </row>
    <row r="12" spans="1:5" ht="12.75">
      <c r="A12" s="395" t="s">
        <v>489</v>
      </c>
      <c r="B12" s="395"/>
      <c r="C12" s="395"/>
      <c r="D12" s="395"/>
      <c r="E12" s="395"/>
    </row>
    <row r="13" spans="1:5" ht="25.5" customHeight="1">
      <c r="A13" s="405" t="s">
        <v>705</v>
      </c>
      <c r="B13" s="405"/>
      <c r="C13" s="405"/>
      <c r="D13" s="405"/>
      <c r="E13" s="405"/>
    </row>
    <row r="14" spans="1:5" ht="93" customHeight="1">
      <c r="A14" s="177">
        <v>1</v>
      </c>
      <c r="B14" s="31" t="s">
        <v>238</v>
      </c>
      <c r="C14" s="31" t="s">
        <v>432</v>
      </c>
      <c r="D14" s="31" t="s">
        <v>510</v>
      </c>
      <c r="E14" s="31" t="s">
        <v>195</v>
      </c>
    </row>
    <row r="15" spans="1:5" ht="13.5" customHeight="1">
      <c r="A15" s="405" t="s">
        <v>420</v>
      </c>
      <c r="B15" s="405"/>
      <c r="C15" s="405"/>
      <c r="D15" s="405"/>
      <c r="E15" s="405"/>
    </row>
    <row r="16" spans="1:5" ht="119.25" customHeight="1">
      <c r="A16" s="177">
        <v>2</v>
      </c>
      <c r="B16" s="31" t="s">
        <v>238</v>
      </c>
      <c r="C16" s="31" t="s">
        <v>414</v>
      </c>
      <c r="D16" s="31" t="s">
        <v>510</v>
      </c>
      <c r="E16" s="31" t="s">
        <v>198</v>
      </c>
    </row>
    <row r="17" spans="1:5" ht="66" customHeight="1">
      <c r="A17" s="177">
        <v>3</v>
      </c>
      <c r="B17" s="31" t="s">
        <v>605</v>
      </c>
      <c r="C17" s="31" t="s">
        <v>610</v>
      </c>
      <c r="D17" s="31" t="s">
        <v>510</v>
      </c>
      <c r="E17" s="31" t="s">
        <v>199</v>
      </c>
    </row>
    <row r="18" spans="1:5" ht="92.25" customHeight="1">
      <c r="A18" s="177">
        <v>4</v>
      </c>
      <c r="B18" s="31" t="s">
        <v>607</v>
      </c>
      <c r="C18" s="31" t="s">
        <v>611</v>
      </c>
      <c r="D18" s="31" t="s">
        <v>510</v>
      </c>
      <c r="E18" s="31" t="s">
        <v>199</v>
      </c>
    </row>
    <row r="19" spans="1:5" ht="15" customHeight="1">
      <c r="A19" s="405" t="s">
        <v>421</v>
      </c>
      <c r="B19" s="405"/>
      <c r="C19" s="405"/>
      <c r="D19" s="405"/>
      <c r="E19" s="405"/>
    </row>
    <row r="20" spans="1:5" ht="40.5" customHeight="1">
      <c r="A20" s="177">
        <v>5</v>
      </c>
      <c r="B20" s="31" t="s">
        <v>605</v>
      </c>
      <c r="C20" s="31" t="s">
        <v>612</v>
      </c>
      <c r="D20" s="31" t="s">
        <v>510</v>
      </c>
      <c r="E20" s="31" t="s">
        <v>423</v>
      </c>
    </row>
    <row r="21" spans="1:5" ht="62.25" customHeight="1">
      <c r="A21" s="177">
        <v>6</v>
      </c>
      <c r="B21" s="31" t="s">
        <v>613</v>
      </c>
      <c r="C21" s="31" t="s">
        <v>614</v>
      </c>
      <c r="D21" s="31" t="s">
        <v>510</v>
      </c>
      <c r="E21" s="31" t="s">
        <v>199</v>
      </c>
    </row>
    <row r="22" spans="1:5" ht="51">
      <c r="A22" s="177">
        <v>7</v>
      </c>
      <c r="B22" s="31" t="s">
        <v>615</v>
      </c>
      <c r="C22" s="31" t="s">
        <v>430</v>
      </c>
      <c r="D22" s="31" t="s">
        <v>510</v>
      </c>
      <c r="E22" s="31" t="s">
        <v>199</v>
      </c>
    </row>
    <row r="23" spans="1:5" ht="13.5" customHeight="1">
      <c r="A23" s="176"/>
      <c r="B23" s="392" t="s">
        <v>422</v>
      </c>
      <c r="C23" s="392"/>
      <c r="D23" s="392"/>
      <c r="E23" s="392"/>
    </row>
    <row r="24" spans="1:5" ht="42" customHeight="1">
      <c r="A24" s="177">
        <v>8</v>
      </c>
      <c r="B24" s="31" t="s">
        <v>613</v>
      </c>
      <c r="C24" s="31" t="s">
        <v>616</v>
      </c>
      <c r="D24" s="31" t="s">
        <v>510</v>
      </c>
      <c r="E24" s="31" t="s">
        <v>198</v>
      </c>
    </row>
    <row r="25" spans="1:5" ht="66" customHeight="1">
      <c r="A25" s="177">
        <v>9</v>
      </c>
      <c r="B25" s="31" t="s">
        <v>613</v>
      </c>
      <c r="C25" s="31" t="s">
        <v>614</v>
      </c>
      <c r="D25" s="31" t="s">
        <v>510</v>
      </c>
      <c r="E25" s="31" t="s">
        <v>199</v>
      </c>
    </row>
    <row r="26" spans="1:5" ht="13.5" customHeight="1">
      <c r="A26" s="405" t="s">
        <v>428</v>
      </c>
      <c r="B26" s="405"/>
      <c r="C26" s="405"/>
      <c r="D26" s="405"/>
      <c r="E26" s="405"/>
    </row>
    <row r="27" spans="1:5" ht="39.75" customHeight="1">
      <c r="A27" s="177">
        <v>10</v>
      </c>
      <c r="B27" s="31" t="s">
        <v>238</v>
      </c>
      <c r="C27" s="31" t="s">
        <v>415</v>
      </c>
      <c r="D27" s="31" t="s">
        <v>510</v>
      </c>
      <c r="E27" s="31" t="s">
        <v>198</v>
      </c>
    </row>
    <row r="28" spans="1:5" ht="13.5" customHeight="1">
      <c r="A28" s="405" t="s">
        <v>419</v>
      </c>
      <c r="B28" s="405"/>
      <c r="C28" s="405"/>
      <c r="D28" s="405"/>
      <c r="E28" s="405"/>
    </row>
    <row r="29" spans="1:5" ht="38.25">
      <c r="A29" s="177">
        <v>11</v>
      </c>
      <c r="B29" s="31" t="s">
        <v>223</v>
      </c>
      <c r="C29" s="31" t="s">
        <v>416</v>
      </c>
      <c r="D29" s="31" t="s">
        <v>510</v>
      </c>
      <c r="E29" s="31" t="s">
        <v>198</v>
      </c>
    </row>
    <row r="30" spans="1:5" ht="15.75" customHeight="1">
      <c r="A30" s="402" t="s">
        <v>221</v>
      </c>
      <c r="B30" s="402"/>
      <c r="C30" s="402"/>
      <c r="D30" s="402"/>
      <c r="E30" s="402"/>
    </row>
    <row r="31" spans="1:5" ht="12.75">
      <c r="A31" s="449" t="s">
        <v>200</v>
      </c>
      <c r="B31" s="449"/>
      <c r="C31" s="449"/>
      <c r="D31" s="449"/>
      <c r="E31" s="449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510</v>
      </c>
      <c r="E32" s="4" t="s">
        <v>203</v>
      </c>
    </row>
    <row r="33" spans="1:5" ht="12.75">
      <c r="A33" s="449" t="s">
        <v>204</v>
      </c>
      <c r="B33" s="449"/>
      <c r="C33" s="449"/>
      <c r="D33" s="449"/>
      <c r="E33" s="449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510</v>
      </c>
      <c r="E34" s="4" t="s">
        <v>203</v>
      </c>
    </row>
    <row r="35" spans="1:5" ht="12.75">
      <c r="A35" s="449" t="s">
        <v>206</v>
      </c>
      <c r="B35" s="449"/>
      <c r="C35" s="449"/>
      <c r="D35" s="449"/>
      <c r="E35" s="449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510</v>
      </c>
      <c r="E36" s="4" t="s">
        <v>203</v>
      </c>
    </row>
    <row r="37" spans="1:5" ht="17.25" customHeight="1">
      <c r="A37" s="449" t="s">
        <v>626</v>
      </c>
      <c r="B37" s="449"/>
      <c r="C37" s="449"/>
      <c r="D37" s="449"/>
      <c r="E37" s="449"/>
    </row>
    <row r="38" spans="1:5" ht="88.5" customHeight="1">
      <c r="A38" s="5">
        <v>4</v>
      </c>
      <c r="B38" s="127" t="s">
        <v>201</v>
      </c>
      <c r="C38" s="31" t="s">
        <v>628</v>
      </c>
      <c r="D38" s="31" t="s">
        <v>510</v>
      </c>
      <c r="E38" s="4" t="s">
        <v>627</v>
      </c>
    </row>
    <row r="39" spans="1:5" ht="12.75">
      <c r="A39" s="449" t="s">
        <v>207</v>
      </c>
      <c r="B39" s="449"/>
      <c r="C39" s="449"/>
      <c r="D39" s="449"/>
      <c r="E39" s="449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510</v>
      </c>
      <c r="E40" s="4" t="s">
        <v>203</v>
      </c>
    </row>
    <row r="41" spans="1:5" ht="12.75">
      <c r="A41" s="449" t="s">
        <v>208</v>
      </c>
      <c r="B41" s="449"/>
      <c r="C41" s="449"/>
      <c r="D41" s="449"/>
      <c r="E41" s="449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510</v>
      </c>
      <c r="E42" s="4" t="s">
        <v>203</v>
      </c>
    </row>
    <row r="43" spans="1:5" ht="12.75">
      <c r="A43" s="449" t="s">
        <v>209</v>
      </c>
      <c r="B43" s="449"/>
      <c r="C43" s="449"/>
      <c r="D43" s="449"/>
      <c r="E43" s="449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510</v>
      </c>
      <c r="E44" s="4" t="s">
        <v>203</v>
      </c>
    </row>
    <row r="45" spans="1:5" ht="12.75">
      <c r="A45" s="449" t="s">
        <v>210</v>
      </c>
      <c r="B45" s="449"/>
      <c r="C45" s="449"/>
      <c r="D45" s="449"/>
      <c r="E45" s="449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510</v>
      </c>
      <c r="E46" s="4" t="s">
        <v>375</v>
      </c>
    </row>
    <row r="47" spans="1:5" ht="12.75" customHeight="1">
      <c r="A47" s="439" t="s">
        <v>355</v>
      </c>
      <c r="B47" s="439"/>
      <c r="C47" s="439"/>
      <c r="D47" s="439"/>
      <c r="E47" s="439"/>
    </row>
    <row r="48" spans="1:5" ht="40.5" customHeight="1">
      <c r="A48" s="5">
        <v>9</v>
      </c>
      <c r="B48" s="4" t="s">
        <v>201</v>
      </c>
      <c r="C48" s="4" t="s">
        <v>374</v>
      </c>
      <c r="D48" s="31" t="s">
        <v>510</v>
      </c>
      <c r="E48" s="4">
        <v>2019</v>
      </c>
    </row>
    <row r="49" spans="1:5" ht="25.5" customHeight="1">
      <c r="A49" s="402" t="s">
        <v>545</v>
      </c>
      <c r="B49" s="402"/>
      <c r="C49" s="402"/>
      <c r="D49" s="402"/>
      <c r="E49" s="402"/>
    </row>
    <row r="50" spans="1:5" ht="12.75">
      <c r="A50" s="405" t="s">
        <v>561</v>
      </c>
      <c r="B50" s="405"/>
      <c r="C50" s="405"/>
      <c r="D50" s="405"/>
      <c r="E50" s="405"/>
    </row>
    <row r="51" spans="1:5" ht="52.5" customHeight="1">
      <c r="A51" s="177">
        <v>1</v>
      </c>
      <c r="B51" s="31" t="s">
        <v>605</v>
      </c>
      <c r="C51" s="31" t="s">
        <v>606</v>
      </c>
      <c r="D51" s="31" t="s">
        <v>510</v>
      </c>
      <c r="E51" s="31" t="s">
        <v>195</v>
      </c>
    </row>
    <row r="52" spans="1:5" ht="12.75">
      <c r="A52" s="405" t="s">
        <v>222</v>
      </c>
      <c r="B52" s="405"/>
      <c r="C52" s="405"/>
      <c r="D52" s="405"/>
      <c r="E52" s="405"/>
    </row>
    <row r="53" spans="1:5" ht="39" customHeight="1">
      <c r="A53" s="177">
        <v>2</v>
      </c>
      <c r="B53" s="31" t="s">
        <v>233</v>
      </c>
      <c r="C53" s="31" t="s">
        <v>425</v>
      </c>
      <c r="D53" s="31" t="s">
        <v>510</v>
      </c>
      <c r="E53" s="31" t="s">
        <v>198</v>
      </c>
    </row>
    <row r="54" spans="1:5" ht="18" customHeight="1">
      <c r="A54" s="385" t="s">
        <v>617</v>
      </c>
      <c r="B54" s="385"/>
      <c r="C54" s="385"/>
      <c r="D54" s="385"/>
      <c r="E54" s="385"/>
    </row>
    <row r="55" spans="1:5" ht="20.25" customHeight="1">
      <c r="A55" s="405" t="s">
        <v>872</v>
      </c>
      <c r="B55" s="405"/>
      <c r="C55" s="405"/>
      <c r="D55" s="405"/>
      <c r="E55" s="405"/>
    </row>
    <row r="56" spans="1:5" ht="40.5" customHeight="1">
      <c r="A56" s="177">
        <v>1</v>
      </c>
      <c r="B56" s="31" t="s">
        <v>223</v>
      </c>
      <c r="C56" s="31" t="s">
        <v>426</v>
      </c>
      <c r="D56" s="31" t="s">
        <v>510</v>
      </c>
      <c r="E56" s="31" t="s">
        <v>412</v>
      </c>
    </row>
    <row r="57" spans="1:5" ht="12.75">
      <c r="A57" s="385" t="s">
        <v>498</v>
      </c>
      <c r="B57" s="385"/>
      <c r="C57" s="385"/>
      <c r="D57" s="385"/>
      <c r="E57" s="385"/>
    </row>
    <row r="58" spans="1:5" ht="19.5" customHeight="1">
      <c r="A58" s="440" t="s">
        <v>856</v>
      </c>
      <c r="B58" s="441"/>
      <c r="C58" s="441"/>
      <c r="D58" s="441"/>
      <c r="E58" s="442"/>
    </row>
    <row r="59" spans="1:5" ht="38.25">
      <c r="A59" s="177">
        <v>1</v>
      </c>
      <c r="B59" s="31" t="s">
        <v>223</v>
      </c>
      <c r="C59" s="31" t="s">
        <v>417</v>
      </c>
      <c r="D59" s="31" t="s">
        <v>510</v>
      </c>
      <c r="E59" s="31" t="s">
        <v>412</v>
      </c>
    </row>
    <row r="60" spans="1:5" ht="38.25">
      <c r="A60" s="177">
        <v>2</v>
      </c>
      <c r="B60" s="31" t="s">
        <v>413</v>
      </c>
      <c r="C60" s="31" t="s">
        <v>418</v>
      </c>
      <c r="D60" s="31" t="s">
        <v>510</v>
      </c>
      <c r="E60" s="31" t="s">
        <v>412</v>
      </c>
    </row>
    <row r="61" spans="1:5" ht="29.25" customHeight="1">
      <c r="A61" s="402" t="s">
        <v>544</v>
      </c>
      <c r="B61" s="402"/>
      <c r="C61" s="402"/>
      <c r="D61" s="402"/>
      <c r="E61" s="402"/>
    </row>
    <row r="62" spans="1:5" ht="15.75" customHeight="1">
      <c r="A62" s="405" t="s">
        <v>683</v>
      </c>
      <c r="B62" s="405"/>
      <c r="C62" s="405"/>
      <c r="D62" s="405"/>
      <c r="E62" s="405"/>
    </row>
    <row r="63" spans="1:5" ht="38.25">
      <c r="A63" s="177">
        <v>1</v>
      </c>
      <c r="B63" s="31" t="s">
        <v>223</v>
      </c>
      <c r="C63" s="31" t="s">
        <v>224</v>
      </c>
      <c r="D63" s="31" t="s">
        <v>510</v>
      </c>
      <c r="E63" s="31" t="s">
        <v>225</v>
      </c>
    </row>
    <row r="64" spans="1:5" ht="39.75" customHeight="1">
      <c r="A64" s="177">
        <v>2</v>
      </c>
      <c r="B64" s="31" t="s">
        <v>226</v>
      </c>
      <c r="C64" s="31" t="s">
        <v>227</v>
      </c>
      <c r="D64" s="31" t="s">
        <v>510</v>
      </c>
      <c r="E64" s="31" t="s">
        <v>225</v>
      </c>
    </row>
    <row r="65" spans="1:5" ht="39.75" customHeight="1">
      <c r="A65" s="177">
        <v>3</v>
      </c>
      <c r="B65" s="31" t="s">
        <v>226</v>
      </c>
      <c r="C65" s="31" t="s">
        <v>228</v>
      </c>
      <c r="D65" s="31" t="s">
        <v>510</v>
      </c>
      <c r="E65" s="31" t="s">
        <v>225</v>
      </c>
    </row>
    <row r="66" spans="1:5" ht="31.5" customHeight="1">
      <c r="A66" s="405" t="s">
        <v>678</v>
      </c>
      <c r="B66" s="405"/>
      <c r="C66" s="405"/>
      <c r="D66" s="405"/>
      <c r="E66" s="405"/>
    </row>
    <row r="67" spans="1:5" ht="28.5" customHeight="1">
      <c r="A67" s="177">
        <v>1</v>
      </c>
      <c r="B67" s="31" t="s">
        <v>229</v>
      </c>
      <c r="C67" s="31" t="s">
        <v>230</v>
      </c>
      <c r="D67" s="31" t="s">
        <v>510</v>
      </c>
      <c r="E67" s="31" t="s">
        <v>225</v>
      </c>
    </row>
    <row r="68" spans="1:5" ht="12.75">
      <c r="A68" s="405" t="s">
        <v>231</v>
      </c>
      <c r="B68" s="405"/>
      <c r="C68" s="405"/>
      <c r="D68" s="405"/>
      <c r="E68" s="405"/>
    </row>
    <row r="69" spans="1:5" ht="38.25">
      <c r="A69" s="177">
        <v>11</v>
      </c>
      <c r="B69" s="31" t="s">
        <v>223</v>
      </c>
      <c r="C69" s="31" t="s">
        <v>224</v>
      </c>
      <c r="D69" s="31" t="s">
        <v>510</v>
      </c>
      <c r="E69" s="31" t="s">
        <v>225</v>
      </c>
    </row>
    <row r="70" spans="1:5" ht="26.25" customHeight="1">
      <c r="A70" s="405" t="s">
        <v>511</v>
      </c>
      <c r="B70" s="405"/>
      <c r="C70" s="405"/>
      <c r="D70" s="405"/>
      <c r="E70" s="405"/>
    </row>
    <row r="71" spans="1:5" ht="38.25">
      <c r="A71" s="177">
        <v>16</v>
      </c>
      <c r="B71" s="31" t="s">
        <v>232</v>
      </c>
      <c r="C71" s="31" t="s">
        <v>234</v>
      </c>
      <c r="D71" s="31" t="s">
        <v>510</v>
      </c>
      <c r="E71" s="31" t="s">
        <v>225</v>
      </c>
    </row>
    <row r="72" spans="1:5" ht="27" customHeight="1">
      <c r="A72" s="440" t="s">
        <v>669</v>
      </c>
      <c r="B72" s="441"/>
      <c r="C72" s="441"/>
      <c r="D72" s="441"/>
      <c r="E72" s="442"/>
    </row>
    <row r="73" spans="1:5" ht="51">
      <c r="A73" s="177">
        <v>19</v>
      </c>
      <c r="B73" s="31" t="s">
        <v>429</v>
      </c>
      <c r="C73" s="31" t="s">
        <v>582</v>
      </c>
      <c r="D73" s="31" t="s">
        <v>510</v>
      </c>
      <c r="E73" s="31" t="s">
        <v>225</v>
      </c>
    </row>
    <row r="74" spans="1:5" ht="17.25" customHeight="1">
      <c r="A74" s="440" t="s">
        <v>670</v>
      </c>
      <c r="B74" s="441"/>
      <c r="C74" s="441"/>
      <c r="D74" s="441"/>
      <c r="E74" s="442"/>
    </row>
    <row r="75" spans="1:5" ht="66.75" customHeight="1">
      <c r="A75" s="177">
        <v>21</v>
      </c>
      <c r="B75" s="31" t="s">
        <v>201</v>
      </c>
      <c r="C75" s="31" t="s">
        <v>679</v>
      </c>
      <c r="D75" s="31" t="s">
        <v>510</v>
      </c>
      <c r="E75" s="31" t="s">
        <v>225</v>
      </c>
    </row>
    <row r="76" spans="1:5" ht="21.75" customHeight="1">
      <c r="A76" s="440" t="s">
        <v>671</v>
      </c>
      <c r="B76" s="441"/>
      <c r="C76" s="441"/>
      <c r="D76" s="441"/>
      <c r="E76" s="442"/>
    </row>
    <row r="77" spans="1:5" ht="41.25" customHeight="1">
      <c r="A77" s="177">
        <v>22</v>
      </c>
      <c r="B77" s="31" t="s">
        <v>223</v>
      </c>
      <c r="C77" s="31" t="s">
        <v>224</v>
      </c>
      <c r="D77" s="31" t="s">
        <v>510</v>
      </c>
      <c r="E77" s="31" t="s">
        <v>225</v>
      </c>
    </row>
    <row r="78" spans="1:5" ht="29.25" customHeight="1">
      <c r="A78" s="440" t="s">
        <v>672</v>
      </c>
      <c r="B78" s="441"/>
      <c r="C78" s="441"/>
      <c r="D78" s="441"/>
      <c r="E78" s="442"/>
    </row>
    <row r="79" spans="1:5" ht="41.25" customHeight="1">
      <c r="A79" s="177">
        <v>23</v>
      </c>
      <c r="B79" s="31" t="s">
        <v>223</v>
      </c>
      <c r="C79" s="31" t="s">
        <v>224</v>
      </c>
      <c r="D79" s="31" t="s">
        <v>510</v>
      </c>
      <c r="E79" s="31" t="s">
        <v>225</v>
      </c>
    </row>
    <row r="80" spans="1:5" ht="26.25" customHeight="1">
      <c r="A80" s="446" t="s">
        <v>583</v>
      </c>
      <c r="B80" s="389"/>
      <c r="C80" s="389"/>
      <c r="D80" s="389"/>
      <c r="E80" s="447"/>
    </row>
    <row r="81" spans="1:5" ht="18.75" customHeight="1">
      <c r="A81" s="443" t="s">
        <v>674</v>
      </c>
      <c r="B81" s="444"/>
      <c r="C81" s="444"/>
      <c r="D81" s="444"/>
      <c r="E81" s="445"/>
    </row>
    <row r="82" spans="1:5" ht="63.75">
      <c r="A82" s="36">
        <v>1</v>
      </c>
      <c r="B82" s="95" t="s">
        <v>201</v>
      </c>
      <c r="C82" s="95" t="s">
        <v>235</v>
      </c>
      <c r="D82" s="31" t="s">
        <v>510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510</v>
      </c>
      <c r="E83" s="129" t="s">
        <v>203</v>
      </c>
    </row>
    <row r="84" spans="1:5" ht="12.75">
      <c r="A84" s="436" t="s">
        <v>512</v>
      </c>
      <c r="B84" s="437"/>
      <c r="C84" s="437"/>
      <c r="D84" s="437"/>
      <c r="E84" s="438"/>
    </row>
    <row r="85" spans="1:5" ht="25.5" customHeight="1">
      <c r="A85" s="405" t="s">
        <v>731</v>
      </c>
      <c r="B85" s="405"/>
      <c r="C85" s="405"/>
      <c r="D85" s="405"/>
      <c r="E85" s="405"/>
    </row>
    <row r="86" spans="1:5" ht="51.75" customHeight="1">
      <c r="A86" s="177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7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7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405" t="s">
        <v>241</v>
      </c>
      <c r="B89" s="405"/>
      <c r="C89" s="405"/>
      <c r="D89" s="405"/>
      <c r="E89" s="405"/>
    </row>
    <row r="90" spans="1:5" ht="38.25">
      <c r="A90" s="177">
        <v>4</v>
      </c>
      <c r="B90" s="31" t="s">
        <v>613</v>
      </c>
      <c r="C90" s="31" t="s">
        <v>612</v>
      </c>
      <c r="D90" s="31" t="s">
        <v>510</v>
      </c>
      <c r="E90" s="31" t="s">
        <v>198</v>
      </c>
    </row>
    <row r="91" spans="1:5" ht="39.75" customHeight="1">
      <c r="A91" s="402" t="s">
        <v>733</v>
      </c>
      <c r="B91" s="395"/>
      <c r="C91" s="395"/>
      <c r="D91" s="395"/>
      <c r="E91" s="395"/>
    </row>
    <row r="92" spans="1:5" ht="25.5" customHeight="1">
      <c r="A92" s="405" t="s">
        <v>513</v>
      </c>
      <c r="B92" s="405"/>
      <c r="C92" s="405"/>
      <c r="D92" s="405"/>
      <c r="E92" s="405"/>
    </row>
    <row r="93" spans="1:5" ht="94.5">
      <c r="A93" s="177">
        <v>1</v>
      </c>
      <c r="B93" s="8" t="s">
        <v>238</v>
      </c>
      <c r="C93" s="31" t="s">
        <v>242</v>
      </c>
      <c r="D93" s="173" t="s">
        <v>680</v>
      </c>
      <c r="E93" s="131" t="s">
        <v>195</v>
      </c>
    </row>
    <row r="94" spans="1:5" ht="12.75">
      <c r="A94" s="395" t="s">
        <v>585</v>
      </c>
      <c r="B94" s="395"/>
      <c r="C94" s="395"/>
      <c r="D94" s="395"/>
      <c r="E94" s="395"/>
    </row>
    <row r="95" spans="1:5" ht="25.5" customHeight="1">
      <c r="A95" s="439" t="s">
        <v>870</v>
      </c>
      <c r="B95" s="439"/>
      <c r="C95" s="439"/>
      <c r="D95" s="439"/>
      <c r="E95" s="439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559</v>
      </c>
      <c r="E96" s="4" t="s">
        <v>195</v>
      </c>
    </row>
    <row r="97" spans="1:5" ht="12.75">
      <c r="A97" s="395" t="s">
        <v>469</v>
      </c>
      <c r="B97" s="395"/>
      <c r="C97" s="395"/>
      <c r="D97" s="395"/>
      <c r="E97" s="395"/>
    </row>
    <row r="98" spans="1:5" ht="16.5" customHeight="1">
      <c r="A98" s="405" t="s">
        <v>463</v>
      </c>
      <c r="B98" s="405"/>
      <c r="C98" s="405"/>
      <c r="D98" s="405"/>
      <c r="E98" s="405"/>
    </row>
    <row r="99" spans="1:5" ht="52.5" customHeight="1">
      <c r="A99" s="177">
        <v>1</v>
      </c>
      <c r="B99" s="31" t="s">
        <v>461</v>
      </c>
      <c r="C99" s="31" t="s">
        <v>460</v>
      </c>
      <c r="D99" s="31" t="s">
        <v>510</v>
      </c>
      <c r="E99" s="31" t="s">
        <v>464</v>
      </c>
    </row>
    <row r="100" spans="1:5" ht="12.75">
      <c r="A100" s="395" t="s">
        <v>484</v>
      </c>
      <c r="B100" s="395"/>
      <c r="C100" s="395"/>
      <c r="D100" s="395"/>
      <c r="E100" s="395"/>
    </row>
    <row r="101" spans="1:5" ht="30.75" customHeight="1">
      <c r="A101" s="405" t="s">
        <v>833</v>
      </c>
      <c r="B101" s="405"/>
      <c r="C101" s="405"/>
      <c r="D101" s="405"/>
      <c r="E101" s="405"/>
    </row>
    <row r="102" spans="1:5" ht="40.5" customHeight="1">
      <c r="A102" s="177">
        <v>1</v>
      </c>
      <c r="B102" s="31" t="s">
        <v>613</v>
      </c>
      <c r="C102" s="31" t="s">
        <v>618</v>
      </c>
      <c r="D102" s="31" t="s">
        <v>510</v>
      </c>
      <c r="E102" s="31" t="s">
        <v>198</v>
      </c>
    </row>
    <row r="103" spans="1:5" ht="51">
      <c r="A103" s="177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7" t="s">
        <v>485</v>
      </c>
      <c r="B104" s="388"/>
      <c r="C104" s="388"/>
      <c r="D104" s="388"/>
      <c r="E104" s="390"/>
    </row>
    <row r="105" spans="1:5" ht="12.75">
      <c r="A105" s="405" t="s">
        <v>248</v>
      </c>
      <c r="B105" s="405"/>
      <c r="C105" s="405"/>
      <c r="D105" s="405"/>
      <c r="E105" s="405"/>
    </row>
    <row r="106" spans="1:5" ht="76.5" customHeight="1">
      <c r="A106" s="8">
        <v>1</v>
      </c>
      <c r="B106" s="8" t="s">
        <v>201</v>
      </c>
      <c r="C106" s="31" t="s">
        <v>474</v>
      </c>
      <c r="D106" s="173" t="s">
        <v>681</v>
      </c>
      <c r="E106" s="31" t="s">
        <v>195</v>
      </c>
    </row>
    <row r="107" spans="1:5" ht="13.5" customHeight="1">
      <c r="A107" s="395" t="s">
        <v>514</v>
      </c>
      <c r="B107" s="395"/>
      <c r="C107" s="395"/>
      <c r="D107" s="395"/>
      <c r="E107" s="395"/>
    </row>
    <row r="108" spans="1:5" ht="16.5" customHeight="1">
      <c r="A108" s="405" t="s">
        <v>470</v>
      </c>
      <c r="B108" s="405"/>
      <c r="C108" s="405"/>
      <c r="D108" s="405"/>
      <c r="E108" s="405"/>
    </row>
    <row r="109" spans="1:5" ht="42.75" customHeight="1">
      <c r="A109" s="177">
        <v>1</v>
      </c>
      <c r="B109" s="31" t="s">
        <v>249</v>
      </c>
      <c r="C109" s="31" t="s">
        <v>250</v>
      </c>
      <c r="D109" s="31" t="s">
        <v>510</v>
      </c>
      <c r="E109" s="31" t="s">
        <v>251</v>
      </c>
    </row>
    <row r="110" spans="1:5" ht="39.75" customHeight="1">
      <c r="A110" s="177">
        <v>2</v>
      </c>
      <c r="B110" s="31" t="s">
        <v>252</v>
      </c>
      <c r="C110" s="31" t="s">
        <v>253</v>
      </c>
      <c r="D110" s="31" t="s">
        <v>510</v>
      </c>
      <c r="E110" s="31" t="s">
        <v>251</v>
      </c>
    </row>
    <row r="111" spans="1:5" ht="12.75" customHeight="1">
      <c r="A111" s="436" t="s">
        <v>703</v>
      </c>
      <c r="B111" s="437"/>
      <c r="C111" s="437"/>
      <c r="D111" s="437"/>
      <c r="E111" s="438"/>
    </row>
    <row r="112" spans="1:5" ht="12.75" customHeight="1">
      <c r="A112" s="439" t="s">
        <v>700</v>
      </c>
      <c r="B112" s="439"/>
      <c r="C112" s="439"/>
      <c r="D112" s="439"/>
      <c r="E112" s="439"/>
    </row>
    <row r="113" spans="1:5" ht="38.25">
      <c r="A113" s="5">
        <v>1</v>
      </c>
      <c r="B113" s="4" t="s">
        <v>696</v>
      </c>
      <c r="C113" s="4" t="s">
        <v>710</v>
      </c>
      <c r="D113" s="4" t="s">
        <v>510</v>
      </c>
      <c r="E113" s="31"/>
    </row>
    <row r="114" spans="1:5" ht="38.25">
      <c r="A114" s="5">
        <v>2</v>
      </c>
      <c r="B114" s="4" t="s">
        <v>711</v>
      </c>
      <c r="C114" s="4" t="s">
        <v>712</v>
      </c>
      <c r="D114" s="4" t="s">
        <v>510</v>
      </c>
      <c r="E114" s="31"/>
    </row>
    <row r="115" spans="1:5" ht="51">
      <c r="A115" s="5">
        <v>3</v>
      </c>
      <c r="B115" s="4" t="s">
        <v>697</v>
      </c>
      <c r="C115" s="4" t="s">
        <v>713</v>
      </c>
      <c r="D115" s="4" t="s">
        <v>510</v>
      </c>
      <c r="E115" s="31" t="s">
        <v>195</v>
      </c>
    </row>
    <row r="116" spans="1:5" ht="12.75" customHeight="1">
      <c r="A116" s="436" t="s">
        <v>720</v>
      </c>
      <c r="B116" s="437"/>
      <c r="C116" s="437"/>
      <c r="D116" s="437"/>
      <c r="E116" s="438"/>
    </row>
    <row r="117" spans="1:5" ht="12.75" customHeight="1">
      <c r="A117" s="439" t="s">
        <v>721</v>
      </c>
      <c r="B117" s="439"/>
      <c r="C117" s="439"/>
      <c r="D117" s="439"/>
      <c r="E117" s="439"/>
    </row>
    <row r="118" spans="1:5" ht="38.25">
      <c r="A118" s="5">
        <v>1</v>
      </c>
      <c r="B118" s="4" t="s">
        <v>696</v>
      </c>
      <c r="C118" s="4" t="s">
        <v>710</v>
      </c>
      <c r="D118" s="4" t="s">
        <v>510</v>
      </c>
      <c r="E118" s="31"/>
    </row>
    <row r="119" spans="1:5" ht="12.75">
      <c r="A119" s="439" t="s">
        <v>914</v>
      </c>
      <c r="B119" s="439"/>
      <c r="C119" s="439"/>
      <c r="D119" s="439"/>
      <c r="E119" s="439"/>
    </row>
    <row r="120" spans="1:5" ht="38.25">
      <c r="A120" s="5">
        <v>1</v>
      </c>
      <c r="B120" s="4" t="s">
        <v>696</v>
      </c>
      <c r="C120" s="4" t="s">
        <v>710</v>
      </c>
      <c r="D120" s="4" t="s">
        <v>510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9"/>
  <sheetViews>
    <sheetView view="pageBreakPreview" zoomScale="89" zoomScaleNormal="80" zoomScaleSheetLayoutView="89" zoomScalePageLayoutView="0" workbookViewId="0" topLeftCell="A1">
      <selection activeCell="M2" sqref="M2:P2"/>
    </sheetView>
  </sheetViews>
  <sheetFormatPr defaultColWidth="9.33203125" defaultRowHeight="10.5"/>
  <cols>
    <col min="1" max="1" width="18.66015625" style="225" customWidth="1"/>
    <col min="2" max="2" width="43.16015625" style="225" customWidth="1"/>
    <col min="3" max="3" width="15.16015625" style="225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42" customWidth="1"/>
    <col min="13" max="13" width="11.5" style="242" customWidth="1"/>
    <col min="14" max="14" width="11.33203125" style="242" customWidth="1"/>
    <col min="15" max="15" width="10.33203125" style="242" customWidth="1"/>
    <col min="16" max="16" width="10.5" style="242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41"/>
      <c r="M1" s="465" t="s">
        <v>903</v>
      </c>
      <c r="N1" s="465"/>
      <c r="O1" s="465"/>
      <c r="P1" s="465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41"/>
      <c r="M2" s="466" t="s">
        <v>963</v>
      </c>
      <c r="N2" s="466"/>
      <c r="O2" s="466"/>
      <c r="P2" s="466"/>
      <c r="Q2" s="48"/>
      <c r="R2" s="48"/>
      <c r="S2" s="48"/>
      <c r="T2" s="48"/>
    </row>
    <row r="3" spans="13:14" ht="12.75">
      <c r="M3" s="473"/>
      <c r="N3" s="473"/>
    </row>
    <row r="4" spans="1:16" ht="48" customHeight="1">
      <c r="A4" s="467" t="s">
        <v>509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</row>
    <row r="5" ht="12.75">
      <c r="A5" s="226"/>
    </row>
    <row r="6" spans="1:16" s="50" customFormat="1" ht="15" customHeight="1">
      <c r="A6" s="468" t="s">
        <v>254</v>
      </c>
      <c r="B6" s="471" t="s">
        <v>255</v>
      </c>
      <c r="C6" s="471" t="s">
        <v>256</v>
      </c>
      <c r="D6" s="470" t="s">
        <v>655</v>
      </c>
      <c r="E6" s="470" t="s">
        <v>337</v>
      </c>
      <c r="F6" s="470"/>
      <c r="G6" s="470"/>
      <c r="H6" s="470"/>
      <c r="I6" s="470"/>
      <c r="J6" s="470"/>
      <c r="K6" s="470"/>
      <c r="L6" s="472"/>
      <c r="M6" s="470"/>
      <c r="N6" s="470"/>
      <c r="O6" s="470"/>
      <c r="P6" s="470"/>
    </row>
    <row r="7" spans="1:16" s="322" customFormat="1" ht="60" customHeight="1">
      <c r="A7" s="469"/>
      <c r="B7" s="471"/>
      <c r="C7" s="471"/>
      <c r="D7" s="471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43">
        <v>2021</v>
      </c>
      <c r="M7" s="243">
        <v>2022</v>
      </c>
      <c r="N7" s="243">
        <v>2023</v>
      </c>
      <c r="O7" s="243">
        <v>2024</v>
      </c>
      <c r="P7" s="243">
        <v>2025</v>
      </c>
    </row>
    <row r="8" spans="1:16" s="51" customFormat="1" ht="65.25" customHeight="1">
      <c r="A8" s="57" t="s">
        <v>308</v>
      </c>
      <c r="B8" s="57" t="s">
        <v>515</v>
      </c>
      <c r="C8" s="323" t="s">
        <v>656</v>
      </c>
      <c r="D8" s="57" t="s">
        <v>748</v>
      </c>
      <c r="E8" s="9">
        <f aca="true" t="shared" si="0" ref="E8:K8">E9+E14+E53+E68+E79+E81+E92+E106+E110+E115+E118+E123+E127+E130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67">
        <f t="shared" si="0"/>
        <v>105282.5692</v>
      </c>
      <c r="L8" s="267">
        <f>SUM(L9+L14+L53+L68+L79+L81+L92+L106+L110+L115+L118+L121+L123+L127+L130+L133+L142)</f>
        <v>162527.5</v>
      </c>
      <c r="M8" s="267">
        <f>M9+M14+M53+M68+M79+M81+M92+M106+M110+M115+M118+M123+M127+M130+M133+M142</f>
        <v>198354.78</v>
      </c>
      <c r="N8" s="267">
        <f>N9+N14+N53+N68+N79+N81+N92+N106+N110+N115+N118+N123+N127+N130+N133+N142</f>
        <v>186742.60999999996</v>
      </c>
      <c r="O8" s="267">
        <f>O9+O14+O53+O68+O79+O81+O92+O106+O110+O115+O118+O123+O127+O130+O133+O142</f>
        <v>83268.2</v>
      </c>
      <c r="P8" s="267">
        <f>P9+P14+P53+P68+P79+P81+P92+P106+P110+P115+P118+P123+P127+P130+P133+P142</f>
        <v>83791.09999999999</v>
      </c>
    </row>
    <row r="9" spans="1:16" s="52" customFormat="1" ht="51.75" customHeight="1">
      <c r="A9" s="57" t="s">
        <v>832</v>
      </c>
      <c r="B9" s="57" t="s">
        <v>546</v>
      </c>
      <c r="C9" s="459" t="s">
        <v>656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68">
        <f>SUM(J10:J12)</f>
        <v>0</v>
      </c>
      <c r="K9" s="267">
        <f aca="true" t="shared" si="1" ref="K9:P9">SUM(K10:K12)</f>
        <v>0</v>
      </c>
      <c r="L9" s="267">
        <f>SUM(L10:L12)</f>
        <v>0</v>
      </c>
      <c r="M9" s="267">
        <f>M10</f>
        <v>0</v>
      </c>
      <c r="N9" s="267">
        <f t="shared" si="1"/>
        <v>0</v>
      </c>
      <c r="O9" s="267">
        <f t="shared" si="1"/>
        <v>0</v>
      </c>
      <c r="P9" s="267">
        <f t="shared" si="1"/>
        <v>0</v>
      </c>
    </row>
    <row r="10" spans="1:16" s="53" customFormat="1" ht="29.25" customHeight="1">
      <c r="A10" s="450" t="s">
        <v>262</v>
      </c>
      <c r="B10" s="450" t="s">
        <v>391</v>
      </c>
      <c r="C10" s="459"/>
      <c r="D10" s="218" t="s">
        <v>258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76">
        <v>0</v>
      </c>
      <c r="K10" s="245">
        <v>0</v>
      </c>
      <c r="L10" s="245">
        <v>0</v>
      </c>
      <c r="M10" s="245">
        <f>M11</f>
        <v>0</v>
      </c>
      <c r="N10" s="245">
        <v>0</v>
      </c>
      <c r="O10" s="245">
        <v>0</v>
      </c>
      <c r="P10" s="245">
        <v>0</v>
      </c>
    </row>
    <row r="11" spans="1:16" s="53" customFormat="1" ht="33.75" customHeight="1">
      <c r="A11" s="452"/>
      <c r="B11" s="452"/>
      <c r="C11" s="459"/>
      <c r="D11" s="32" t="s">
        <v>834</v>
      </c>
      <c r="E11" s="55"/>
      <c r="F11" s="55"/>
      <c r="G11" s="55"/>
      <c r="H11" s="55"/>
      <c r="I11" s="55"/>
      <c r="J11" s="64"/>
      <c r="K11" s="244"/>
      <c r="L11" s="244"/>
      <c r="M11" s="244">
        <v>0</v>
      </c>
      <c r="N11" s="244">
        <v>0</v>
      </c>
      <c r="O11" s="244"/>
      <c r="P11" s="244"/>
    </row>
    <row r="12" spans="1:16" s="54" customFormat="1" ht="24">
      <c r="A12" s="321" t="s">
        <v>262</v>
      </c>
      <c r="B12" s="321" t="s">
        <v>387</v>
      </c>
      <c r="C12" s="459"/>
      <c r="D12" s="356" t="s">
        <v>389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44">
        <v>0</v>
      </c>
      <c r="L12" s="244">
        <v>0</v>
      </c>
      <c r="M12" s="244">
        <v>0</v>
      </c>
      <c r="N12" s="244">
        <v>0</v>
      </c>
      <c r="O12" s="249">
        <v>0</v>
      </c>
      <c r="P12" s="244">
        <v>0</v>
      </c>
    </row>
    <row r="13" spans="1:16" s="324" customFormat="1" ht="24">
      <c r="A13" s="321" t="s">
        <v>262</v>
      </c>
      <c r="B13" s="321" t="s">
        <v>435</v>
      </c>
      <c r="C13" s="459"/>
      <c r="D13" s="356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44" t="s">
        <v>624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</row>
    <row r="14" spans="1:16" s="325" customFormat="1" ht="36">
      <c r="A14" s="57" t="s">
        <v>260</v>
      </c>
      <c r="B14" s="57" t="s">
        <v>516</v>
      </c>
      <c r="C14" s="457" t="s">
        <v>503</v>
      </c>
      <c r="D14" s="57" t="s">
        <v>749</v>
      </c>
      <c r="E14" s="9">
        <f>E15+E19+E28+E30+E39+E41+E44+E46+E48+E27</f>
        <v>6389.81</v>
      </c>
      <c r="F14" s="9">
        <f>F15+F19+F28+F30+F39+F41+F44+F46+F48+F27</f>
        <v>7241.700000000001</v>
      </c>
      <c r="G14" s="9">
        <f>G15+G19+G28+G30+G39+G41+G44+G46+G48+G27</f>
        <v>5939.089999999999</v>
      </c>
      <c r="H14" s="9">
        <f>H15+H19+H28+H30+H39+H41+H44+H46+H48+H27+H43</f>
        <v>5111.260000000001</v>
      </c>
      <c r="I14" s="9">
        <f>I15+I19+I28+I30+I39+I41+I44+I46+I48+I27+I43</f>
        <v>34822.15</v>
      </c>
      <c r="J14" s="9">
        <f>J15+J19+J28+J30+J39+J41+J44+J46+J48+J27+J43</f>
        <v>40932.4434</v>
      </c>
      <c r="K14" s="267">
        <f>K15+K19+K28+K30+K39+K41+K44+K46+K48+K27+K43</f>
        <v>43622.638</v>
      </c>
      <c r="L14" s="267">
        <f>L15+L19+L28+L30+L39+L41+L44+L46+L48+L51</f>
        <v>51198.100000000006</v>
      </c>
      <c r="M14" s="267">
        <f>M15+M19+M28+M30+M39+M41+M44+M46+M48+M51</f>
        <v>46068.100000000006</v>
      </c>
      <c r="N14" s="267">
        <f>N15+N19+N28+N30+N39+N41+N44+N46+N48+N51</f>
        <v>61194.41</v>
      </c>
      <c r="O14" s="9">
        <f>O15+O19+O28+O30+O39+O41+O44+O46+O48+O51</f>
        <v>45223.7</v>
      </c>
      <c r="P14" s="267">
        <f>P15+P19+P28+P30+P39+P41+P44+P46+P48+P51</f>
        <v>45281.799999999996</v>
      </c>
    </row>
    <row r="15" spans="1:16" s="324" customFormat="1" ht="28.5" customHeight="1">
      <c r="A15" s="450" t="s">
        <v>262</v>
      </c>
      <c r="B15" s="450" t="s">
        <v>472</v>
      </c>
      <c r="C15" s="462"/>
      <c r="D15" s="218" t="s">
        <v>746</v>
      </c>
      <c r="E15" s="217">
        <f>E18</f>
        <v>943.34</v>
      </c>
      <c r="F15" s="217">
        <f aca="true" t="shared" si="2" ref="F15:L15">F18</f>
        <v>4142.95</v>
      </c>
      <c r="G15" s="217">
        <f t="shared" si="2"/>
        <v>2820.2</v>
      </c>
      <c r="H15" s="217">
        <f t="shared" si="2"/>
        <v>973.45</v>
      </c>
      <c r="I15" s="217">
        <f t="shared" si="2"/>
        <v>887.5</v>
      </c>
      <c r="J15" s="217">
        <f t="shared" si="2"/>
        <v>2452.5</v>
      </c>
      <c r="K15" s="245">
        <f t="shared" si="2"/>
        <v>3305</v>
      </c>
      <c r="L15" s="245">
        <f t="shared" si="2"/>
        <v>1633.3</v>
      </c>
      <c r="M15" s="245">
        <f>SUM(M17:M18)</f>
        <v>923.3</v>
      </c>
      <c r="N15" s="245">
        <f>N18+N17+N16</f>
        <v>8583.31</v>
      </c>
      <c r="O15" s="245">
        <f>O18+O17+O16</f>
        <v>5095</v>
      </c>
      <c r="P15" s="245">
        <f>P18+P17+P16</f>
        <v>5098.1</v>
      </c>
    </row>
    <row r="16" spans="1:16" s="324" customFormat="1" ht="24">
      <c r="A16" s="451"/>
      <c r="B16" s="451"/>
      <c r="C16" s="462"/>
      <c r="D16" s="356" t="s">
        <v>932</v>
      </c>
      <c r="E16" s="217"/>
      <c r="F16" s="217"/>
      <c r="G16" s="217"/>
      <c r="H16" s="217"/>
      <c r="I16" s="217"/>
      <c r="J16" s="217"/>
      <c r="K16" s="245"/>
      <c r="L16" s="245"/>
      <c r="M16" s="245"/>
      <c r="N16" s="245">
        <v>6866.67</v>
      </c>
      <c r="O16" s="245">
        <v>3833.6</v>
      </c>
      <c r="P16" s="245">
        <v>3833.6</v>
      </c>
    </row>
    <row r="17" spans="1:16" s="324" customFormat="1" ht="24">
      <c r="A17" s="451"/>
      <c r="B17" s="451"/>
      <c r="C17" s="462"/>
      <c r="D17" s="356" t="s">
        <v>900</v>
      </c>
      <c r="E17" s="217"/>
      <c r="F17" s="217"/>
      <c r="G17" s="217"/>
      <c r="H17" s="217"/>
      <c r="I17" s="217"/>
      <c r="J17" s="217"/>
      <c r="K17" s="245"/>
      <c r="L17" s="245"/>
      <c r="M17" s="245">
        <v>0</v>
      </c>
      <c r="N17" s="245">
        <v>455.2</v>
      </c>
      <c r="O17" s="245">
        <v>0</v>
      </c>
      <c r="P17" s="245">
        <v>0</v>
      </c>
    </row>
    <row r="18" spans="1:16" s="324" customFormat="1" ht="24">
      <c r="A18" s="452"/>
      <c r="B18" s="451"/>
      <c r="C18" s="462"/>
      <c r="D18" s="356" t="s">
        <v>835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49">
        <v>3305</v>
      </c>
      <c r="L18" s="249">
        <v>1633.3</v>
      </c>
      <c r="M18" s="244">
        <v>923.3</v>
      </c>
      <c r="N18" s="244">
        <v>1261.44</v>
      </c>
      <c r="O18" s="244">
        <v>1261.4</v>
      </c>
      <c r="P18" s="244">
        <v>1264.5</v>
      </c>
    </row>
    <row r="19" spans="1:16" s="324" customFormat="1" ht="23.25" customHeight="1">
      <c r="A19" s="450" t="s">
        <v>262</v>
      </c>
      <c r="B19" s="450" t="s">
        <v>55</v>
      </c>
      <c r="C19" s="462"/>
      <c r="D19" s="218" t="s">
        <v>747</v>
      </c>
      <c r="E19" s="217">
        <v>895</v>
      </c>
      <c r="F19" s="217">
        <v>914</v>
      </c>
      <c r="G19" s="217">
        <v>1039.6</v>
      </c>
      <c r="H19" s="217">
        <v>1157.9</v>
      </c>
      <c r="I19" s="217">
        <v>31113.13</v>
      </c>
      <c r="J19" s="276">
        <v>35256.981</v>
      </c>
      <c r="K19" s="245">
        <v>37453.47</v>
      </c>
      <c r="L19" s="245">
        <v>38923.4</v>
      </c>
      <c r="M19" s="245">
        <f>SUM(M21:M25)</f>
        <v>38842.6</v>
      </c>
      <c r="N19" s="312">
        <f>SUM(N20:N26)</f>
        <v>37171.700000000004</v>
      </c>
      <c r="O19" s="245">
        <f>SUM(O20:O25)</f>
        <v>34030.3</v>
      </c>
      <c r="P19" s="245">
        <f>SUM(P20:P25)</f>
        <v>34085.3</v>
      </c>
    </row>
    <row r="20" spans="1:16" s="324" customFormat="1" ht="23.25" customHeight="1">
      <c r="A20" s="451"/>
      <c r="B20" s="451"/>
      <c r="C20" s="462"/>
      <c r="D20" s="356" t="s">
        <v>931</v>
      </c>
      <c r="E20" s="217"/>
      <c r="F20" s="217"/>
      <c r="G20" s="217"/>
      <c r="H20" s="217"/>
      <c r="I20" s="217"/>
      <c r="J20" s="276"/>
      <c r="K20" s="245"/>
      <c r="L20" s="245"/>
      <c r="M20" s="244"/>
      <c r="N20" s="244">
        <v>0</v>
      </c>
      <c r="O20" s="244">
        <v>483.5</v>
      </c>
      <c r="P20" s="245">
        <v>483.5</v>
      </c>
    </row>
    <row r="21" spans="1:16" s="324" customFormat="1" ht="22.5" customHeight="1">
      <c r="A21" s="451"/>
      <c r="B21" s="451"/>
      <c r="C21" s="462"/>
      <c r="D21" s="356" t="s">
        <v>930</v>
      </c>
      <c r="E21" s="217"/>
      <c r="F21" s="217"/>
      <c r="G21" s="217"/>
      <c r="H21" s="217"/>
      <c r="I21" s="217"/>
      <c r="J21" s="276"/>
      <c r="K21" s="245"/>
      <c r="L21" s="245"/>
      <c r="M21" s="254">
        <v>0.6</v>
      </c>
      <c r="N21" s="244">
        <v>0.6</v>
      </c>
      <c r="O21" s="244"/>
      <c r="P21" s="245"/>
    </row>
    <row r="22" spans="1:16" s="324" customFormat="1" ht="24.75" customHeight="1">
      <c r="A22" s="451"/>
      <c r="B22" s="451"/>
      <c r="C22" s="462"/>
      <c r="D22" s="356" t="s">
        <v>745</v>
      </c>
      <c r="E22" s="55"/>
      <c r="F22" s="55"/>
      <c r="G22" s="55"/>
      <c r="H22" s="55"/>
      <c r="I22" s="55"/>
      <c r="J22" s="64"/>
      <c r="K22" s="339"/>
      <c r="L22" s="244"/>
      <c r="M22" s="244">
        <v>37479.4</v>
      </c>
      <c r="N22" s="244">
        <v>35801.4</v>
      </c>
      <c r="O22" s="244">
        <v>32221.8</v>
      </c>
      <c r="P22" s="244">
        <v>32221.8</v>
      </c>
    </row>
    <row r="23" spans="1:16" s="324" customFormat="1" ht="24.75" customHeight="1">
      <c r="A23" s="451"/>
      <c r="B23" s="451"/>
      <c r="C23" s="462"/>
      <c r="D23" s="356" t="s">
        <v>920</v>
      </c>
      <c r="E23" s="55"/>
      <c r="F23" s="55"/>
      <c r="G23" s="55"/>
      <c r="H23" s="55"/>
      <c r="I23" s="55"/>
      <c r="J23" s="64"/>
      <c r="K23" s="244"/>
      <c r="L23" s="244"/>
      <c r="M23" s="244">
        <v>236.6</v>
      </c>
      <c r="N23" s="244">
        <v>0</v>
      </c>
      <c r="O23" s="244">
        <v>0</v>
      </c>
      <c r="P23" s="244"/>
    </row>
    <row r="24" spans="1:16" s="324" customFormat="1" ht="24.75" customHeight="1">
      <c r="A24" s="451"/>
      <c r="B24" s="451"/>
      <c r="C24" s="462"/>
      <c r="D24" s="356" t="s">
        <v>750</v>
      </c>
      <c r="E24" s="55"/>
      <c r="F24" s="55"/>
      <c r="G24" s="55"/>
      <c r="H24" s="55"/>
      <c r="I24" s="55"/>
      <c r="J24" s="64"/>
      <c r="K24" s="244"/>
      <c r="L24" s="244"/>
      <c r="M24" s="244">
        <v>995.7</v>
      </c>
      <c r="N24" s="244">
        <v>1192.8</v>
      </c>
      <c r="O24" s="244">
        <v>1203</v>
      </c>
      <c r="P24" s="244">
        <v>1203</v>
      </c>
    </row>
    <row r="25" spans="1:16" s="324" customFormat="1" ht="24.75" customHeight="1">
      <c r="A25" s="452"/>
      <c r="B25" s="451"/>
      <c r="C25" s="462"/>
      <c r="D25" s="356" t="s">
        <v>751</v>
      </c>
      <c r="E25" s="55"/>
      <c r="F25" s="55"/>
      <c r="G25" s="55"/>
      <c r="H25" s="55"/>
      <c r="I25" s="55"/>
      <c r="J25" s="64"/>
      <c r="K25" s="244"/>
      <c r="L25" s="244"/>
      <c r="M25" s="244">
        <v>130.3</v>
      </c>
      <c r="N25" s="244">
        <v>105.1</v>
      </c>
      <c r="O25" s="244">
        <v>122</v>
      </c>
      <c r="P25" s="244">
        <v>177</v>
      </c>
    </row>
    <row r="26" spans="1:16" s="324" customFormat="1" ht="24.75" customHeight="1">
      <c r="A26" s="371"/>
      <c r="B26" s="452"/>
      <c r="C26" s="462"/>
      <c r="D26" s="372" t="s">
        <v>956</v>
      </c>
      <c r="E26" s="55"/>
      <c r="F26" s="55"/>
      <c r="G26" s="55"/>
      <c r="H26" s="55"/>
      <c r="I26" s="55"/>
      <c r="J26" s="64"/>
      <c r="K26" s="244"/>
      <c r="L26" s="244"/>
      <c r="M26" s="244"/>
      <c r="N26" s="244">
        <v>71.8</v>
      </c>
      <c r="O26" s="244"/>
      <c r="P26" s="244"/>
    </row>
    <row r="27" spans="1:16" s="324" customFormat="1" ht="24" customHeight="1">
      <c r="A27" s="321" t="s">
        <v>262</v>
      </c>
      <c r="B27" s="321" t="s">
        <v>261</v>
      </c>
      <c r="C27" s="462"/>
      <c r="D27" s="356" t="s">
        <v>955</v>
      </c>
      <c r="E27" s="55">
        <v>875.54</v>
      </c>
      <c r="F27" s="55">
        <v>878.05</v>
      </c>
      <c r="G27" s="55">
        <v>913.83</v>
      </c>
      <c r="H27" s="55">
        <v>913.85</v>
      </c>
      <c r="I27" s="55">
        <v>917.06</v>
      </c>
      <c r="J27" s="6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</row>
    <row r="28" spans="1:16" s="324" customFormat="1" ht="28.5" customHeight="1">
      <c r="A28" s="450" t="s">
        <v>262</v>
      </c>
      <c r="B28" s="450" t="s">
        <v>57</v>
      </c>
      <c r="C28" s="462"/>
      <c r="D28" s="218" t="s">
        <v>753</v>
      </c>
      <c r="E28" s="217">
        <f>E29</f>
        <v>900</v>
      </c>
      <c r="F28" s="217">
        <f aca="true" t="shared" si="3" ref="F28:P28">F29</f>
        <v>910</v>
      </c>
      <c r="G28" s="217">
        <f t="shared" si="3"/>
        <v>988</v>
      </c>
      <c r="H28" s="217">
        <f t="shared" si="3"/>
        <v>788</v>
      </c>
      <c r="I28" s="217">
        <f t="shared" si="3"/>
        <v>838</v>
      </c>
      <c r="J28" s="217">
        <f t="shared" si="3"/>
        <v>1003.6</v>
      </c>
      <c r="K28" s="245">
        <f t="shared" si="3"/>
        <v>942.5</v>
      </c>
      <c r="L28" s="245">
        <f t="shared" si="3"/>
        <v>1105.5</v>
      </c>
      <c r="M28" s="245">
        <f t="shared" si="3"/>
        <v>1529.8</v>
      </c>
      <c r="N28" s="245">
        <f t="shared" si="3"/>
        <v>1640</v>
      </c>
      <c r="O28" s="245">
        <f t="shared" si="3"/>
        <v>1060.1</v>
      </c>
      <c r="P28" s="245">
        <f t="shared" si="3"/>
        <v>1060.1</v>
      </c>
    </row>
    <row r="29" spans="1:16" s="324" customFormat="1" ht="23.25" customHeight="1">
      <c r="A29" s="452"/>
      <c r="B29" s="452"/>
      <c r="C29" s="462"/>
      <c r="D29" s="32" t="s">
        <v>752</v>
      </c>
      <c r="E29" s="55">
        <v>900</v>
      </c>
      <c r="F29" s="55">
        <v>910</v>
      </c>
      <c r="G29" s="55">
        <v>988</v>
      </c>
      <c r="H29" s="55">
        <v>788</v>
      </c>
      <c r="I29" s="55">
        <v>838</v>
      </c>
      <c r="J29" s="64">
        <v>1003.6</v>
      </c>
      <c r="K29" s="244">
        <v>942.5</v>
      </c>
      <c r="L29" s="244">
        <v>1105.5</v>
      </c>
      <c r="M29" s="244">
        <v>1529.8</v>
      </c>
      <c r="N29" s="244">
        <v>1640</v>
      </c>
      <c r="O29" s="244">
        <v>1060.1</v>
      </c>
      <c r="P29" s="244">
        <v>1060.1</v>
      </c>
    </row>
    <row r="30" spans="1:16" s="324" customFormat="1" ht="24.75" customHeight="1">
      <c r="A30" s="450" t="s">
        <v>262</v>
      </c>
      <c r="B30" s="450" t="s">
        <v>59</v>
      </c>
      <c r="C30" s="462"/>
      <c r="D30" s="218" t="s">
        <v>754</v>
      </c>
      <c r="E30" s="217">
        <v>236.17</v>
      </c>
      <c r="F30" s="217">
        <v>335.33</v>
      </c>
      <c r="G30" s="217">
        <v>90.41</v>
      </c>
      <c r="H30" s="217">
        <v>1093.34</v>
      </c>
      <c r="I30" s="217">
        <v>938.71</v>
      </c>
      <c r="J30" s="276">
        <v>750.54693</v>
      </c>
      <c r="K30" s="245">
        <v>1111.14</v>
      </c>
      <c r="L30" s="245">
        <v>4089.9</v>
      </c>
      <c r="M30" s="245">
        <f>SUM(M32:M38)</f>
        <v>546.2</v>
      </c>
      <c r="N30" s="245">
        <f>SUM(N31:N38)</f>
        <v>1065.8</v>
      </c>
      <c r="O30" s="245">
        <f>SUM(O31:O38)</f>
        <v>253.1</v>
      </c>
      <c r="P30" s="245">
        <f>SUM(P31:P38)</f>
        <v>253.1</v>
      </c>
    </row>
    <row r="31" spans="1:16" s="324" customFormat="1" ht="24.75" customHeight="1">
      <c r="A31" s="451"/>
      <c r="B31" s="451"/>
      <c r="C31" s="462"/>
      <c r="D31" s="356" t="s">
        <v>933</v>
      </c>
      <c r="E31" s="217"/>
      <c r="F31" s="217"/>
      <c r="G31" s="217"/>
      <c r="H31" s="217"/>
      <c r="I31" s="217"/>
      <c r="J31" s="276"/>
      <c r="K31" s="245"/>
      <c r="L31" s="245"/>
      <c r="M31" s="245"/>
      <c r="N31" s="244">
        <v>108</v>
      </c>
      <c r="O31" s="245">
        <v>0</v>
      </c>
      <c r="P31" s="245">
        <v>0</v>
      </c>
    </row>
    <row r="32" spans="1:16" s="324" customFormat="1" ht="24.75" customHeight="1">
      <c r="A32" s="451"/>
      <c r="B32" s="451"/>
      <c r="C32" s="462"/>
      <c r="D32" s="356" t="s">
        <v>755</v>
      </c>
      <c r="E32" s="55"/>
      <c r="F32" s="55"/>
      <c r="G32" s="55"/>
      <c r="H32" s="55"/>
      <c r="I32" s="55"/>
      <c r="J32" s="64"/>
      <c r="K32" s="244"/>
      <c r="L32" s="244"/>
      <c r="M32" s="244">
        <v>235.9</v>
      </c>
      <c r="N32" s="244">
        <v>482.1</v>
      </c>
      <c r="O32" s="244">
        <v>253.1</v>
      </c>
      <c r="P32" s="244">
        <v>253.1</v>
      </c>
    </row>
    <row r="33" spans="1:16" s="324" customFormat="1" ht="24.75" customHeight="1">
      <c r="A33" s="451"/>
      <c r="B33" s="451"/>
      <c r="C33" s="462"/>
      <c r="D33" s="356" t="s">
        <v>951</v>
      </c>
      <c r="E33" s="55"/>
      <c r="F33" s="55"/>
      <c r="G33" s="55"/>
      <c r="H33" s="55"/>
      <c r="I33" s="55"/>
      <c r="J33" s="64"/>
      <c r="K33" s="244"/>
      <c r="L33" s="244"/>
      <c r="M33" s="244"/>
      <c r="N33" s="244">
        <v>32</v>
      </c>
      <c r="O33" s="244"/>
      <c r="P33" s="244"/>
    </row>
    <row r="34" spans="1:16" s="324" customFormat="1" ht="24.75" customHeight="1">
      <c r="A34" s="451"/>
      <c r="B34" s="451"/>
      <c r="C34" s="462"/>
      <c r="D34" s="356" t="s">
        <v>756</v>
      </c>
      <c r="E34" s="55"/>
      <c r="F34" s="55"/>
      <c r="G34" s="55"/>
      <c r="H34" s="55"/>
      <c r="I34" s="55"/>
      <c r="J34" s="64"/>
      <c r="K34" s="244"/>
      <c r="L34" s="244"/>
      <c r="M34" s="244">
        <v>200.8</v>
      </c>
      <c r="N34" s="244">
        <v>240</v>
      </c>
      <c r="O34" s="244">
        <v>0</v>
      </c>
      <c r="P34" s="244">
        <v>0</v>
      </c>
    </row>
    <row r="35" spans="1:16" s="324" customFormat="1" ht="24.75" customHeight="1">
      <c r="A35" s="451"/>
      <c r="B35" s="451"/>
      <c r="C35" s="462"/>
      <c r="D35" s="356" t="s">
        <v>757</v>
      </c>
      <c r="E35" s="55"/>
      <c r="F35" s="55"/>
      <c r="G35" s="55"/>
      <c r="H35" s="55"/>
      <c r="I35" s="55"/>
      <c r="J35" s="64"/>
      <c r="K35" s="244"/>
      <c r="L35" s="244"/>
      <c r="M35" s="244">
        <v>65.3</v>
      </c>
      <c r="N35" s="244">
        <v>99</v>
      </c>
      <c r="O35" s="244">
        <v>0</v>
      </c>
      <c r="P35" s="244">
        <v>0</v>
      </c>
    </row>
    <row r="36" spans="1:16" s="324" customFormat="1" ht="24.75" customHeight="1">
      <c r="A36" s="451"/>
      <c r="B36" s="451"/>
      <c r="C36" s="462"/>
      <c r="D36" s="356" t="s">
        <v>758</v>
      </c>
      <c r="E36" s="55"/>
      <c r="F36" s="55"/>
      <c r="G36" s="55"/>
      <c r="H36" s="55"/>
      <c r="I36" s="55"/>
      <c r="J36" s="64"/>
      <c r="K36" s="244"/>
      <c r="L36" s="244"/>
      <c r="M36" s="244">
        <v>0</v>
      </c>
      <c r="N36" s="244">
        <v>30</v>
      </c>
      <c r="O36" s="244"/>
      <c r="P36" s="244"/>
    </row>
    <row r="37" spans="1:16" s="324" customFormat="1" ht="24.75" customHeight="1">
      <c r="A37" s="451"/>
      <c r="B37" s="451"/>
      <c r="C37" s="462"/>
      <c r="D37" s="356" t="s">
        <v>759</v>
      </c>
      <c r="E37" s="55"/>
      <c r="F37" s="55"/>
      <c r="G37" s="55"/>
      <c r="H37" s="55"/>
      <c r="I37" s="55"/>
      <c r="J37" s="64"/>
      <c r="K37" s="244"/>
      <c r="L37" s="244"/>
      <c r="M37" s="244">
        <v>43</v>
      </c>
      <c r="N37" s="244">
        <v>72.9</v>
      </c>
      <c r="O37" s="244">
        <v>0</v>
      </c>
      <c r="P37" s="244">
        <v>0</v>
      </c>
    </row>
    <row r="38" spans="1:16" s="324" customFormat="1" ht="24.75" customHeight="1">
      <c r="A38" s="451"/>
      <c r="B38" s="451"/>
      <c r="C38" s="462"/>
      <c r="D38" s="356" t="s">
        <v>760</v>
      </c>
      <c r="E38" s="55"/>
      <c r="F38" s="55"/>
      <c r="G38" s="55"/>
      <c r="H38" s="55"/>
      <c r="I38" s="55"/>
      <c r="J38" s="64"/>
      <c r="K38" s="244"/>
      <c r="L38" s="244"/>
      <c r="M38" s="244">
        <v>1.2</v>
      </c>
      <c r="N38" s="244">
        <v>1.8</v>
      </c>
      <c r="O38" s="244">
        <v>0</v>
      </c>
      <c r="P38" s="244">
        <v>0</v>
      </c>
    </row>
    <row r="39" spans="1:16" s="324" customFormat="1" ht="24">
      <c r="A39" s="450" t="s">
        <v>262</v>
      </c>
      <c r="B39" s="450" t="s">
        <v>263</v>
      </c>
      <c r="C39" s="462"/>
      <c r="D39" s="218" t="s">
        <v>761</v>
      </c>
      <c r="E39" s="217">
        <f>E40</f>
        <v>2520.26</v>
      </c>
      <c r="F39" s="217">
        <f aca="true" t="shared" si="4" ref="F39:L39">F40</f>
        <v>39.52</v>
      </c>
      <c r="G39" s="217">
        <f t="shared" si="4"/>
        <v>58.93</v>
      </c>
      <c r="H39" s="217">
        <f t="shared" si="4"/>
        <v>146.47</v>
      </c>
      <c r="I39" s="217">
        <f t="shared" si="4"/>
        <v>104.55</v>
      </c>
      <c r="J39" s="217">
        <f t="shared" si="4"/>
        <v>205.4</v>
      </c>
      <c r="K39" s="245">
        <f t="shared" si="4"/>
        <v>291.93</v>
      </c>
      <c r="L39" s="245">
        <f t="shared" si="4"/>
        <v>351.6</v>
      </c>
      <c r="M39" s="245">
        <f>M40</f>
        <v>84.6</v>
      </c>
      <c r="N39" s="245">
        <f>N40</f>
        <v>292.8</v>
      </c>
      <c r="O39" s="245">
        <f>O40</f>
        <v>0</v>
      </c>
      <c r="P39" s="245">
        <f>P40</f>
        <v>0</v>
      </c>
    </row>
    <row r="40" spans="1:16" s="324" customFormat="1" ht="24">
      <c r="A40" s="452"/>
      <c r="B40" s="452"/>
      <c r="C40" s="462"/>
      <c r="D40" s="356" t="s">
        <v>762</v>
      </c>
      <c r="E40" s="55">
        <v>2520.26</v>
      </c>
      <c r="F40" s="55">
        <v>39.52</v>
      </c>
      <c r="G40" s="55">
        <v>58.93</v>
      </c>
      <c r="H40" s="55">
        <v>146.47</v>
      </c>
      <c r="I40" s="55">
        <v>104.55</v>
      </c>
      <c r="J40" s="64">
        <v>205.4</v>
      </c>
      <c r="K40" s="244">
        <v>291.93</v>
      </c>
      <c r="L40" s="244">
        <v>351.6</v>
      </c>
      <c r="M40" s="244">
        <v>84.6</v>
      </c>
      <c r="N40" s="244">
        <v>292.8</v>
      </c>
      <c r="O40" s="244">
        <v>0</v>
      </c>
      <c r="P40" s="244">
        <v>0</v>
      </c>
    </row>
    <row r="41" spans="1:16" s="324" customFormat="1" ht="25.5" customHeight="1">
      <c r="A41" s="450" t="s">
        <v>262</v>
      </c>
      <c r="B41" s="450" t="s">
        <v>61</v>
      </c>
      <c r="C41" s="462"/>
      <c r="D41" s="218" t="s">
        <v>763</v>
      </c>
      <c r="E41" s="217">
        <f>E42</f>
        <v>19.5</v>
      </c>
      <c r="F41" s="217">
        <f aca="true" t="shared" si="5" ref="F41:L41">F42</f>
        <v>21.85</v>
      </c>
      <c r="G41" s="217">
        <f t="shared" si="5"/>
        <v>28.12</v>
      </c>
      <c r="H41" s="217">
        <f t="shared" si="5"/>
        <v>25.1</v>
      </c>
      <c r="I41" s="217">
        <f t="shared" si="5"/>
        <v>23.2</v>
      </c>
      <c r="J41" s="217">
        <f t="shared" si="5"/>
        <v>50.6</v>
      </c>
      <c r="K41" s="245">
        <f t="shared" si="5"/>
        <v>49</v>
      </c>
      <c r="L41" s="245">
        <f t="shared" si="5"/>
        <v>27.9</v>
      </c>
      <c r="M41" s="245">
        <f>M42</f>
        <v>41.5</v>
      </c>
      <c r="N41" s="245">
        <f>N42</f>
        <v>17.7</v>
      </c>
      <c r="O41" s="245">
        <f>O42</f>
        <v>0</v>
      </c>
      <c r="P41" s="245">
        <f>P42</f>
        <v>0</v>
      </c>
    </row>
    <row r="42" spans="1:16" s="324" customFormat="1" ht="25.5" customHeight="1">
      <c r="A42" s="452"/>
      <c r="B42" s="452"/>
      <c r="C42" s="462"/>
      <c r="D42" s="32" t="s">
        <v>764</v>
      </c>
      <c r="E42" s="55">
        <v>19.5</v>
      </c>
      <c r="F42" s="55">
        <v>21.85</v>
      </c>
      <c r="G42" s="55">
        <v>28.12</v>
      </c>
      <c r="H42" s="55">
        <v>25.1</v>
      </c>
      <c r="I42" s="55">
        <v>23.2</v>
      </c>
      <c r="J42" s="64">
        <v>50.6</v>
      </c>
      <c r="K42" s="244">
        <v>49</v>
      </c>
      <c r="L42" s="244">
        <v>27.9</v>
      </c>
      <c r="M42" s="244">
        <v>41.5</v>
      </c>
      <c r="N42" s="244">
        <v>17.7</v>
      </c>
      <c r="O42" s="244">
        <v>0</v>
      </c>
      <c r="P42" s="244">
        <v>0</v>
      </c>
    </row>
    <row r="43" spans="1:16" s="324" customFormat="1" ht="52.5" customHeight="1">
      <c r="A43" s="321" t="s">
        <v>262</v>
      </c>
      <c r="B43" s="321" t="s">
        <v>264</v>
      </c>
      <c r="C43" s="462"/>
      <c r="D43" s="356" t="s">
        <v>765</v>
      </c>
      <c r="E43" s="55"/>
      <c r="F43" s="55"/>
      <c r="G43" s="55">
        <v>0</v>
      </c>
      <c r="H43" s="55">
        <v>5.9</v>
      </c>
      <c r="I43" s="55">
        <v>0</v>
      </c>
      <c r="J43" s="6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</row>
    <row r="44" spans="1:16" s="324" customFormat="1" ht="24">
      <c r="A44" s="450" t="s">
        <v>262</v>
      </c>
      <c r="B44" s="450" t="s">
        <v>62</v>
      </c>
      <c r="C44" s="462"/>
      <c r="D44" s="218" t="s">
        <v>766</v>
      </c>
      <c r="E44" s="217">
        <v>0</v>
      </c>
      <c r="F44" s="217">
        <v>0</v>
      </c>
      <c r="G44" s="217">
        <v>0</v>
      </c>
      <c r="H44" s="217">
        <v>7.25</v>
      </c>
      <c r="I44" s="217">
        <v>0</v>
      </c>
      <c r="J44" s="276">
        <v>12</v>
      </c>
      <c r="K44" s="245">
        <v>0</v>
      </c>
      <c r="L44" s="245">
        <v>8</v>
      </c>
      <c r="M44" s="245">
        <f>M45</f>
        <v>10.4</v>
      </c>
      <c r="N44" s="245">
        <f>N45</f>
        <v>3</v>
      </c>
      <c r="O44" s="245">
        <f>O45</f>
        <v>0</v>
      </c>
      <c r="P44" s="245">
        <f>P45</f>
        <v>0</v>
      </c>
    </row>
    <row r="45" spans="1:16" s="324" customFormat="1" ht="32.25" customHeight="1">
      <c r="A45" s="452"/>
      <c r="B45" s="452"/>
      <c r="C45" s="462"/>
      <c r="D45" s="32" t="s">
        <v>767</v>
      </c>
      <c r="E45" s="55"/>
      <c r="F45" s="55"/>
      <c r="G45" s="55"/>
      <c r="H45" s="55"/>
      <c r="I45" s="55"/>
      <c r="J45" s="64"/>
      <c r="K45" s="244"/>
      <c r="L45" s="244"/>
      <c r="M45" s="244">
        <v>10.4</v>
      </c>
      <c r="N45" s="244">
        <v>3</v>
      </c>
      <c r="O45" s="244">
        <v>0</v>
      </c>
      <c r="P45" s="244">
        <v>0</v>
      </c>
    </row>
    <row r="46" spans="1:16" s="324" customFormat="1" ht="24">
      <c r="A46" s="450" t="s">
        <v>262</v>
      </c>
      <c r="B46" s="450" t="s">
        <v>447</v>
      </c>
      <c r="C46" s="462"/>
      <c r="D46" s="218" t="s">
        <v>769</v>
      </c>
      <c r="E46" s="55"/>
      <c r="F46" s="55"/>
      <c r="G46" s="55"/>
      <c r="H46" s="55"/>
      <c r="I46" s="55"/>
      <c r="J46" s="276">
        <v>4.85</v>
      </c>
      <c r="K46" s="245">
        <v>2.138</v>
      </c>
      <c r="L46" s="245">
        <v>0.9</v>
      </c>
      <c r="M46" s="245">
        <f>M47</f>
        <v>26.8</v>
      </c>
      <c r="N46" s="245">
        <f>N47</f>
        <v>0.2</v>
      </c>
      <c r="O46" s="245">
        <f>O47</f>
        <v>0.2</v>
      </c>
      <c r="P46" s="245">
        <f>P47</f>
        <v>0.2</v>
      </c>
    </row>
    <row r="47" spans="1:16" s="324" customFormat="1" ht="24">
      <c r="A47" s="452"/>
      <c r="B47" s="452"/>
      <c r="C47" s="462"/>
      <c r="D47" s="356" t="s">
        <v>768</v>
      </c>
      <c r="E47" s="55"/>
      <c r="F47" s="55"/>
      <c r="G47" s="55"/>
      <c r="H47" s="55"/>
      <c r="I47" s="55"/>
      <c r="J47" s="64"/>
      <c r="K47" s="244"/>
      <c r="L47" s="244"/>
      <c r="M47" s="244">
        <v>26.8</v>
      </c>
      <c r="N47" s="244">
        <v>0.2</v>
      </c>
      <c r="O47" s="244">
        <v>0.2</v>
      </c>
      <c r="P47" s="244">
        <v>0.2</v>
      </c>
    </row>
    <row r="48" spans="1:16" s="324" customFormat="1" ht="24">
      <c r="A48" s="321" t="s">
        <v>262</v>
      </c>
      <c r="B48" s="321" t="s">
        <v>706</v>
      </c>
      <c r="C48" s="462"/>
      <c r="D48" s="356" t="s">
        <v>770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64">
        <v>1195.96547</v>
      </c>
      <c r="K48" s="244">
        <v>467.46</v>
      </c>
      <c r="L48" s="244">
        <v>2000</v>
      </c>
      <c r="M48" s="244">
        <v>0</v>
      </c>
      <c r="N48" s="244">
        <f>SUM(N49:N50)</f>
        <v>7950.4</v>
      </c>
      <c r="O48" s="244">
        <v>0</v>
      </c>
      <c r="P48" s="244">
        <v>0</v>
      </c>
    </row>
    <row r="49" spans="1:16" s="324" customFormat="1" ht="72">
      <c r="A49" s="370"/>
      <c r="B49" s="370" t="s">
        <v>957</v>
      </c>
      <c r="C49" s="462"/>
      <c r="D49" s="372" t="s">
        <v>958</v>
      </c>
      <c r="E49" s="55"/>
      <c r="F49" s="55"/>
      <c r="G49" s="55"/>
      <c r="H49" s="55"/>
      <c r="I49" s="55"/>
      <c r="J49" s="64"/>
      <c r="K49" s="244"/>
      <c r="L49" s="244"/>
      <c r="M49" s="244"/>
      <c r="N49" s="244">
        <v>1131.2</v>
      </c>
      <c r="O49" s="244"/>
      <c r="P49" s="244"/>
    </row>
    <row r="50" spans="1:16" s="324" customFormat="1" ht="84">
      <c r="A50" s="370"/>
      <c r="B50" s="370" t="s">
        <v>959</v>
      </c>
      <c r="C50" s="462"/>
      <c r="D50" s="372"/>
      <c r="E50" s="55"/>
      <c r="F50" s="55"/>
      <c r="G50" s="55"/>
      <c r="H50" s="55"/>
      <c r="I50" s="55"/>
      <c r="J50" s="64"/>
      <c r="K50" s="244"/>
      <c r="L50" s="244"/>
      <c r="M50" s="244"/>
      <c r="N50" s="244">
        <v>6819.2</v>
      </c>
      <c r="O50" s="244"/>
      <c r="P50" s="244"/>
    </row>
    <row r="51" spans="1:16" s="324" customFormat="1" ht="24">
      <c r="A51" s="450" t="s">
        <v>262</v>
      </c>
      <c r="B51" s="450" t="s">
        <v>648</v>
      </c>
      <c r="C51" s="462"/>
      <c r="D51" s="218" t="s">
        <v>771</v>
      </c>
      <c r="E51" s="217"/>
      <c r="F51" s="217"/>
      <c r="G51" s="217"/>
      <c r="H51" s="217"/>
      <c r="I51" s="217"/>
      <c r="J51" s="276"/>
      <c r="K51" s="245"/>
      <c r="L51" s="245">
        <f>L52</f>
        <v>3057.6</v>
      </c>
      <c r="M51" s="245">
        <f>M52</f>
        <v>4062.9</v>
      </c>
      <c r="N51" s="245">
        <f>N52</f>
        <v>4469.5</v>
      </c>
      <c r="O51" s="245">
        <f>O52</f>
        <v>4785</v>
      </c>
      <c r="P51" s="245">
        <f>P52</f>
        <v>4785</v>
      </c>
    </row>
    <row r="52" spans="1:16" s="324" customFormat="1" ht="24">
      <c r="A52" s="452"/>
      <c r="B52" s="452"/>
      <c r="C52" s="458"/>
      <c r="D52" s="356" t="s">
        <v>772</v>
      </c>
      <c r="E52" s="55"/>
      <c r="F52" s="55"/>
      <c r="G52" s="55"/>
      <c r="H52" s="55"/>
      <c r="I52" s="55"/>
      <c r="J52" s="64"/>
      <c r="K52" s="244"/>
      <c r="L52" s="244">
        <v>3057.6</v>
      </c>
      <c r="M52" s="244">
        <v>4062.9</v>
      </c>
      <c r="N52" s="244">
        <v>4469.5</v>
      </c>
      <c r="O52" s="244">
        <v>4785</v>
      </c>
      <c r="P52" s="244">
        <v>4785</v>
      </c>
    </row>
    <row r="53" spans="1:16" s="325" customFormat="1" ht="39" customHeight="1">
      <c r="A53" s="57" t="s">
        <v>268</v>
      </c>
      <c r="B53" s="57" t="s">
        <v>517</v>
      </c>
      <c r="C53" s="457" t="s">
        <v>569</v>
      </c>
      <c r="D53" s="57" t="s">
        <v>773</v>
      </c>
      <c r="E53" s="9">
        <f>SUM(E54:E63)</f>
        <v>1146.46</v>
      </c>
      <c r="F53" s="10">
        <f>SUM(F54:F63)</f>
        <v>20507.12</v>
      </c>
      <c r="G53" s="9">
        <f>SUM(G54:G63)</f>
        <v>6825.78</v>
      </c>
      <c r="H53" s="9">
        <f>SUM(H54:H63)</f>
        <v>27452.940000000002</v>
      </c>
      <c r="I53" s="9">
        <f>SUM(I54:I63)</f>
        <v>5023.7</v>
      </c>
      <c r="J53" s="268">
        <f>SUM(J54:J64)</f>
        <v>1441.47306</v>
      </c>
      <c r="K53" s="267">
        <f>SUM(K54:K64)</f>
        <v>9693.8</v>
      </c>
      <c r="L53" s="267">
        <f>SUM(L54:L67)</f>
        <v>35740.4</v>
      </c>
      <c r="M53" s="267">
        <f>M56+M65</f>
        <v>34990.14</v>
      </c>
      <c r="N53" s="267">
        <f>N56+N65</f>
        <v>19.9</v>
      </c>
      <c r="O53" s="267">
        <f>O56+O65</f>
        <v>19.9</v>
      </c>
      <c r="P53" s="267">
        <f>P56+P65</f>
        <v>19.9</v>
      </c>
    </row>
    <row r="54" spans="1:16" s="324" customFormat="1" ht="36">
      <c r="A54" s="321" t="s">
        <v>262</v>
      </c>
      <c r="B54" s="326" t="s">
        <v>265</v>
      </c>
      <c r="C54" s="462"/>
      <c r="D54" s="356" t="s">
        <v>774</v>
      </c>
      <c r="E54" s="55">
        <v>0</v>
      </c>
      <c r="F54" s="11">
        <v>1130.4</v>
      </c>
      <c r="G54" s="55">
        <v>0</v>
      </c>
      <c r="H54" s="55">
        <v>0</v>
      </c>
      <c r="I54" s="55">
        <v>0</v>
      </c>
      <c r="J54" s="6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</row>
    <row r="55" spans="1:16" s="324" customFormat="1" ht="24">
      <c r="A55" s="321" t="s">
        <v>262</v>
      </c>
      <c r="B55" s="321" t="s">
        <v>65</v>
      </c>
      <c r="C55" s="462"/>
      <c r="D55" s="356" t="s">
        <v>775</v>
      </c>
      <c r="E55" s="55">
        <v>15</v>
      </c>
      <c r="F55" s="11">
        <v>8424.3</v>
      </c>
      <c r="G55" s="55">
        <v>2702.8</v>
      </c>
      <c r="H55" s="55">
        <v>18961.68</v>
      </c>
      <c r="I55" s="55">
        <v>0</v>
      </c>
      <c r="J55" s="6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</row>
    <row r="56" spans="1:16" s="324" customFormat="1" ht="24.75" customHeight="1">
      <c r="A56" s="450" t="s">
        <v>262</v>
      </c>
      <c r="B56" s="450" t="s">
        <v>66</v>
      </c>
      <c r="C56" s="462"/>
      <c r="D56" s="218" t="s">
        <v>776</v>
      </c>
      <c r="E56" s="217">
        <v>915.44</v>
      </c>
      <c r="F56" s="238">
        <v>4031.87</v>
      </c>
      <c r="G56" s="217">
        <v>9.99</v>
      </c>
      <c r="H56" s="217">
        <v>2815.16</v>
      </c>
      <c r="I56" s="217">
        <v>0</v>
      </c>
      <c r="J56" s="276">
        <v>0</v>
      </c>
      <c r="K56" s="245">
        <v>0</v>
      </c>
      <c r="L56" s="245">
        <v>0</v>
      </c>
      <c r="M56" s="245">
        <f>M57</f>
        <v>0</v>
      </c>
      <c r="N56" s="245">
        <f>N57</f>
        <v>19.9</v>
      </c>
      <c r="O56" s="245">
        <f>O57</f>
        <v>19.9</v>
      </c>
      <c r="P56" s="245">
        <f>P57</f>
        <v>19.9</v>
      </c>
    </row>
    <row r="57" spans="1:16" s="324" customFormat="1" ht="24.75" customHeight="1">
      <c r="A57" s="452"/>
      <c r="B57" s="452"/>
      <c r="C57" s="462"/>
      <c r="D57" s="356" t="s">
        <v>785</v>
      </c>
      <c r="E57" s="55"/>
      <c r="F57" s="11"/>
      <c r="G57" s="55"/>
      <c r="H57" s="55"/>
      <c r="I57" s="55"/>
      <c r="J57" s="64"/>
      <c r="K57" s="244"/>
      <c r="L57" s="244"/>
      <c r="M57" s="244">
        <v>0</v>
      </c>
      <c r="N57" s="244">
        <v>19.9</v>
      </c>
      <c r="O57" s="244">
        <v>19.9</v>
      </c>
      <c r="P57" s="244">
        <v>19.9</v>
      </c>
    </row>
    <row r="58" spans="1:16" s="324" customFormat="1" ht="37.5" customHeight="1">
      <c r="A58" s="321" t="s">
        <v>262</v>
      </c>
      <c r="B58" s="321" t="s">
        <v>625</v>
      </c>
      <c r="C58" s="462"/>
      <c r="D58" s="356" t="s">
        <v>777</v>
      </c>
      <c r="E58" s="55"/>
      <c r="F58" s="11"/>
      <c r="G58" s="55"/>
      <c r="H58" s="55"/>
      <c r="I58" s="55"/>
      <c r="J58" s="64"/>
      <c r="K58" s="244">
        <v>9455.3</v>
      </c>
      <c r="L58" s="244"/>
      <c r="M58" s="244"/>
      <c r="N58" s="244"/>
      <c r="O58" s="244"/>
      <c r="P58" s="244"/>
    </row>
    <row r="59" spans="1:16" s="324" customFormat="1" ht="48.75" customHeight="1">
      <c r="A59" s="321" t="s">
        <v>262</v>
      </c>
      <c r="B59" s="321" t="s">
        <v>686</v>
      </c>
      <c r="C59" s="462"/>
      <c r="D59" s="356" t="s">
        <v>778</v>
      </c>
      <c r="E59" s="55"/>
      <c r="F59" s="11"/>
      <c r="G59" s="55"/>
      <c r="H59" s="55"/>
      <c r="I59" s="55"/>
      <c r="J59" s="64"/>
      <c r="K59" s="244"/>
      <c r="L59" s="244">
        <v>0</v>
      </c>
      <c r="M59" s="244"/>
      <c r="N59" s="244"/>
      <c r="O59" s="244"/>
      <c r="P59" s="244"/>
    </row>
    <row r="60" spans="1:16" s="324" customFormat="1" ht="36">
      <c r="A60" s="321" t="s">
        <v>262</v>
      </c>
      <c r="B60" s="321" t="s">
        <v>79</v>
      </c>
      <c r="C60" s="462"/>
      <c r="D60" s="356" t="s">
        <v>779</v>
      </c>
      <c r="E60" s="55">
        <v>216.02</v>
      </c>
      <c r="F60" s="11">
        <v>6920.55</v>
      </c>
      <c r="G60" s="55">
        <v>4112.99</v>
      </c>
      <c r="H60" s="55">
        <v>5676.1</v>
      </c>
      <c r="I60" s="55">
        <v>4081.64</v>
      </c>
      <c r="J60" s="6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</row>
    <row r="61" spans="1:16" s="324" customFormat="1" ht="24">
      <c r="A61" s="321" t="s">
        <v>262</v>
      </c>
      <c r="B61" s="321" t="s">
        <v>67</v>
      </c>
      <c r="C61" s="462"/>
      <c r="D61" s="356" t="s">
        <v>780</v>
      </c>
      <c r="E61" s="55">
        <v>0</v>
      </c>
      <c r="F61" s="11">
        <v>0</v>
      </c>
      <c r="G61" s="55">
        <v>0</v>
      </c>
      <c r="H61" s="55">
        <v>0</v>
      </c>
      <c r="I61" s="55">
        <v>720.06</v>
      </c>
      <c r="J61" s="64">
        <v>748.36717</v>
      </c>
      <c r="K61" s="244">
        <v>238.5</v>
      </c>
      <c r="L61" s="244">
        <v>1460</v>
      </c>
      <c r="M61" s="244">
        <v>0</v>
      </c>
      <c r="N61" s="244">
        <v>0</v>
      </c>
      <c r="O61" s="244">
        <v>0</v>
      </c>
      <c r="P61" s="244">
        <v>0</v>
      </c>
    </row>
    <row r="62" spans="1:16" s="324" customFormat="1" ht="24.75" customHeight="1">
      <c r="A62" s="321" t="s">
        <v>262</v>
      </c>
      <c r="B62" s="321" t="s">
        <v>68</v>
      </c>
      <c r="C62" s="462"/>
      <c r="D62" s="356" t="s">
        <v>781</v>
      </c>
      <c r="E62" s="55">
        <v>0</v>
      </c>
      <c r="F62" s="11">
        <v>0</v>
      </c>
      <c r="G62" s="55">
        <v>0</v>
      </c>
      <c r="H62" s="55">
        <v>0</v>
      </c>
      <c r="I62" s="55">
        <v>20</v>
      </c>
      <c r="J62" s="64">
        <v>25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</row>
    <row r="63" spans="1:16" s="324" customFormat="1" ht="36">
      <c r="A63" s="321" t="s">
        <v>262</v>
      </c>
      <c r="B63" s="321" t="s">
        <v>70</v>
      </c>
      <c r="C63" s="462"/>
      <c r="D63" s="356" t="s">
        <v>782</v>
      </c>
      <c r="E63" s="55">
        <v>0</v>
      </c>
      <c r="F63" s="11">
        <v>0</v>
      </c>
      <c r="G63" s="55">
        <v>0</v>
      </c>
      <c r="H63" s="55">
        <v>0</v>
      </c>
      <c r="I63" s="55">
        <v>202</v>
      </c>
      <c r="J63" s="64">
        <v>0</v>
      </c>
      <c r="K63" s="244">
        <v>0</v>
      </c>
      <c r="L63" s="244">
        <v>0</v>
      </c>
      <c r="M63" s="244">
        <v>0</v>
      </c>
      <c r="N63" s="244">
        <v>0</v>
      </c>
      <c r="O63" s="244">
        <v>0</v>
      </c>
      <c r="P63" s="244">
        <v>0</v>
      </c>
    </row>
    <row r="64" spans="1:16" s="324" customFormat="1" ht="27.75" customHeight="1">
      <c r="A64" s="321" t="s">
        <v>262</v>
      </c>
      <c r="B64" s="321" t="s">
        <v>402</v>
      </c>
      <c r="C64" s="462"/>
      <c r="D64" s="356" t="s">
        <v>783</v>
      </c>
      <c r="E64" s="55">
        <v>0</v>
      </c>
      <c r="F64" s="11">
        <v>0</v>
      </c>
      <c r="G64" s="55">
        <v>0</v>
      </c>
      <c r="H64" s="55">
        <v>0</v>
      </c>
      <c r="I64" s="55">
        <v>0</v>
      </c>
      <c r="J64" s="64">
        <v>668.10589</v>
      </c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</row>
    <row r="65" spans="1:16" s="324" customFormat="1" ht="36" customHeight="1">
      <c r="A65" s="450" t="s">
        <v>262</v>
      </c>
      <c r="B65" s="450" t="s">
        <v>647</v>
      </c>
      <c r="C65" s="462"/>
      <c r="D65" s="218" t="s">
        <v>784</v>
      </c>
      <c r="E65" s="217"/>
      <c r="F65" s="238"/>
      <c r="G65" s="217"/>
      <c r="H65" s="217"/>
      <c r="I65" s="217"/>
      <c r="J65" s="276"/>
      <c r="K65" s="245"/>
      <c r="L65" s="245">
        <v>30085.9</v>
      </c>
      <c r="M65" s="245">
        <f>M66</f>
        <v>34990.14</v>
      </c>
      <c r="N65" s="245"/>
      <c r="O65" s="245"/>
      <c r="P65" s="245"/>
    </row>
    <row r="66" spans="1:16" s="324" customFormat="1" ht="32.25" customHeight="1">
      <c r="A66" s="452"/>
      <c r="B66" s="452"/>
      <c r="C66" s="462"/>
      <c r="D66" s="356" t="s">
        <v>786</v>
      </c>
      <c r="E66" s="55"/>
      <c r="F66" s="11"/>
      <c r="G66" s="55"/>
      <c r="H66" s="55"/>
      <c r="I66" s="55"/>
      <c r="J66" s="64"/>
      <c r="K66" s="244"/>
      <c r="L66" s="244"/>
      <c r="M66" s="245">
        <v>34990.14</v>
      </c>
      <c r="N66" s="244"/>
      <c r="O66" s="244"/>
      <c r="P66" s="244"/>
    </row>
    <row r="67" spans="1:16" s="324" customFormat="1" ht="24">
      <c r="A67" s="321" t="s">
        <v>309</v>
      </c>
      <c r="B67" s="321" t="s">
        <v>707</v>
      </c>
      <c r="C67" s="462"/>
      <c r="D67" s="356" t="s">
        <v>744</v>
      </c>
      <c r="E67" s="55"/>
      <c r="F67" s="11"/>
      <c r="G67" s="55"/>
      <c r="H67" s="55"/>
      <c r="I67" s="55"/>
      <c r="J67" s="64"/>
      <c r="K67" s="244"/>
      <c r="L67" s="244">
        <v>4194.5</v>
      </c>
      <c r="M67" s="244"/>
      <c r="N67" s="244"/>
      <c r="O67" s="244"/>
      <c r="P67" s="244"/>
    </row>
    <row r="68" spans="1:16" s="325" customFormat="1" ht="48">
      <c r="A68" s="57" t="s">
        <v>269</v>
      </c>
      <c r="B68" s="57" t="s">
        <v>547</v>
      </c>
      <c r="C68" s="457" t="s">
        <v>588</v>
      </c>
      <c r="D68" s="57" t="s">
        <v>790</v>
      </c>
      <c r="E68" s="9">
        <f aca="true" t="shared" si="6" ref="E68:J68">SUM(E69:E77)</f>
        <v>17907.97</v>
      </c>
      <c r="F68" s="9">
        <f t="shared" si="6"/>
        <v>17100.79</v>
      </c>
      <c r="G68" s="9">
        <f t="shared" si="6"/>
        <v>16887.77</v>
      </c>
      <c r="H68" s="9">
        <f t="shared" si="6"/>
        <v>17003.69</v>
      </c>
      <c r="I68" s="9">
        <f t="shared" si="6"/>
        <v>16608.38</v>
      </c>
      <c r="J68" s="268">
        <f t="shared" si="6"/>
        <v>19766.7292</v>
      </c>
      <c r="K68" s="267">
        <f>SUM(K69:K77)</f>
        <v>22588.77</v>
      </c>
      <c r="L68" s="267">
        <f>SUM(L69:L77)</f>
        <v>22986</v>
      </c>
      <c r="M68" s="267">
        <f>M69+M77</f>
        <v>30968.8</v>
      </c>
      <c r="N68" s="267">
        <f>N69+N77</f>
        <v>32552.1</v>
      </c>
      <c r="O68" s="267">
        <f>O69+O77</f>
        <v>30187.9</v>
      </c>
      <c r="P68" s="267">
        <f>P69+P77</f>
        <v>30187.9</v>
      </c>
    </row>
    <row r="69" spans="1:16" s="324" customFormat="1" ht="50.25" customHeight="1">
      <c r="A69" s="450" t="s">
        <v>262</v>
      </c>
      <c r="B69" s="450" t="s">
        <v>560</v>
      </c>
      <c r="C69" s="462"/>
      <c r="D69" s="218" t="s">
        <v>787</v>
      </c>
      <c r="E69" s="217">
        <v>17548.97</v>
      </c>
      <c r="F69" s="217">
        <v>16746.79</v>
      </c>
      <c r="G69" s="217">
        <v>16533.77</v>
      </c>
      <c r="H69" s="217">
        <v>17000.69</v>
      </c>
      <c r="I69" s="217">
        <v>16605.38</v>
      </c>
      <c r="J69" s="276">
        <v>19763.7292</v>
      </c>
      <c r="K69" s="245">
        <v>22585.77</v>
      </c>
      <c r="L69" s="245">
        <v>22983</v>
      </c>
      <c r="M69" s="245">
        <f>SUM(M70:M75)</f>
        <v>30965.8</v>
      </c>
      <c r="N69" s="245">
        <f>SUM(N70:N75)</f>
        <v>32549.1</v>
      </c>
      <c r="O69" s="245">
        <f>SUM(O70:O73)</f>
        <v>30185.2</v>
      </c>
      <c r="P69" s="245">
        <f>SUM(P70:P73)</f>
        <v>30185.2</v>
      </c>
    </row>
    <row r="70" spans="1:16" s="324" customFormat="1" ht="30" customHeight="1">
      <c r="A70" s="451"/>
      <c r="B70" s="451"/>
      <c r="C70" s="462"/>
      <c r="D70" s="356" t="s">
        <v>791</v>
      </c>
      <c r="E70" s="55"/>
      <c r="F70" s="55"/>
      <c r="G70" s="55"/>
      <c r="H70" s="55"/>
      <c r="I70" s="55"/>
      <c r="J70" s="64"/>
      <c r="K70" s="244"/>
      <c r="L70" s="244"/>
      <c r="M70" s="244">
        <v>24699.3</v>
      </c>
      <c r="N70" s="244">
        <v>26473.1</v>
      </c>
      <c r="O70" s="244">
        <v>26115.3</v>
      </c>
      <c r="P70" s="244">
        <v>26115.3</v>
      </c>
    </row>
    <row r="71" spans="1:16" s="324" customFormat="1" ht="30" customHeight="1">
      <c r="A71" s="451"/>
      <c r="B71" s="451"/>
      <c r="C71" s="462"/>
      <c r="D71" s="356" t="s">
        <v>792</v>
      </c>
      <c r="E71" s="55"/>
      <c r="F71" s="55"/>
      <c r="G71" s="55"/>
      <c r="H71" s="55"/>
      <c r="I71" s="55"/>
      <c r="J71" s="64"/>
      <c r="K71" s="244"/>
      <c r="L71" s="244"/>
      <c r="M71" s="244">
        <v>3342.8</v>
      </c>
      <c r="N71" s="244">
        <v>2980.7</v>
      </c>
      <c r="O71" s="244">
        <v>1853.9</v>
      </c>
      <c r="P71" s="244">
        <v>1853.9</v>
      </c>
    </row>
    <row r="72" spans="1:16" s="324" customFormat="1" ht="30" customHeight="1">
      <c r="A72" s="451"/>
      <c r="B72" s="451"/>
      <c r="C72" s="462"/>
      <c r="D72" s="356" t="s">
        <v>793</v>
      </c>
      <c r="E72" s="55"/>
      <c r="F72" s="55"/>
      <c r="G72" s="55"/>
      <c r="H72" s="55"/>
      <c r="I72" s="55"/>
      <c r="J72" s="64"/>
      <c r="K72" s="244"/>
      <c r="L72" s="244"/>
      <c r="M72" s="244">
        <v>114.5</v>
      </c>
      <c r="N72" s="244">
        <v>99.3</v>
      </c>
      <c r="O72" s="244">
        <v>0</v>
      </c>
      <c r="P72" s="244">
        <v>0</v>
      </c>
    </row>
    <row r="73" spans="1:16" s="324" customFormat="1" ht="30" customHeight="1">
      <c r="A73" s="451"/>
      <c r="B73" s="451"/>
      <c r="C73" s="462"/>
      <c r="D73" s="356" t="s">
        <v>794</v>
      </c>
      <c r="E73" s="55"/>
      <c r="F73" s="55"/>
      <c r="G73" s="55"/>
      <c r="H73" s="55"/>
      <c r="I73" s="55"/>
      <c r="J73" s="64"/>
      <c r="K73" s="244"/>
      <c r="L73" s="244"/>
      <c r="M73" s="244">
        <v>2147.4</v>
      </c>
      <c r="N73" s="244">
        <v>2402.3</v>
      </c>
      <c r="O73" s="244">
        <v>2216</v>
      </c>
      <c r="P73" s="244">
        <v>2216</v>
      </c>
    </row>
    <row r="74" spans="1:16" s="324" customFormat="1" ht="30" customHeight="1">
      <c r="A74" s="451"/>
      <c r="B74" s="451"/>
      <c r="C74" s="462"/>
      <c r="D74" s="356" t="s">
        <v>886</v>
      </c>
      <c r="E74" s="55"/>
      <c r="F74" s="55"/>
      <c r="G74" s="55"/>
      <c r="H74" s="55"/>
      <c r="I74" s="55"/>
      <c r="J74" s="64"/>
      <c r="K74" s="244"/>
      <c r="L74" s="244"/>
      <c r="M74" s="244"/>
      <c r="N74" s="244">
        <v>593.7</v>
      </c>
      <c r="O74" s="244"/>
      <c r="P74" s="244"/>
    </row>
    <row r="75" spans="1:16" s="324" customFormat="1" ht="24.75" customHeight="1">
      <c r="A75" s="452"/>
      <c r="B75" s="452"/>
      <c r="C75" s="462"/>
      <c r="D75" s="356" t="s">
        <v>921</v>
      </c>
      <c r="E75" s="327"/>
      <c r="F75" s="327"/>
      <c r="G75" s="327"/>
      <c r="H75" s="327"/>
      <c r="I75" s="327"/>
      <c r="J75" s="327"/>
      <c r="K75" s="327"/>
      <c r="L75" s="327"/>
      <c r="M75" s="328">
        <v>661.8</v>
      </c>
      <c r="N75" s="327"/>
      <c r="O75" s="327"/>
      <c r="P75" s="327"/>
    </row>
    <row r="76" spans="1:16" s="324" customFormat="1" ht="48">
      <c r="A76" s="321" t="s">
        <v>262</v>
      </c>
      <c r="B76" s="321" t="s">
        <v>266</v>
      </c>
      <c r="C76" s="462"/>
      <c r="D76" s="356" t="s">
        <v>788</v>
      </c>
      <c r="E76" s="55">
        <v>356</v>
      </c>
      <c r="F76" s="55">
        <v>351</v>
      </c>
      <c r="G76" s="55">
        <v>351</v>
      </c>
      <c r="H76" s="55">
        <v>0</v>
      </c>
      <c r="I76" s="55">
        <v>0</v>
      </c>
      <c r="J76" s="6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</row>
    <row r="77" spans="1:16" s="324" customFormat="1" ht="34.5" customHeight="1">
      <c r="A77" s="450" t="s">
        <v>262</v>
      </c>
      <c r="B77" s="450" t="s">
        <v>80</v>
      </c>
      <c r="C77" s="462"/>
      <c r="D77" s="218" t="s">
        <v>789</v>
      </c>
      <c r="E77" s="217">
        <v>3</v>
      </c>
      <c r="F77" s="217">
        <v>3</v>
      </c>
      <c r="G77" s="217">
        <v>3</v>
      </c>
      <c r="H77" s="217">
        <v>3</v>
      </c>
      <c r="I77" s="217">
        <v>3</v>
      </c>
      <c r="J77" s="276">
        <v>3</v>
      </c>
      <c r="K77" s="245">
        <v>3</v>
      </c>
      <c r="L77" s="245">
        <v>3</v>
      </c>
      <c r="M77" s="245">
        <v>3</v>
      </c>
      <c r="N77" s="245">
        <f>N78</f>
        <v>3</v>
      </c>
      <c r="O77" s="245">
        <f>O78</f>
        <v>2.7</v>
      </c>
      <c r="P77" s="245">
        <f>P78</f>
        <v>2.7</v>
      </c>
    </row>
    <row r="78" spans="1:16" s="324" customFormat="1" ht="27" customHeight="1">
      <c r="A78" s="452"/>
      <c r="B78" s="452"/>
      <c r="C78" s="458"/>
      <c r="D78" s="356" t="s">
        <v>795</v>
      </c>
      <c r="E78" s="55"/>
      <c r="F78" s="55"/>
      <c r="G78" s="55"/>
      <c r="H78" s="55"/>
      <c r="I78" s="55"/>
      <c r="J78" s="64"/>
      <c r="K78" s="244"/>
      <c r="L78" s="244"/>
      <c r="M78" s="244">
        <v>3</v>
      </c>
      <c r="N78" s="244">
        <v>3</v>
      </c>
      <c r="O78" s="244">
        <v>2.7</v>
      </c>
      <c r="P78" s="244">
        <v>2.7</v>
      </c>
    </row>
    <row r="79" spans="1:16" s="325" customFormat="1" ht="75.75" customHeight="1">
      <c r="A79" s="57" t="s">
        <v>270</v>
      </c>
      <c r="B79" s="57" t="s">
        <v>518</v>
      </c>
      <c r="C79" s="459" t="s">
        <v>483</v>
      </c>
      <c r="D79" s="57" t="s">
        <v>796</v>
      </c>
      <c r="E79" s="9">
        <f aca="true" t="shared" si="7" ref="E79:P79">SUM(E80:E80)</f>
        <v>0</v>
      </c>
      <c r="F79" s="9">
        <f t="shared" si="7"/>
        <v>0</v>
      </c>
      <c r="G79" s="9">
        <f t="shared" si="7"/>
        <v>0</v>
      </c>
      <c r="H79" s="9">
        <f t="shared" si="7"/>
        <v>0</v>
      </c>
      <c r="I79" s="9">
        <f t="shared" si="7"/>
        <v>0</v>
      </c>
      <c r="J79" s="268">
        <f t="shared" si="7"/>
        <v>0</v>
      </c>
      <c r="K79" s="267">
        <f t="shared" si="7"/>
        <v>0</v>
      </c>
      <c r="L79" s="267">
        <f t="shared" si="7"/>
        <v>0</v>
      </c>
      <c r="M79" s="267">
        <f t="shared" si="7"/>
        <v>0</v>
      </c>
      <c r="N79" s="267">
        <f t="shared" si="7"/>
        <v>0</v>
      </c>
      <c r="O79" s="267">
        <f t="shared" si="7"/>
        <v>0</v>
      </c>
      <c r="P79" s="267">
        <f t="shared" si="7"/>
        <v>0</v>
      </c>
    </row>
    <row r="80" spans="1:16" s="324" customFormat="1" ht="48" customHeight="1">
      <c r="A80" s="321" t="s">
        <v>262</v>
      </c>
      <c r="B80" s="321" t="s">
        <v>267</v>
      </c>
      <c r="C80" s="459"/>
      <c r="D80" s="356" t="s">
        <v>797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6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0</v>
      </c>
      <c r="P80" s="244">
        <v>0</v>
      </c>
    </row>
    <row r="81" spans="1:16" s="325" customFormat="1" ht="62.25" customHeight="1">
      <c r="A81" s="57" t="s">
        <v>275</v>
      </c>
      <c r="B81" s="57" t="s">
        <v>586</v>
      </c>
      <c r="C81" s="457" t="s">
        <v>483</v>
      </c>
      <c r="D81" s="356" t="s">
        <v>798</v>
      </c>
      <c r="E81" s="10">
        <f>SUM(E82:E82)</f>
        <v>0</v>
      </c>
      <c r="F81" s="10">
        <f>SUM(F82:F82)</f>
        <v>0</v>
      </c>
      <c r="G81" s="10">
        <f>SUM(G82:G82)</f>
        <v>0</v>
      </c>
      <c r="H81" s="10">
        <f>SUM(H82:H82)</f>
        <v>0</v>
      </c>
      <c r="I81" s="10">
        <f>SUM(I82:I82)</f>
        <v>0</v>
      </c>
      <c r="J81" s="269">
        <f>SUM(J82:J87)</f>
        <v>4419.5</v>
      </c>
      <c r="K81" s="270">
        <f>SUM(K82:K87)</f>
        <v>4539.2995</v>
      </c>
      <c r="L81" s="270">
        <f>SUM(L82:L87)</f>
        <v>4097.4</v>
      </c>
      <c r="M81" s="270">
        <f>M82+M87</f>
        <v>7810.2</v>
      </c>
      <c r="N81" s="270">
        <f>N82+N87</f>
        <v>55319</v>
      </c>
      <c r="O81" s="270">
        <f>O82+O87</f>
        <v>4606.6</v>
      </c>
      <c r="P81" s="270">
        <f>P82+P87</f>
        <v>5071.4</v>
      </c>
    </row>
    <row r="82" spans="1:16" s="324" customFormat="1" ht="51" customHeight="1">
      <c r="A82" s="450" t="s">
        <v>262</v>
      </c>
      <c r="B82" s="450" t="s">
        <v>79</v>
      </c>
      <c r="C82" s="462"/>
      <c r="D82" s="218" t="s">
        <v>799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76">
        <v>4419.5</v>
      </c>
      <c r="K82" s="245">
        <v>37.5795</v>
      </c>
      <c r="L82" s="311">
        <v>0</v>
      </c>
      <c r="M82" s="311">
        <f>M86</f>
        <v>3550</v>
      </c>
      <c r="N82" s="311">
        <f>SUM(N83:N85)</f>
        <v>50957.9</v>
      </c>
      <c r="O82" s="311">
        <f>SUM(O83:O86)</f>
        <v>0</v>
      </c>
      <c r="P82" s="311">
        <f>SUM(P83:P86)</f>
        <v>0</v>
      </c>
    </row>
    <row r="83" spans="1:16" s="324" customFormat="1" ht="26.25" customHeight="1">
      <c r="A83" s="451"/>
      <c r="B83" s="451"/>
      <c r="C83" s="462"/>
      <c r="D83" s="356" t="s">
        <v>934</v>
      </c>
      <c r="E83" s="217"/>
      <c r="F83" s="217"/>
      <c r="G83" s="217"/>
      <c r="H83" s="217"/>
      <c r="I83" s="217"/>
      <c r="J83" s="276"/>
      <c r="K83" s="313"/>
      <c r="L83" s="311"/>
      <c r="M83" s="311"/>
      <c r="N83" s="311">
        <v>2447.1</v>
      </c>
      <c r="O83" s="311">
        <v>0</v>
      </c>
      <c r="P83" s="311">
        <v>0</v>
      </c>
    </row>
    <row r="84" spans="1:16" s="324" customFormat="1" ht="27.75" customHeight="1">
      <c r="A84" s="451"/>
      <c r="B84" s="451"/>
      <c r="C84" s="462"/>
      <c r="D84" s="356" t="s">
        <v>942</v>
      </c>
      <c r="E84" s="217"/>
      <c r="F84" s="217"/>
      <c r="G84" s="217"/>
      <c r="H84" s="217"/>
      <c r="I84" s="217"/>
      <c r="J84" s="276"/>
      <c r="K84" s="313"/>
      <c r="L84" s="311"/>
      <c r="M84" s="311"/>
      <c r="N84" s="311">
        <v>40.7</v>
      </c>
      <c r="O84" s="311"/>
      <c r="P84" s="311"/>
    </row>
    <row r="85" spans="1:16" s="324" customFormat="1" ht="23.25" customHeight="1">
      <c r="A85" s="451"/>
      <c r="B85" s="451"/>
      <c r="C85" s="462"/>
      <c r="D85" s="356" t="s">
        <v>935</v>
      </c>
      <c r="E85" s="217"/>
      <c r="F85" s="217"/>
      <c r="G85" s="217"/>
      <c r="H85" s="217"/>
      <c r="I85" s="217"/>
      <c r="J85" s="276"/>
      <c r="K85" s="313"/>
      <c r="L85" s="311"/>
      <c r="M85" s="311"/>
      <c r="N85" s="311">
        <v>48470.1</v>
      </c>
      <c r="O85" s="311">
        <v>0</v>
      </c>
      <c r="P85" s="311">
        <v>0</v>
      </c>
    </row>
    <row r="86" spans="1:16" s="324" customFormat="1" ht="24" customHeight="1">
      <c r="A86" s="452"/>
      <c r="B86" s="452"/>
      <c r="C86" s="462"/>
      <c r="D86" s="356" t="s">
        <v>802</v>
      </c>
      <c r="E86" s="55"/>
      <c r="F86" s="55"/>
      <c r="G86" s="55"/>
      <c r="H86" s="55"/>
      <c r="I86" s="55"/>
      <c r="J86" s="64"/>
      <c r="K86" s="246"/>
      <c r="L86" s="247"/>
      <c r="M86" s="247">
        <v>3550</v>
      </c>
      <c r="N86" s="247">
        <v>0</v>
      </c>
      <c r="O86" s="247">
        <v>0</v>
      </c>
      <c r="P86" s="247">
        <v>0</v>
      </c>
    </row>
    <row r="87" spans="1:16" s="324" customFormat="1" ht="24">
      <c r="A87" s="450" t="s">
        <v>262</v>
      </c>
      <c r="B87" s="450" t="s">
        <v>466</v>
      </c>
      <c r="C87" s="462"/>
      <c r="D87" s="218" t="s">
        <v>800</v>
      </c>
      <c r="E87" s="238">
        <v>0</v>
      </c>
      <c r="F87" s="238">
        <v>0</v>
      </c>
      <c r="G87" s="238">
        <v>0</v>
      </c>
      <c r="H87" s="238">
        <v>0</v>
      </c>
      <c r="I87" s="238">
        <v>0</v>
      </c>
      <c r="J87" s="238">
        <v>0</v>
      </c>
      <c r="K87" s="314">
        <v>4501.72</v>
      </c>
      <c r="L87" s="279">
        <v>4097.4</v>
      </c>
      <c r="M87" s="279">
        <f>SUM(M88:M91)</f>
        <v>4260.2</v>
      </c>
      <c r="N87" s="279">
        <f>SUM(N88:N91)</f>
        <v>4361.1</v>
      </c>
      <c r="O87" s="279">
        <f>SUM(O88:O91)</f>
        <v>4606.6</v>
      </c>
      <c r="P87" s="279">
        <f>SUM(P88:P91)</f>
        <v>5071.4</v>
      </c>
    </row>
    <row r="88" spans="1:16" s="324" customFormat="1" ht="24">
      <c r="A88" s="451"/>
      <c r="B88" s="451"/>
      <c r="C88" s="462"/>
      <c r="D88" s="356" t="s">
        <v>803</v>
      </c>
      <c r="E88" s="11"/>
      <c r="F88" s="11"/>
      <c r="G88" s="11"/>
      <c r="H88" s="11"/>
      <c r="I88" s="11"/>
      <c r="J88" s="11"/>
      <c r="K88" s="248"/>
      <c r="L88" s="249"/>
      <c r="M88" s="249">
        <v>0</v>
      </c>
      <c r="N88" s="249">
        <v>835.7</v>
      </c>
      <c r="O88" s="249">
        <v>4606.6</v>
      </c>
      <c r="P88" s="249">
        <v>5071.4</v>
      </c>
    </row>
    <row r="89" spans="1:16" s="324" customFormat="1" ht="24">
      <c r="A89" s="451"/>
      <c r="B89" s="451"/>
      <c r="C89" s="462"/>
      <c r="D89" s="356" t="s">
        <v>804</v>
      </c>
      <c r="E89" s="11"/>
      <c r="F89" s="11"/>
      <c r="G89" s="11"/>
      <c r="H89" s="11"/>
      <c r="I89" s="11"/>
      <c r="J89" s="11"/>
      <c r="K89" s="248"/>
      <c r="L89" s="249"/>
      <c r="M89" s="249">
        <v>900</v>
      </c>
      <c r="N89" s="249">
        <v>271.6</v>
      </c>
      <c r="O89" s="249"/>
      <c r="P89" s="249"/>
    </row>
    <row r="90" spans="1:16" s="324" customFormat="1" ht="30" customHeight="1">
      <c r="A90" s="451"/>
      <c r="B90" s="451"/>
      <c r="C90" s="462"/>
      <c r="D90" s="356" t="s">
        <v>805</v>
      </c>
      <c r="E90" s="11"/>
      <c r="F90" s="11"/>
      <c r="G90" s="11"/>
      <c r="H90" s="11"/>
      <c r="I90" s="11"/>
      <c r="J90" s="11"/>
      <c r="K90" s="248"/>
      <c r="L90" s="249"/>
      <c r="M90" s="249">
        <v>2915.2</v>
      </c>
      <c r="N90" s="249">
        <v>2763.1</v>
      </c>
      <c r="O90" s="249">
        <v>0</v>
      </c>
      <c r="P90" s="249">
        <v>0</v>
      </c>
    </row>
    <row r="91" spans="1:16" s="324" customFormat="1" ht="30" customHeight="1">
      <c r="A91" s="452"/>
      <c r="B91" s="452"/>
      <c r="C91" s="458"/>
      <c r="D91" s="356" t="s">
        <v>806</v>
      </c>
      <c r="E91" s="11"/>
      <c r="F91" s="11"/>
      <c r="G91" s="11"/>
      <c r="H91" s="11"/>
      <c r="I91" s="11"/>
      <c r="J91" s="11"/>
      <c r="K91" s="248"/>
      <c r="L91" s="249"/>
      <c r="M91" s="249">
        <v>445</v>
      </c>
      <c r="N91" s="249">
        <v>490.7</v>
      </c>
      <c r="O91" s="249">
        <v>0</v>
      </c>
      <c r="P91" s="249">
        <v>0</v>
      </c>
    </row>
    <row r="92" spans="1:16" s="325" customFormat="1" ht="90" customHeight="1">
      <c r="A92" s="57" t="s">
        <v>277</v>
      </c>
      <c r="B92" s="57" t="s">
        <v>533</v>
      </c>
      <c r="C92" s="474" t="s">
        <v>643</v>
      </c>
      <c r="D92" s="137" t="s">
        <v>801</v>
      </c>
      <c r="E92" s="9">
        <f aca="true" t="shared" si="8" ref="E92:L92">SUM(E93:E105)</f>
        <v>0</v>
      </c>
      <c r="F92" s="9">
        <f t="shared" si="8"/>
        <v>0</v>
      </c>
      <c r="G92" s="9">
        <f t="shared" si="8"/>
        <v>0</v>
      </c>
      <c r="H92" s="9">
        <f t="shared" si="8"/>
        <v>34.81</v>
      </c>
      <c r="I92" s="9">
        <f t="shared" si="8"/>
        <v>49.81</v>
      </c>
      <c r="J92" s="9">
        <f t="shared" si="8"/>
        <v>1948.6266699999999</v>
      </c>
      <c r="K92" s="267">
        <f t="shared" si="8"/>
        <v>2117.55</v>
      </c>
      <c r="L92" s="267">
        <f t="shared" si="8"/>
        <v>2244.2999999999997</v>
      </c>
      <c r="M92" s="267">
        <f>M94+M99+M101</f>
        <v>2380.7400000000002</v>
      </c>
      <c r="N92" s="267">
        <f>N94+N99+N101</f>
        <v>2572.7999999999997</v>
      </c>
      <c r="O92" s="267">
        <f>O94+O99+O101</f>
        <v>2414.9</v>
      </c>
      <c r="P92" s="267">
        <f>P94+P99+P101</f>
        <v>2414.9</v>
      </c>
    </row>
    <row r="93" spans="1:16" s="324" customFormat="1" ht="27" customHeight="1">
      <c r="A93" s="321" t="s">
        <v>262</v>
      </c>
      <c r="B93" s="321" t="s">
        <v>682</v>
      </c>
      <c r="C93" s="475"/>
      <c r="D93" s="356" t="s">
        <v>395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249">
        <v>0</v>
      </c>
      <c r="L93" s="249">
        <v>0</v>
      </c>
      <c r="M93" s="249">
        <v>0</v>
      </c>
      <c r="N93" s="249">
        <v>0</v>
      </c>
      <c r="O93" s="249">
        <v>0</v>
      </c>
      <c r="P93" s="249">
        <v>0</v>
      </c>
    </row>
    <row r="94" spans="1:16" s="324" customFormat="1" ht="58.5" customHeight="1">
      <c r="A94" s="450" t="s">
        <v>262</v>
      </c>
      <c r="B94" s="450" t="s">
        <v>646</v>
      </c>
      <c r="C94" s="475"/>
      <c r="D94" s="315" t="s">
        <v>807</v>
      </c>
      <c r="E94" s="238">
        <v>0</v>
      </c>
      <c r="F94" s="238">
        <v>0</v>
      </c>
      <c r="G94" s="238">
        <v>0</v>
      </c>
      <c r="H94" s="238">
        <v>0</v>
      </c>
      <c r="I94" s="238">
        <v>0</v>
      </c>
      <c r="J94" s="276">
        <v>1873.98667</v>
      </c>
      <c r="K94" s="245">
        <v>1973.58</v>
      </c>
      <c r="L94" s="245">
        <v>2154.6</v>
      </c>
      <c r="M94" s="245">
        <f>SUM(M95:M96)</f>
        <v>2377.6000000000004</v>
      </c>
      <c r="N94" s="245">
        <f>SUM(N95:N96)</f>
        <v>2572.7999999999997</v>
      </c>
      <c r="O94" s="245">
        <f>SUM(O95:O96)</f>
        <v>2414.9</v>
      </c>
      <c r="P94" s="245">
        <f>SUM(P95:P96)</f>
        <v>2414.9</v>
      </c>
    </row>
    <row r="95" spans="1:16" s="324" customFormat="1" ht="25.5" customHeight="1">
      <c r="A95" s="451"/>
      <c r="B95" s="451"/>
      <c r="C95" s="475"/>
      <c r="D95" s="32" t="s">
        <v>808</v>
      </c>
      <c r="E95" s="11"/>
      <c r="F95" s="11"/>
      <c r="G95" s="11"/>
      <c r="H95" s="11"/>
      <c r="I95" s="11"/>
      <c r="J95" s="64"/>
      <c r="K95" s="244"/>
      <c r="L95" s="244"/>
      <c r="M95" s="244">
        <v>2351.8</v>
      </c>
      <c r="N95" s="244">
        <v>2546.2</v>
      </c>
      <c r="O95" s="244">
        <v>2320</v>
      </c>
      <c r="P95" s="244">
        <v>2320</v>
      </c>
    </row>
    <row r="96" spans="1:16" s="324" customFormat="1" ht="25.5" customHeight="1">
      <c r="A96" s="452"/>
      <c r="B96" s="452"/>
      <c r="C96" s="475"/>
      <c r="D96" s="32" t="s">
        <v>809</v>
      </c>
      <c r="E96" s="11"/>
      <c r="F96" s="11"/>
      <c r="G96" s="11"/>
      <c r="H96" s="11"/>
      <c r="I96" s="11"/>
      <c r="J96" s="64"/>
      <c r="K96" s="244"/>
      <c r="L96" s="244"/>
      <c r="M96" s="244">
        <v>25.8</v>
      </c>
      <c r="N96" s="244">
        <v>26.6</v>
      </c>
      <c r="O96" s="244">
        <v>94.9</v>
      </c>
      <c r="P96" s="244">
        <v>94.9</v>
      </c>
    </row>
    <row r="97" spans="1:16" s="324" customFormat="1" ht="60" customHeight="1">
      <c r="A97" s="321" t="s">
        <v>262</v>
      </c>
      <c r="B97" s="321" t="s">
        <v>276</v>
      </c>
      <c r="C97" s="475"/>
      <c r="D97" s="356" t="s">
        <v>396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249">
        <v>0</v>
      </c>
      <c r="L97" s="249">
        <v>0</v>
      </c>
      <c r="M97" s="249">
        <v>0</v>
      </c>
      <c r="N97" s="249">
        <v>0</v>
      </c>
      <c r="O97" s="249">
        <v>0</v>
      </c>
      <c r="P97" s="249">
        <v>0</v>
      </c>
    </row>
    <row r="98" spans="1:16" s="324" customFormat="1" ht="48" customHeight="1">
      <c r="A98" s="321" t="s">
        <v>262</v>
      </c>
      <c r="B98" s="326" t="s">
        <v>407</v>
      </c>
      <c r="C98" s="475"/>
      <c r="D98" s="356" t="s">
        <v>397</v>
      </c>
      <c r="E98" s="11">
        <v>0</v>
      </c>
      <c r="F98" s="11">
        <v>0</v>
      </c>
      <c r="G98" s="11">
        <v>0</v>
      </c>
      <c r="H98" s="11">
        <v>34.81</v>
      </c>
      <c r="I98" s="11">
        <v>49.81</v>
      </c>
      <c r="J98" s="65">
        <v>0</v>
      </c>
      <c r="K98" s="250">
        <v>0</v>
      </c>
      <c r="L98" s="250">
        <v>0</v>
      </c>
      <c r="M98" s="250">
        <v>0</v>
      </c>
      <c r="N98" s="250">
        <v>0</v>
      </c>
      <c r="O98" s="250">
        <v>0</v>
      </c>
      <c r="P98" s="250">
        <v>0</v>
      </c>
    </row>
    <row r="99" spans="1:16" s="324" customFormat="1" ht="53.25" customHeight="1">
      <c r="A99" s="450" t="s">
        <v>262</v>
      </c>
      <c r="B99" s="455" t="s">
        <v>650</v>
      </c>
      <c r="C99" s="475"/>
      <c r="D99" s="316" t="s">
        <v>810</v>
      </c>
      <c r="E99" s="238">
        <v>0</v>
      </c>
      <c r="F99" s="238">
        <v>0</v>
      </c>
      <c r="G99" s="238">
        <v>0</v>
      </c>
      <c r="H99" s="238">
        <v>0</v>
      </c>
      <c r="I99" s="238">
        <v>0</v>
      </c>
      <c r="J99" s="273">
        <v>69.6</v>
      </c>
      <c r="K99" s="279">
        <v>104</v>
      </c>
      <c r="L99" s="279">
        <v>45.7</v>
      </c>
      <c r="M99" s="279">
        <f>M100</f>
        <v>3.14</v>
      </c>
      <c r="N99" s="279">
        <f>N100</f>
        <v>0</v>
      </c>
      <c r="O99" s="279">
        <f>O100</f>
        <v>0</v>
      </c>
      <c r="P99" s="279">
        <f>P100</f>
        <v>0</v>
      </c>
    </row>
    <row r="100" spans="1:16" s="324" customFormat="1" ht="35.25" customHeight="1">
      <c r="A100" s="452"/>
      <c r="B100" s="456"/>
      <c r="C100" s="475"/>
      <c r="D100" s="62" t="s">
        <v>899</v>
      </c>
      <c r="E100" s="11"/>
      <c r="F100" s="11"/>
      <c r="G100" s="11"/>
      <c r="H100" s="11"/>
      <c r="I100" s="11"/>
      <c r="J100" s="65"/>
      <c r="K100" s="249"/>
      <c r="L100" s="249"/>
      <c r="M100" s="249">
        <v>3.14</v>
      </c>
      <c r="N100" s="249">
        <v>0</v>
      </c>
      <c r="O100" s="249">
        <v>0</v>
      </c>
      <c r="P100" s="249">
        <v>0</v>
      </c>
    </row>
    <row r="101" spans="1:16" s="329" customFormat="1" ht="30.75" customHeight="1">
      <c r="A101" s="453" t="s">
        <v>262</v>
      </c>
      <c r="B101" s="463" t="s">
        <v>563</v>
      </c>
      <c r="C101" s="475"/>
      <c r="D101" s="316" t="s">
        <v>811</v>
      </c>
      <c r="E101" s="238">
        <v>0</v>
      </c>
      <c r="F101" s="238">
        <v>0</v>
      </c>
      <c r="G101" s="238">
        <v>0</v>
      </c>
      <c r="H101" s="238">
        <v>0</v>
      </c>
      <c r="I101" s="238">
        <v>0</v>
      </c>
      <c r="J101" s="273">
        <v>5.04</v>
      </c>
      <c r="K101" s="279">
        <v>4.96</v>
      </c>
      <c r="L101" s="279">
        <v>0</v>
      </c>
      <c r="M101" s="279">
        <f>M102</f>
        <v>0</v>
      </c>
      <c r="N101" s="279">
        <f>N102</f>
        <v>0</v>
      </c>
      <c r="O101" s="279">
        <v>0</v>
      </c>
      <c r="P101" s="279">
        <v>0</v>
      </c>
    </row>
    <row r="102" spans="1:16" s="329" customFormat="1" ht="28.5" customHeight="1">
      <c r="A102" s="454"/>
      <c r="B102" s="464"/>
      <c r="C102" s="475"/>
      <c r="D102" s="62" t="s">
        <v>815</v>
      </c>
      <c r="E102" s="11"/>
      <c r="F102" s="11"/>
      <c r="G102" s="11"/>
      <c r="H102" s="11"/>
      <c r="I102" s="11"/>
      <c r="J102" s="65"/>
      <c r="K102" s="249"/>
      <c r="L102" s="249"/>
      <c r="M102" s="249">
        <v>0</v>
      </c>
      <c r="N102" s="249">
        <v>0</v>
      </c>
      <c r="O102" s="249">
        <v>0</v>
      </c>
      <c r="P102" s="249">
        <v>0</v>
      </c>
    </row>
    <row r="103" spans="1:16" s="329" customFormat="1" ht="60">
      <c r="A103" s="321" t="s">
        <v>262</v>
      </c>
      <c r="B103" s="330" t="s">
        <v>598</v>
      </c>
      <c r="C103" s="475"/>
      <c r="D103" s="62" t="s">
        <v>812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249">
        <v>0</v>
      </c>
      <c r="L103" s="249">
        <v>0</v>
      </c>
      <c r="M103" s="249">
        <v>0</v>
      </c>
      <c r="N103" s="249">
        <v>0</v>
      </c>
      <c r="O103" s="249">
        <v>0</v>
      </c>
      <c r="P103" s="249">
        <v>0</v>
      </c>
    </row>
    <row r="104" spans="1:16" s="329" customFormat="1" ht="48">
      <c r="A104" s="321" t="s">
        <v>262</v>
      </c>
      <c r="B104" s="330" t="s">
        <v>857</v>
      </c>
      <c r="C104" s="475"/>
      <c r="D104" s="62" t="s">
        <v>813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249">
        <v>0</v>
      </c>
      <c r="L104" s="249">
        <v>0</v>
      </c>
      <c r="M104" s="249">
        <v>0</v>
      </c>
      <c r="N104" s="249">
        <v>0</v>
      </c>
      <c r="O104" s="249">
        <v>0</v>
      </c>
      <c r="P104" s="249">
        <v>0</v>
      </c>
    </row>
    <row r="105" spans="1:16" s="324" customFormat="1" ht="60">
      <c r="A105" s="321" t="s">
        <v>262</v>
      </c>
      <c r="B105" s="330" t="s">
        <v>564</v>
      </c>
      <c r="C105" s="475"/>
      <c r="D105" s="62" t="s">
        <v>814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250">
        <v>35.01</v>
      </c>
      <c r="L105" s="250">
        <v>44</v>
      </c>
      <c r="M105" s="250">
        <v>0</v>
      </c>
      <c r="N105" s="250">
        <v>0</v>
      </c>
      <c r="O105" s="250">
        <v>0</v>
      </c>
      <c r="P105" s="250">
        <v>0</v>
      </c>
    </row>
    <row r="106" spans="1:16" s="325" customFormat="1" ht="72">
      <c r="A106" s="331" t="s">
        <v>278</v>
      </c>
      <c r="B106" s="331" t="s">
        <v>519</v>
      </c>
      <c r="C106" s="460" t="s">
        <v>589</v>
      </c>
      <c r="D106" s="57" t="s">
        <v>816</v>
      </c>
      <c r="E106" s="12">
        <f aca="true" t="shared" si="9" ref="E106:M106">SUM(E107:E108)</f>
        <v>0</v>
      </c>
      <c r="F106" s="12">
        <f t="shared" si="9"/>
        <v>46.22</v>
      </c>
      <c r="G106" s="12">
        <f t="shared" si="9"/>
        <v>8.6</v>
      </c>
      <c r="H106" s="12">
        <f t="shared" si="9"/>
        <v>2.37</v>
      </c>
      <c r="I106" s="12">
        <f t="shared" si="9"/>
        <v>0</v>
      </c>
      <c r="J106" s="269">
        <f t="shared" si="9"/>
        <v>265.86</v>
      </c>
      <c r="K106" s="271">
        <f t="shared" si="9"/>
        <v>678.28</v>
      </c>
      <c r="L106" s="271">
        <f t="shared" si="9"/>
        <v>708.6</v>
      </c>
      <c r="M106" s="271">
        <f t="shared" si="9"/>
        <v>600.5</v>
      </c>
      <c r="N106" s="271">
        <f>N108</f>
        <v>352.5</v>
      </c>
      <c r="O106" s="271">
        <f>O108</f>
        <v>331.9</v>
      </c>
      <c r="P106" s="271">
        <f>P108</f>
        <v>331.9</v>
      </c>
    </row>
    <row r="107" spans="1:16" s="324" customFormat="1" ht="24.75" customHeight="1">
      <c r="A107" s="321" t="s">
        <v>262</v>
      </c>
      <c r="B107" s="326" t="s">
        <v>99</v>
      </c>
      <c r="C107" s="460"/>
      <c r="D107" s="356" t="s">
        <v>817</v>
      </c>
      <c r="E107" s="13">
        <v>0</v>
      </c>
      <c r="F107" s="13">
        <v>46.22</v>
      </c>
      <c r="G107" s="13">
        <v>8.6</v>
      </c>
      <c r="H107" s="13">
        <v>2.37</v>
      </c>
      <c r="I107" s="13">
        <v>0</v>
      </c>
      <c r="J107" s="65">
        <v>0</v>
      </c>
      <c r="K107" s="251">
        <v>0</v>
      </c>
      <c r="L107" s="251">
        <v>0</v>
      </c>
      <c r="M107" s="251">
        <v>0</v>
      </c>
      <c r="N107" s="251">
        <v>0</v>
      </c>
      <c r="O107" s="251">
        <v>0</v>
      </c>
      <c r="P107" s="251">
        <v>0</v>
      </c>
    </row>
    <row r="108" spans="1:16" s="324" customFormat="1" ht="36" customHeight="1">
      <c r="A108" s="450" t="s">
        <v>262</v>
      </c>
      <c r="B108" s="455" t="s">
        <v>106</v>
      </c>
      <c r="C108" s="460"/>
      <c r="D108" s="218" t="s">
        <v>818</v>
      </c>
      <c r="E108" s="272">
        <v>0</v>
      </c>
      <c r="F108" s="272">
        <v>0</v>
      </c>
      <c r="G108" s="272">
        <v>0</v>
      </c>
      <c r="H108" s="272">
        <v>0</v>
      </c>
      <c r="I108" s="272">
        <v>0</v>
      </c>
      <c r="J108" s="273">
        <v>265.86</v>
      </c>
      <c r="K108" s="274">
        <v>678.28</v>
      </c>
      <c r="L108" s="274">
        <v>708.6</v>
      </c>
      <c r="M108" s="274">
        <f>M109</f>
        <v>600.5</v>
      </c>
      <c r="N108" s="274">
        <f>N109</f>
        <v>352.5</v>
      </c>
      <c r="O108" s="274">
        <f>O109</f>
        <v>331.9</v>
      </c>
      <c r="P108" s="274">
        <f>P109</f>
        <v>331.9</v>
      </c>
    </row>
    <row r="109" spans="1:16" s="324" customFormat="1" ht="36" customHeight="1">
      <c r="A109" s="452"/>
      <c r="B109" s="456"/>
      <c r="C109" s="332"/>
      <c r="D109" s="356" t="s">
        <v>867</v>
      </c>
      <c r="E109" s="13"/>
      <c r="F109" s="13"/>
      <c r="G109" s="13"/>
      <c r="H109" s="13"/>
      <c r="I109" s="13"/>
      <c r="J109" s="65"/>
      <c r="K109" s="251"/>
      <c r="L109" s="251"/>
      <c r="M109" s="251">
        <v>600.5</v>
      </c>
      <c r="N109" s="251">
        <v>352.5</v>
      </c>
      <c r="O109" s="251">
        <v>331.9</v>
      </c>
      <c r="P109" s="251">
        <v>331.9</v>
      </c>
    </row>
    <row r="110" spans="1:16" s="325" customFormat="1" ht="83.25" customHeight="1">
      <c r="A110" s="57" t="s">
        <v>280</v>
      </c>
      <c r="B110" s="57" t="s">
        <v>520</v>
      </c>
      <c r="C110" s="459" t="s">
        <v>644</v>
      </c>
      <c r="D110" s="137" t="s">
        <v>819</v>
      </c>
      <c r="E110" s="10">
        <v>0</v>
      </c>
      <c r="F110" s="10">
        <v>0</v>
      </c>
      <c r="G110" s="10">
        <v>0</v>
      </c>
      <c r="H110" s="9">
        <f>H111</f>
        <v>351</v>
      </c>
      <c r="I110" s="9">
        <f>I111+I114</f>
        <v>9934.9</v>
      </c>
      <c r="J110" s="268">
        <f>J111</f>
        <v>364</v>
      </c>
      <c r="K110" s="275">
        <f>K111</f>
        <v>378</v>
      </c>
      <c r="L110" s="275">
        <f>L111</f>
        <v>405</v>
      </c>
      <c r="M110" s="267">
        <f>SUM(M111)</f>
        <v>523</v>
      </c>
      <c r="N110" s="267">
        <f>SUM(N111)</f>
        <v>555</v>
      </c>
      <c r="O110" s="267">
        <f>SUM(O111)</f>
        <v>483.29999999999995</v>
      </c>
      <c r="P110" s="267">
        <f>SUM(P111)</f>
        <v>483.29999999999995</v>
      </c>
    </row>
    <row r="111" spans="1:16" s="324" customFormat="1" ht="24">
      <c r="A111" s="450" t="s">
        <v>262</v>
      </c>
      <c r="B111" s="450" t="s">
        <v>822</v>
      </c>
      <c r="C111" s="459"/>
      <c r="D111" s="315" t="s">
        <v>401</v>
      </c>
      <c r="E111" s="238">
        <f>E112</f>
        <v>0</v>
      </c>
      <c r="F111" s="238">
        <f aca="true" t="shared" si="10" ref="F111:L111">F112</f>
        <v>0</v>
      </c>
      <c r="G111" s="238">
        <f t="shared" si="10"/>
        <v>0</v>
      </c>
      <c r="H111" s="238">
        <f t="shared" si="10"/>
        <v>351</v>
      </c>
      <c r="I111" s="238">
        <f t="shared" si="10"/>
        <v>351</v>
      </c>
      <c r="J111" s="238">
        <f t="shared" si="10"/>
        <v>364</v>
      </c>
      <c r="K111" s="279">
        <f t="shared" si="10"/>
        <v>378</v>
      </c>
      <c r="L111" s="279">
        <f t="shared" si="10"/>
        <v>405</v>
      </c>
      <c r="M111" s="279">
        <f>SUM(M112:M113)</f>
        <v>523</v>
      </c>
      <c r="N111" s="279">
        <f>SUM(N112:N113)</f>
        <v>555</v>
      </c>
      <c r="O111" s="279">
        <f>SUM(O112:O113)</f>
        <v>483.29999999999995</v>
      </c>
      <c r="P111" s="279">
        <f>SUM(P112:P113)</f>
        <v>483.29999999999995</v>
      </c>
    </row>
    <row r="112" spans="1:16" s="324" customFormat="1" ht="24">
      <c r="A112" s="451"/>
      <c r="B112" s="451"/>
      <c r="C112" s="459"/>
      <c r="D112" s="32" t="s">
        <v>820</v>
      </c>
      <c r="E112" s="11">
        <v>0</v>
      </c>
      <c r="F112" s="11">
        <v>0</v>
      </c>
      <c r="G112" s="11">
        <v>0</v>
      </c>
      <c r="H112" s="55">
        <v>351</v>
      </c>
      <c r="I112" s="55">
        <v>351</v>
      </c>
      <c r="J112" s="64">
        <v>364</v>
      </c>
      <c r="K112" s="244">
        <v>378</v>
      </c>
      <c r="L112" s="244">
        <v>405</v>
      </c>
      <c r="M112" s="244">
        <v>450.5</v>
      </c>
      <c r="N112" s="244">
        <v>514.6</v>
      </c>
      <c r="O112" s="244">
        <v>459.9</v>
      </c>
      <c r="P112" s="244">
        <v>459.9</v>
      </c>
    </row>
    <row r="113" spans="1:16" s="324" customFormat="1" ht="24">
      <c r="A113" s="452"/>
      <c r="B113" s="452"/>
      <c r="C113" s="459"/>
      <c r="D113" s="32" t="s">
        <v>821</v>
      </c>
      <c r="E113" s="11"/>
      <c r="F113" s="11"/>
      <c r="G113" s="11"/>
      <c r="H113" s="55"/>
      <c r="I113" s="55"/>
      <c r="J113" s="64"/>
      <c r="K113" s="244"/>
      <c r="L113" s="244"/>
      <c r="M113" s="244">
        <v>72.5</v>
      </c>
      <c r="N113" s="244">
        <v>40.4</v>
      </c>
      <c r="O113" s="244">
        <v>23.4</v>
      </c>
      <c r="P113" s="244">
        <v>23.4</v>
      </c>
    </row>
    <row r="114" spans="1:16" s="324" customFormat="1" ht="36">
      <c r="A114" s="321" t="s">
        <v>262</v>
      </c>
      <c r="B114" s="321" t="s">
        <v>149</v>
      </c>
      <c r="C114" s="459"/>
      <c r="D114" s="32" t="s">
        <v>281</v>
      </c>
      <c r="E114" s="11">
        <v>0</v>
      </c>
      <c r="F114" s="11">
        <v>0</v>
      </c>
      <c r="G114" s="11">
        <v>0</v>
      </c>
      <c r="H114" s="55">
        <v>0</v>
      </c>
      <c r="I114" s="55">
        <v>9583.9</v>
      </c>
      <c r="J114" s="64">
        <v>0</v>
      </c>
      <c r="K114" s="244">
        <v>0</v>
      </c>
      <c r="L114" s="244">
        <v>0</v>
      </c>
      <c r="M114" s="244">
        <v>0</v>
      </c>
      <c r="N114" s="244">
        <v>0</v>
      </c>
      <c r="O114" s="244">
        <v>0</v>
      </c>
      <c r="P114" s="244">
        <v>0</v>
      </c>
    </row>
    <row r="115" spans="1:16" s="324" customFormat="1" ht="84">
      <c r="A115" s="57" t="s">
        <v>331</v>
      </c>
      <c r="B115" s="57" t="s">
        <v>734</v>
      </c>
      <c r="C115" s="457" t="s">
        <v>631</v>
      </c>
      <c r="D115" s="137" t="s">
        <v>285</v>
      </c>
      <c r="E115" s="10">
        <v>0</v>
      </c>
      <c r="F115" s="10">
        <v>0</v>
      </c>
      <c r="G115" s="9">
        <v>0</v>
      </c>
      <c r="H115" s="9">
        <v>1.15</v>
      </c>
      <c r="I115" s="9">
        <f>SUM(I116)</f>
        <v>1.31</v>
      </c>
      <c r="J115" s="268">
        <f>SUM(J116)</f>
        <v>3.699</v>
      </c>
      <c r="K115" s="267">
        <f>SUM(K116)</f>
        <v>5.451</v>
      </c>
      <c r="L115" s="267">
        <f aca="true" t="shared" si="11" ref="L115:P116">L116</f>
        <v>5</v>
      </c>
      <c r="M115" s="267">
        <f t="shared" si="11"/>
        <v>2.4</v>
      </c>
      <c r="N115" s="267">
        <f t="shared" si="11"/>
        <v>0</v>
      </c>
      <c r="O115" s="267">
        <f t="shared" si="11"/>
        <v>0</v>
      </c>
      <c r="P115" s="267">
        <f t="shared" si="11"/>
        <v>0</v>
      </c>
    </row>
    <row r="116" spans="1:16" s="324" customFormat="1" ht="48.75" customHeight="1">
      <c r="A116" s="450" t="s">
        <v>262</v>
      </c>
      <c r="B116" s="450" t="s">
        <v>587</v>
      </c>
      <c r="C116" s="462"/>
      <c r="D116" s="315" t="s">
        <v>286</v>
      </c>
      <c r="E116" s="238">
        <v>0</v>
      </c>
      <c r="F116" s="238">
        <v>0</v>
      </c>
      <c r="G116" s="217">
        <v>0</v>
      </c>
      <c r="H116" s="217">
        <v>1.15</v>
      </c>
      <c r="I116" s="217">
        <v>1.31</v>
      </c>
      <c r="J116" s="276">
        <v>3.699</v>
      </c>
      <c r="K116" s="245">
        <v>5.451</v>
      </c>
      <c r="L116" s="245">
        <f t="shared" si="11"/>
        <v>5</v>
      </c>
      <c r="M116" s="245">
        <f t="shared" si="11"/>
        <v>2.4</v>
      </c>
      <c r="N116" s="245">
        <f t="shared" si="11"/>
        <v>0</v>
      </c>
      <c r="O116" s="245">
        <f t="shared" si="11"/>
        <v>0</v>
      </c>
      <c r="P116" s="245">
        <f t="shared" si="11"/>
        <v>0</v>
      </c>
    </row>
    <row r="117" spans="1:16" s="324" customFormat="1" ht="35.25" customHeight="1">
      <c r="A117" s="452"/>
      <c r="B117" s="452"/>
      <c r="C117" s="458"/>
      <c r="D117" s="32" t="s">
        <v>823</v>
      </c>
      <c r="E117" s="11"/>
      <c r="F117" s="11"/>
      <c r="G117" s="55"/>
      <c r="H117" s="55"/>
      <c r="I117" s="55"/>
      <c r="J117" s="64"/>
      <c r="K117" s="244"/>
      <c r="L117" s="244">
        <v>5</v>
      </c>
      <c r="M117" s="244">
        <v>2.4</v>
      </c>
      <c r="N117" s="244">
        <v>0</v>
      </c>
      <c r="O117" s="244">
        <v>0</v>
      </c>
      <c r="P117" s="244">
        <v>0</v>
      </c>
    </row>
    <row r="118" spans="1:16" s="325" customFormat="1" ht="36">
      <c r="A118" s="57" t="s">
        <v>332</v>
      </c>
      <c r="B118" s="57" t="s">
        <v>521</v>
      </c>
      <c r="C118" s="459" t="s">
        <v>473</v>
      </c>
      <c r="D118" s="57" t="s">
        <v>283</v>
      </c>
      <c r="E118" s="10"/>
      <c r="F118" s="10"/>
      <c r="G118" s="9">
        <f aca="true" t="shared" si="12" ref="G118:L118">SUM(G119:G120)</f>
        <v>0</v>
      </c>
      <c r="H118" s="9">
        <f t="shared" si="12"/>
        <v>14.04</v>
      </c>
      <c r="I118" s="9">
        <f t="shared" si="12"/>
        <v>70.5</v>
      </c>
      <c r="J118" s="268">
        <f t="shared" si="12"/>
        <v>19.33</v>
      </c>
      <c r="K118" s="267">
        <f t="shared" si="12"/>
        <v>134.7507</v>
      </c>
      <c r="L118" s="267">
        <f t="shared" si="12"/>
        <v>4.3</v>
      </c>
      <c r="M118" s="267">
        <f>M119</f>
        <v>4.3</v>
      </c>
      <c r="N118" s="267">
        <f>N119</f>
        <v>2</v>
      </c>
      <c r="O118" s="267">
        <f>O119</f>
        <v>0</v>
      </c>
      <c r="P118" s="267">
        <f>P119</f>
        <v>0</v>
      </c>
    </row>
    <row r="119" spans="1:16" s="324" customFormat="1" ht="24">
      <c r="A119" s="450" t="s">
        <v>262</v>
      </c>
      <c r="B119" s="450" t="s">
        <v>567</v>
      </c>
      <c r="C119" s="459"/>
      <c r="D119" s="218" t="s">
        <v>284</v>
      </c>
      <c r="E119" s="238"/>
      <c r="F119" s="238"/>
      <c r="G119" s="217"/>
      <c r="H119" s="217">
        <v>14.04</v>
      </c>
      <c r="I119" s="217">
        <v>70.5</v>
      </c>
      <c r="J119" s="276">
        <v>19.33</v>
      </c>
      <c r="K119" s="245">
        <v>134.7507</v>
      </c>
      <c r="L119" s="245">
        <v>4.3</v>
      </c>
      <c r="M119" s="245">
        <f>M120</f>
        <v>4.3</v>
      </c>
      <c r="N119" s="245">
        <f>N120</f>
        <v>2</v>
      </c>
      <c r="O119" s="245">
        <v>0</v>
      </c>
      <c r="P119" s="245">
        <v>0</v>
      </c>
    </row>
    <row r="120" spans="1:16" s="324" customFormat="1" ht="34.5" customHeight="1">
      <c r="A120" s="452"/>
      <c r="B120" s="452"/>
      <c r="C120" s="459"/>
      <c r="D120" s="356" t="s">
        <v>824</v>
      </c>
      <c r="E120" s="11"/>
      <c r="F120" s="11"/>
      <c r="G120" s="55"/>
      <c r="H120" s="55"/>
      <c r="I120" s="55"/>
      <c r="J120" s="64"/>
      <c r="K120" s="244"/>
      <c r="L120" s="244"/>
      <c r="M120" s="244">
        <v>4.3</v>
      </c>
      <c r="N120" s="244">
        <v>2</v>
      </c>
      <c r="O120" s="244">
        <v>0</v>
      </c>
      <c r="P120" s="244">
        <v>0</v>
      </c>
    </row>
    <row r="121" spans="1:16" s="324" customFormat="1" ht="25.5" customHeight="1">
      <c r="A121" s="333" t="s">
        <v>333</v>
      </c>
      <c r="B121" s="334" t="s">
        <v>522</v>
      </c>
      <c r="C121" s="457" t="s">
        <v>478</v>
      </c>
      <c r="D121" s="355" t="s">
        <v>465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277">
        <f aca="true" t="shared" si="13" ref="K121:P121">SUM(K122)</f>
        <v>0</v>
      </c>
      <c r="L121" s="278">
        <f t="shared" si="13"/>
        <v>0</v>
      </c>
      <c r="M121" s="278">
        <f t="shared" si="13"/>
        <v>0</v>
      </c>
      <c r="N121" s="278">
        <f t="shared" si="13"/>
        <v>0</v>
      </c>
      <c r="O121" s="278">
        <f t="shared" si="13"/>
        <v>0</v>
      </c>
      <c r="P121" s="278">
        <f t="shared" si="13"/>
        <v>0</v>
      </c>
    </row>
    <row r="122" spans="1:16" s="324" customFormat="1" ht="38.25" customHeight="1">
      <c r="A122" s="335" t="s">
        <v>262</v>
      </c>
      <c r="B122" s="335" t="s">
        <v>523</v>
      </c>
      <c r="C122" s="458"/>
      <c r="D122" s="336" t="s">
        <v>465</v>
      </c>
      <c r="E122" s="55">
        <v>0</v>
      </c>
      <c r="F122" s="55">
        <v>0</v>
      </c>
      <c r="G122" s="55">
        <v>0</v>
      </c>
      <c r="H122" s="11">
        <v>0</v>
      </c>
      <c r="I122" s="11">
        <v>0</v>
      </c>
      <c r="J122" s="11">
        <v>0</v>
      </c>
      <c r="K122" s="252">
        <v>0</v>
      </c>
      <c r="L122" s="249">
        <v>0</v>
      </c>
      <c r="M122" s="249">
        <v>0</v>
      </c>
      <c r="N122" s="249">
        <v>0</v>
      </c>
      <c r="O122" s="249">
        <v>0</v>
      </c>
      <c r="P122" s="249">
        <v>0</v>
      </c>
    </row>
    <row r="123" spans="1:16" s="324" customFormat="1" ht="36">
      <c r="A123" s="57" t="s">
        <v>334</v>
      </c>
      <c r="B123" s="57" t="s">
        <v>529</v>
      </c>
      <c r="C123" s="459" t="s">
        <v>649</v>
      </c>
      <c r="D123" s="57" t="s">
        <v>271</v>
      </c>
      <c r="E123" s="10">
        <v>0</v>
      </c>
      <c r="F123" s="10">
        <v>0</v>
      </c>
      <c r="G123" s="9">
        <v>0</v>
      </c>
      <c r="H123" s="9">
        <v>0</v>
      </c>
      <c r="I123" s="9">
        <f>SUM(I124:I126)</f>
        <v>594.72</v>
      </c>
      <c r="J123" s="268">
        <f>SUM(J124:J126)</f>
        <v>1413.85358</v>
      </c>
      <c r="K123" s="267">
        <f>SUM(K124:K126)</f>
        <v>16680.89</v>
      </c>
      <c r="L123" s="267">
        <f>SUM(L124:L126)</f>
        <v>14419.2</v>
      </c>
      <c r="M123" s="267">
        <f>M124</f>
        <v>431.1</v>
      </c>
      <c r="N123" s="267">
        <f>SUM(N124:N126)</f>
        <v>0</v>
      </c>
      <c r="O123" s="267">
        <f>SUM(O124:O126)</f>
        <v>0</v>
      </c>
      <c r="P123" s="267">
        <f>SUM(P124:P126)</f>
        <v>0</v>
      </c>
    </row>
    <row r="124" spans="1:16" s="324" customFormat="1" ht="36" customHeight="1">
      <c r="A124" s="450" t="s">
        <v>262</v>
      </c>
      <c r="B124" s="450" t="s">
        <v>41</v>
      </c>
      <c r="C124" s="459"/>
      <c r="D124" s="218" t="s">
        <v>273</v>
      </c>
      <c r="E124" s="238">
        <v>0</v>
      </c>
      <c r="F124" s="238">
        <v>0</v>
      </c>
      <c r="G124" s="238">
        <v>0</v>
      </c>
      <c r="H124" s="238">
        <v>0</v>
      </c>
      <c r="I124" s="238">
        <v>0</v>
      </c>
      <c r="J124" s="238">
        <v>0</v>
      </c>
      <c r="K124" s="279">
        <v>16680.89</v>
      </c>
      <c r="L124" s="279">
        <v>14419.2</v>
      </c>
      <c r="M124" s="279">
        <f>M125</f>
        <v>431.1</v>
      </c>
      <c r="N124" s="279">
        <v>0</v>
      </c>
      <c r="O124" s="279">
        <v>0</v>
      </c>
      <c r="P124" s="279">
        <v>0</v>
      </c>
    </row>
    <row r="125" spans="1:16" s="324" customFormat="1" ht="24">
      <c r="A125" s="452"/>
      <c r="B125" s="452"/>
      <c r="C125" s="459"/>
      <c r="D125" s="32" t="s">
        <v>825</v>
      </c>
      <c r="E125" s="11"/>
      <c r="F125" s="11"/>
      <c r="G125" s="11"/>
      <c r="H125" s="11"/>
      <c r="I125" s="11"/>
      <c r="J125" s="11"/>
      <c r="K125" s="249"/>
      <c r="L125" s="249"/>
      <c r="M125" s="249">
        <v>431.1</v>
      </c>
      <c r="N125" s="249"/>
      <c r="O125" s="249"/>
      <c r="P125" s="249"/>
    </row>
    <row r="126" spans="1:16" s="324" customFormat="1" ht="59.25" customHeight="1">
      <c r="A126" s="321" t="s">
        <v>262</v>
      </c>
      <c r="B126" s="321" t="s">
        <v>462</v>
      </c>
      <c r="C126" s="459"/>
      <c r="D126" s="356" t="s">
        <v>282</v>
      </c>
      <c r="E126" s="11">
        <v>0</v>
      </c>
      <c r="F126" s="11">
        <v>0</v>
      </c>
      <c r="G126" s="55">
        <v>0</v>
      </c>
      <c r="H126" s="55">
        <v>0</v>
      </c>
      <c r="I126" s="55">
        <v>594.72</v>
      </c>
      <c r="J126" s="64">
        <v>1413.85358</v>
      </c>
      <c r="K126" s="244">
        <v>0</v>
      </c>
      <c r="L126" s="244">
        <v>0</v>
      </c>
      <c r="M126" s="244">
        <v>0</v>
      </c>
      <c r="N126" s="244">
        <v>0</v>
      </c>
      <c r="O126" s="244">
        <v>0</v>
      </c>
      <c r="P126" s="244">
        <v>0</v>
      </c>
    </row>
    <row r="127" spans="1:16" s="325" customFormat="1" ht="87.75" customHeight="1">
      <c r="A127" s="57" t="s">
        <v>335</v>
      </c>
      <c r="B127" s="57" t="s">
        <v>528</v>
      </c>
      <c r="C127" s="461" t="s">
        <v>657</v>
      </c>
      <c r="D127" s="57" t="s">
        <v>289</v>
      </c>
      <c r="E127" s="9">
        <f aca="true" t="shared" si="14" ref="E127:J127">SUM(E128:E129)</f>
        <v>0</v>
      </c>
      <c r="F127" s="9">
        <f t="shared" si="14"/>
        <v>0</v>
      </c>
      <c r="G127" s="9">
        <f t="shared" si="14"/>
        <v>0</v>
      </c>
      <c r="H127" s="9">
        <f t="shared" si="14"/>
        <v>0</v>
      </c>
      <c r="I127" s="9">
        <f t="shared" si="14"/>
        <v>0</v>
      </c>
      <c r="J127" s="268">
        <f t="shared" si="14"/>
        <v>0</v>
      </c>
      <c r="K127" s="267">
        <f aca="true" t="shared" si="15" ref="K127:P127">SUM(K128:K129)</f>
        <v>0</v>
      </c>
      <c r="L127" s="267">
        <f t="shared" si="15"/>
        <v>0</v>
      </c>
      <c r="M127" s="267">
        <f t="shared" si="15"/>
        <v>0</v>
      </c>
      <c r="N127" s="267">
        <f t="shared" si="15"/>
        <v>0</v>
      </c>
      <c r="O127" s="267">
        <f t="shared" si="15"/>
        <v>0</v>
      </c>
      <c r="P127" s="267">
        <f t="shared" si="15"/>
        <v>0</v>
      </c>
    </row>
    <row r="128" spans="1:16" s="324" customFormat="1" ht="24">
      <c r="A128" s="321" t="s">
        <v>262</v>
      </c>
      <c r="B128" s="321" t="s">
        <v>524</v>
      </c>
      <c r="C128" s="461"/>
      <c r="D128" s="356" t="s">
        <v>288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64">
        <v>0</v>
      </c>
      <c r="K128" s="244">
        <v>0</v>
      </c>
      <c r="L128" s="244">
        <v>0</v>
      </c>
      <c r="M128" s="244">
        <v>0</v>
      </c>
      <c r="N128" s="244">
        <v>0</v>
      </c>
      <c r="O128" s="244">
        <v>0</v>
      </c>
      <c r="P128" s="244">
        <v>0</v>
      </c>
    </row>
    <row r="129" spans="1:16" s="324" customFormat="1" ht="87.75" customHeight="1">
      <c r="A129" s="321" t="s">
        <v>262</v>
      </c>
      <c r="B129" s="321" t="s">
        <v>287</v>
      </c>
      <c r="C129" s="461"/>
      <c r="D129" s="356" t="s">
        <v>398</v>
      </c>
      <c r="E129" s="11">
        <v>0</v>
      </c>
      <c r="F129" s="11">
        <v>0</v>
      </c>
      <c r="G129" s="11"/>
      <c r="H129" s="11">
        <v>0</v>
      </c>
      <c r="I129" s="11">
        <v>0</v>
      </c>
      <c r="J129" s="64">
        <v>0</v>
      </c>
      <c r="K129" s="244">
        <v>0</v>
      </c>
      <c r="L129" s="244">
        <v>0</v>
      </c>
      <c r="M129" s="244">
        <v>0</v>
      </c>
      <c r="N129" s="244">
        <v>0</v>
      </c>
      <c r="O129" s="244">
        <v>0</v>
      </c>
      <c r="P129" s="244">
        <v>0</v>
      </c>
    </row>
    <row r="130" spans="1:16" s="324" customFormat="1" ht="48">
      <c r="A130" s="57" t="s">
        <v>452</v>
      </c>
      <c r="B130" s="57" t="s">
        <v>525</v>
      </c>
      <c r="C130" s="457" t="s">
        <v>590</v>
      </c>
      <c r="D130" s="356" t="s">
        <v>827</v>
      </c>
      <c r="E130" s="10">
        <f aca="true" t="shared" si="16" ref="E130:L130">SUM(E131)</f>
        <v>0</v>
      </c>
      <c r="F130" s="10">
        <f t="shared" si="16"/>
        <v>0</v>
      </c>
      <c r="G130" s="10">
        <f t="shared" si="16"/>
        <v>0</v>
      </c>
      <c r="H130" s="10">
        <f t="shared" si="16"/>
        <v>0</v>
      </c>
      <c r="I130" s="10">
        <f t="shared" si="16"/>
        <v>0</v>
      </c>
      <c r="J130" s="269">
        <f t="shared" si="16"/>
        <v>7604.7867</v>
      </c>
      <c r="K130" s="270">
        <f t="shared" si="16"/>
        <v>4843.14</v>
      </c>
      <c r="L130" s="270">
        <f t="shared" si="16"/>
        <v>19238.4</v>
      </c>
      <c r="M130" s="270">
        <f>M131</f>
        <v>6030.8</v>
      </c>
      <c r="N130" s="270">
        <f>SUM(N131)</f>
        <v>4404.8</v>
      </c>
      <c r="O130" s="270">
        <f>SUM(O131)</f>
        <v>0</v>
      </c>
      <c r="P130" s="270">
        <f>SUM(P131)</f>
        <v>0</v>
      </c>
    </row>
    <row r="131" spans="1:16" s="324" customFormat="1" ht="24">
      <c r="A131" s="450" t="s">
        <v>309</v>
      </c>
      <c r="B131" s="450" t="s">
        <v>526</v>
      </c>
      <c r="C131" s="458"/>
      <c r="D131" s="218" t="s">
        <v>290</v>
      </c>
      <c r="E131" s="238">
        <v>0</v>
      </c>
      <c r="F131" s="238">
        <v>0</v>
      </c>
      <c r="G131" s="238">
        <v>0</v>
      </c>
      <c r="H131" s="238">
        <v>0</v>
      </c>
      <c r="I131" s="238">
        <v>0</v>
      </c>
      <c r="J131" s="276">
        <v>7604.7867</v>
      </c>
      <c r="K131" s="279">
        <v>4843.14</v>
      </c>
      <c r="L131" s="245">
        <v>19238.4</v>
      </c>
      <c r="M131" s="245">
        <f>M132</f>
        <v>6030.8</v>
      </c>
      <c r="N131" s="245">
        <f>N132</f>
        <v>4404.8</v>
      </c>
      <c r="O131" s="245">
        <v>0</v>
      </c>
      <c r="P131" s="245">
        <v>0</v>
      </c>
    </row>
    <row r="132" spans="1:16" s="324" customFormat="1" ht="24">
      <c r="A132" s="452"/>
      <c r="B132" s="452"/>
      <c r="C132" s="337"/>
      <c r="D132" s="356" t="s">
        <v>826</v>
      </c>
      <c r="E132" s="11"/>
      <c r="F132" s="11"/>
      <c r="G132" s="11"/>
      <c r="H132" s="11"/>
      <c r="I132" s="11"/>
      <c r="J132" s="64"/>
      <c r="K132" s="249"/>
      <c r="L132" s="244"/>
      <c r="M132" s="244">
        <v>6030.8</v>
      </c>
      <c r="N132" s="244">
        <v>4404.8</v>
      </c>
      <c r="O132" s="244">
        <v>0</v>
      </c>
      <c r="P132" s="244">
        <v>0</v>
      </c>
    </row>
    <row r="133" spans="1:16" s="324" customFormat="1" ht="48">
      <c r="A133" s="57" t="s">
        <v>698</v>
      </c>
      <c r="B133" s="57" t="s">
        <v>692</v>
      </c>
      <c r="C133" s="457" t="s">
        <v>483</v>
      </c>
      <c r="D133" s="356" t="s">
        <v>828</v>
      </c>
      <c r="E133" s="10">
        <f aca="true" t="shared" si="17" ref="E133:P133">SUM(E134)</f>
        <v>0</v>
      </c>
      <c r="F133" s="10">
        <f t="shared" si="17"/>
        <v>0</v>
      </c>
      <c r="G133" s="10">
        <f t="shared" si="17"/>
        <v>0</v>
      </c>
      <c r="H133" s="10">
        <f t="shared" si="17"/>
        <v>0</v>
      </c>
      <c r="I133" s="10">
        <f t="shared" si="17"/>
        <v>0</v>
      </c>
      <c r="J133" s="269">
        <f t="shared" si="17"/>
        <v>0</v>
      </c>
      <c r="K133" s="270">
        <f t="shared" si="17"/>
        <v>0</v>
      </c>
      <c r="L133" s="270">
        <f t="shared" si="17"/>
        <v>11480.8</v>
      </c>
      <c r="M133" s="270">
        <f t="shared" si="17"/>
        <v>59501.399999999994</v>
      </c>
      <c r="N133" s="270">
        <f t="shared" si="17"/>
        <v>10836.300000000001</v>
      </c>
      <c r="O133" s="270">
        <f t="shared" si="17"/>
        <v>0</v>
      </c>
      <c r="P133" s="270">
        <f t="shared" si="17"/>
        <v>0</v>
      </c>
    </row>
    <row r="134" spans="1:16" s="338" customFormat="1" ht="60" customHeight="1">
      <c r="A134" s="476" t="s">
        <v>309</v>
      </c>
      <c r="B134" s="476" t="s">
        <v>741</v>
      </c>
      <c r="C134" s="462"/>
      <c r="D134" s="218" t="s">
        <v>829</v>
      </c>
      <c r="E134" s="317">
        <v>0</v>
      </c>
      <c r="F134" s="317">
        <v>0</v>
      </c>
      <c r="G134" s="317">
        <v>0</v>
      </c>
      <c r="H134" s="317">
        <v>0</v>
      </c>
      <c r="I134" s="317">
        <v>0</v>
      </c>
      <c r="J134" s="318">
        <v>0</v>
      </c>
      <c r="K134" s="319">
        <v>0</v>
      </c>
      <c r="L134" s="312">
        <v>11480.8</v>
      </c>
      <c r="M134" s="312">
        <f>SUM(M135:M141)</f>
        <v>59501.399999999994</v>
      </c>
      <c r="N134" s="312">
        <f>SUM(N135:N141)</f>
        <v>10836.300000000001</v>
      </c>
      <c r="O134" s="312">
        <f>SUM(O135:O141)</f>
        <v>0</v>
      </c>
      <c r="P134" s="312">
        <f>SUM(P135:P141)</f>
        <v>0</v>
      </c>
    </row>
    <row r="135" spans="1:16" s="338" customFormat="1" ht="24">
      <c r="A135" s="477"/>
      <c r="B135" s="477"/>
      <c r="C135" s="462"/>
      <c r="D135" s="356" t="s">
        <v>830</v>
      </c>
      <c r="E135" s="191"/>
      <c r="F135" s="191"/>
      <c r="G135" s="191"/>
      <c r="H135" s="191"/>
      <c r="I135" s="191"/>
      <c r="J135" s="192"/>
      <c r="K135" s="253"/>
      <c r="L135" s="254"/>
      <c r="M135" s="254">
        <v>54180.2</v>
      </c>
      <c r="N135" s="254">
        <v>10619.6</v>
      </c>
      <c r="O135" s="254"/>
      <c r="P135" s="254"/>
    </row>
    <row r="136" spans="1:16" s="338" customFormat="1" ht="24">
      <c r="A136" s="477"/>
      <c r="B136" s="477"/>
      <c r="C136" s="462"/>
      <c r="D136" s="356" t="s">
        <v>897</v>
      </c>
      <c r="E136" s="191"/>
      <c r="F136" s="191"/>
      <c r="G136" s="191"/>
      <c r="H136" s="191"/>
      <c r="I136" s="191"/>
      <c r="J136" s="192"/>
      <c r="K136" s="253"/>
      <c r="L136" s="254"/>
      <c r="M136" s="254">
        <v>4131.2</v>
      </c>
      <c r="N136" s="254">
        <v>0</v>
      </c>
      <c r="O136" s="254">
        <v>0</v>
      </c>
      <c r="P136" s="254"/>
    </row>
    <row r="137" spans="1:16" s="338" customFormat="1" ht="24">
      <c r="A137" s="477"/>
      <c r="B137" s="477"/>
      <c r="C137" s="462"/>
      <c r="D137" s="356" t="s">
        <v>831</v>
      </c>
      <c r="E137" s="191"/>
      <c r="F137" s="191"/>
      <c r="G137" s="191"/>
      <c r="H137" s="191"/>
      <c r="I137" s="191"/>
      <c r="J137" s="192"/>
      <c r="K137" s="253"/>
      <c r="L137" s="254"/>
      <c r="M137" s="254">
        <v>1105.7</v>
      </c>
      <c r="N137" s="254">
        <v>216.7</v>
      </c>
      <c r="O137" s="254">
        <v>0</v>
      </c>
      <c r="P137" s="254"/>
    </row>
    <row r="138" spans="1:16" s="338" customFormat="1" ht="24">
      <c r="A138" s="477"/>
      <c r="B138" s="477"/>
      <c r="C138" s="462"/>
      <c r="D138" s="356" t="s">
        <v>898</v>
      </c>
      <c r="E138" s="191"/>
      <c r="F138" s="191"/>
      <c r="G138" s="191"/>
      <c r="H138" s="191"/>
      <c r="I138" s="191"/>
      <c r="J138" s="192">
        <v>0</v>
      </c>
      <c r="K138" s="253"/>
      <c r="L138" s="254"/>
      <c r="M138" s="254">
        <v>84.3</v>
      </c>
      <c r="N138" s="254">
        <v>0</v>
      </c>
      <c r="O138" s="254">
        <v>0</v>
      </c>
      <c r="P138" s="254"/>
    </row>
    <row r="139" spans="1:16" s="338" customFormat="1" ht="24">
      <c r="A139" s="477"/>
      <c r="B139" s="477"/>
      <c r="C139" s="462"/>
      <c r="D139" s="356" t="s">
        <v>922</v>
      </c>
      <c r="E139" s="191"/>
      <c r="F139" s="191"/>
      <c r="G139" s="191"/>
      <c r="H139" s="191"/>
      <c r="I139" s="191"/>
      <c r="J139" s="192"/>
      <c r="K139" s="253"/>
      <c r="L139" s="254"/>
      <c r="M139" s="254"/>
      <c r="N139" s="254">
        <v>0</v>
      </c>
      <c r="O139" s="254">
        <v>0</v>
      </c>
      <c r="P139" s="254"/>
    </row>
    <row r="140" spans="1:16" s="338" customFormat="1" ht="24">
      <c r="A140" s="477"/>
      <c r="B140" s="477"/>
      <c r="C140" s="462"/>
      <c r="D140" s="356" t="s">
        <v>923</v>
      </c>
      <c r="E140" s="191"/>
      <c r="F140" s="191"/>
      <c r="G140" s="191"/>
      <c r="H140" s="191"/>
      <c r="I140" s="191"/>
      <c r="J140" s="192"/>
      <c r="K140" s="253"/>
      <c r="L140" s="254"/>
      <c r="M140" s="254"/>
      <c r="N140" s="254">
        <v>0</v>
      </c>
      <c r="O140" s="254"/>
      <c r="P140" s="254"/>
    </row>
    <row r="141" spans="1:16" s="338" customFormat="1" ht="24">
      <c r="A141" s="478"/>
      <c r="B141" s="478"/>
      <c r="C141" s="478"/>
      <c r="D141" s="356" t="s">
        <v>905</v>
      </c>
      <c r="E141" s="191"/>
      <c r="F141" s="191"/>
      <c r="G141" s="191"/>
      <c r="H141" s="191"/>
      <c r="I141" s="191"/>
      <c r="J141" s="192"/>
      <c r="K141" s="253"/>
      <c r="L141" s="254"/>
      <c r="M141" s="254">
        <v>0</v>
      </c>
      <c r="N141" s="254"/>
      <c r="O141" s="254"/>
      <c r="P141" s="254"/>
    </row>
    <row r="142" spans="1:16" s="324" customFormat="1" ht="36">
      <c r="A142" s="57" t="s">
        <v>723</v>
      </c>
      <c r="B142" s="57" t="s">
        <v>724</v>
      </c>
      <c r="C142" s="459" t="s">
        <v>483</v>
      </c>
      <c r="D142" s="57" t="s">
        <v>912</v>
      </c>
      <c r="E142" s="10">
        <f aca="true" t="shared" si="18" ref="E142:L142">SUM(E143)</f>
        <v>0</v>
      </c>
      <c r="F142" s="10">
        <f t="shared" si="18"/>
        <v>0</v>
      </c>
      <c r="G142" s="10">
        <f t="shared" si="18"/>
        <v>0</v>
      </c>
      <c r="H142" s="10">
        <f t="shared" si="18"/>
        <v>0</v>
      </c>
      <c r="I142" s="10">
        <f t="shared" si="18"/>
        <v>0</v>
      </c>
      <c r="J142" s="269">
        <f t="shared" si="18"/>
        <v>0</v>
      </c>
      <c r="K142" s="270">
        <f t="shared" si="18"/>
        <v>0</v>
      </c>
      <c r="L142" s="270">
        <f t="shared" si="18"/>
        <v>0</v>
      </c>
      <c r="M142" s="270">
        <f>SUM(M143+M144+M149)</f>
        <v>9043.3</v>
      </c>
      <c r="N142" s="270">
        <f>SUM(N143+N144+N149)</f>
        <v>18933.8</v>
      </c>
      <c r="O142" s="270">
        <f>SUM(O143+O144+O149)</f>
        <v>0</v>
      </c>
      <c r="P142" s="270">
        <f>SUM(P143+P144+P149)</f>
        <v>0</v>
      </c>
    </row>
    <row r="143" spans="1:16" s="338" customFormat="1" ht="36">
      <c r="A143" s="190" t="s">
        <v>309</v>
      </c>
      <c r="B143" s="190" t="s">
        <v>725</v>
      </c>
      <c r="C143" s="459"/>
      <c r="D143" s="190"/>
      <c r="E143" s="191"/>
      <c r="F143" s="191"/>
      <c r="G143" s="191"/>
      <c r="H143" s="191"/>
      <c r="I143" s="191"/>
      <c r="J143" s="192"/>
      <c r="K143" s="253"/>
      <c r="L143" s="254"/>
      <c r="M143" s="254"/>
      <c r="N143" s="254">
        <v>0</v>
      </c>
      <c r="O143" s="254">
        <v>0</v>
      </c>
      <c r="P143" s="254">
        <v>0</v>
      </c>
    </row>
    <row r="144" spans="1:16" s="379" customFormat="1" ht="26.25" customHeight="1">
      <c r="A144" s="476" t="s">
        <v>309</v>
      </c>
      <c r="B144" s="476" t="s">
        <v>924</v>
      </c>
      <c r="C144" s="459"/>
      <c r="D144" s="374" t="s">
        <v>925</v>
      </c>
      <c r="E144" s="375"/>
      <c r="F144" s="375"/>
      <c r="G144" s="375"/>
      <c r="H144" s="375"/>
      <c r="I144" s="375"/>
      <c r="J144" s="376"/>
      <c r="K144" s="377"/>
      <c r="L144" s="378"/>
      <c r="M144" s="378">
        <f>SUM(M146)</f>
        <v>9043.3</v>
      </c>
      <c r="N144" s="378">
        <f>SUM(N145:N148)</f>
        <v>18933.8</v>
      </c>
      <c r="O144" s="378"/>
      <c r="P144" s="378"/>
    </row>
    <row r="145" spans="1:16" s="338" customFormat="1" ht="24">
      <c r="A145" s="477"/>
      <c r="B145" s="477"/>
      <c r="C145" s="459"/>
      <c r="D145" s="190" t="s">
        <v>941</v>
      </c>
      <c r="E145" s="191"/>
      <c r="F145" s="191"/>
      <c r="G145" s="191"/>
      <c r="H145" s="191"/>
      <c r="I145" s="191"/>
      <c r="J145" s="192"/>
      <c r="K145" s="253"/>
      <c r="L145" s="254"/>
      <c r="M145" s="254"/>
      <c r="N145" s="380">
        <v>451</v>
      </c>
      <c r="O145" s="254"/>
      <c r="P145" s="254"/>
    </row>
    <row r="146" spans="1:16" s="338" customFormat="1" ht="24">
      <c r="A146" s="477"/>
      <c r="B146" s="477"/>
      <c r="C146" s="459"/>
      <c r="D146" s="190" t="s">
        <v>926</v>
      </c>
      <c r="E146" s="191"/>
      <c r="F146" s="191"/>
      <c r="G146" s="191"/>
      <c r="H146" s="191"/>
      <c r="I146" s="191"/>
      <c r="J146" s="192"/>
      <c r="K146" s="253"/>
      <c r="L146" s="254"/>
      <c r="M146" s="254">
        <v>9043.3</v>
      </c>
      <c r="N146" s="380">
        <v>468.5</v>
      </c>
      <c r="O146" s="254">
        <v>0</v>
      </c>
      <c r="P146" s="254"/>
    </row>
    <row r="147" spans="1:16" s="338" customFormat="1" ht="24">
      <c r="A147" s="477"/>
      <c r="B147" s="477"/>
      <c r="C147" s="459"/>
      <c r="D147" s="190" t="s">
        <v>949</v>
      </c>
      <c r="E147" s="191"/>
      <c r="F147" s="191"/>
      <c r="G147" s="191"/>
      <c r="H147" s="191"/>
      <c r="I147" s="191"/>
      <c r="J147" s="192"/>
      <c r="K147" s="253"/>
      <c r="L147" s="254"/>
      <c r="M147" s="254"/>
      <c r="N147" s="380">
        <v>12605.8</v>
      </c>
      <c r="O147" s="254"/>
      <c r="P147" s="254"/>
    </row>
    <row r="148" spans="1:16" s="338" customFormat="1" ht="24">
      <c r="A148" s="479"/>
      <c r="B148" s="479"/>
      <c r="C148" s="459"/>
      <c r="D148" s="190" t="s">
        <v>950</v>
      </c>
      <c r="E148" s="352"/>
      <c r="F148" s="352"/>
      <c r="G148" s="352"/>
      <c r="H148" s="352"/>
      <c r="I148" s="352"/>
      <c r="J148" s="352"/>
      <c r="K148" s="352"/>
      <c r="L148" s="352"/>
      <c r="M148" s="352"/>
      <c r="N148" s="381">
        <v>5408.5</v>
      </c>
      <c r="O148" s="352"/>
      <c r="P148" s="352"/>
    </row>
    <row r="149" spans="1:16" s="338" customFormat="1" ht="36">
      <c r="A149" s="190" t="s">
        <v>309</v>
      </c>
      <c r="B149" s="190" t="s">
        <v>913</v>
      </c>
      <c r="C149" s="459"/>
      <c r="D149" s="356" t="s">
        <v>912</v>
      </c>
      <c r="E149" s="191">
        <v>0</v>
      </c>
      <c r="F149" s="191">
        <v>0</v>
      </c>
      <c r="G149" s="191">
        <v>0</v>
      </c>
      <c r="H149" s="191">
        <v>0</v>
      </c>
      <c r="I149" s="191">
        <v>0</v>
      </c>
      <c r="J149" s="192">
        <v>0</v>
      </c>
      <c r="K149" s="191">
        <v>0</v>
      </c>
      <c r="L149" s="192">
        <v>0</v>
      </c>
      <c r="M149" s="192">
        <v>0</v>
      </c>
      <c r="N149" s="192">
        <v>0</v>
      </c>
      <c r="O149" s="192">
        <v>0</v>
      </c>
      <c r="P149" s="192">
        <v>0</v>
      </c>
    </row>
  </sheetData>
  <sheetProtection/>
  <mergeCells count="80">
    <mergeCell ref="B15:B18"/>
    <mergeCell ref="B94:B96"/>
    <mergeCell ref="A144:A148"/>
    <mergeCell ref="B144:B148"/>
    <mergeCell ref="B41:B42"/>
    <mergeCell ref="B28:B29"/>
    <mergeCell ref="A15:A18"/>
    <mergeCell ref="A19:A25"/>
    <mergeCell ref="A28:A29"/>
    <mergeCell ref="C142:C149"/>
    <mergeCell ref="A134:A141"/>
    <mergeCell ref="B134:B141"/>
    <mergeCell ref="C133:C141"/>
    <mergeCell ref="B131:B132"/>
    <mergeCell ref="B46:B47"/>
    <mergeCell ref="C121:C122"/>
    <mergeCell ref="C14:C52"/>
    <mergeCell ref="B56:B57"/>
    <mergeCell ref="B30:B38"/>
    <mergeCell ref="M3:N3"/>
    <mergeCell ref="C9:C13"/>
    <mergeCell ref="B65:B66"/>
    <mergeCell ref="C115:C117"/>
    <mergeCell ref="B116:B117"/>
    <mergeCell ref="B39:B40"/>
    <mergeCell ref="C110:C114"/>
    <mergeCell ref="C79:C80"/>
    <mergeCell ref="C53:C67"/>
    <mergeCell ref="C92:C105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81:C91"/>
    <mergeCell ref="B44:B45"/>
    <mergeCell ref="B51:B52"/>
    <mergeCell ref="B111:B113"/>
    <mergeCell ref="B69:B75"/>
    <mergeCell ref="B99:B100"/>
    <mergeCell ref="B101:B102"/>
    <mergeCell ref="C68:C78"/>
    <mergeCell ref="C130:C131"/>
    <mergeCell ref="C123:C126"/>
    <mergeCell ref="C106:C108"/>
    <mergeCell ref="B119:B120"/>
    <mergeCell ref="C118:C120"/>
    <mergeCell ref="C127:C129"/>
    <mergeCell ref="A39:A40"/>
    <mergeCell ref="A41:A42"/>
    <mergeCell ref="A30:A38"/>
    <mergeCell ref="A65:A66"/>
    <mergeCell ref="A69:A75"/>
    <mergeCell ref="A44:A45"/>
    <mergeCell ref="A46:A47"/>
    <mergeCell ref="A51:A52"/>
    <mergeCell ref="A56:A57"/>
    <mergeCell ref="A87:A91"/>
    <mergeCell ref="A94:A96"/>
    <mergeCell ref="B124:B125"/>
    <mergeCell ref="A124:A125"/>
    <mergeCell ref="B108:B109"/>
    <mergeCell ref="B77:B78"/>
    <mergeCell ref="B82:B86"/>
    <mergeCell ref="B87:B91"/>
    <mergeCell ref="B19:B26"/>
    <mergeCell ref="A131:A132"/>
    <mergeCell ref="A99:A100"/>
    <mergeCell ref="A101:A102"/>
    <mergeCell ref="A108:A109"/>
    <mergeCell ref="A111:A113"/>
    <mergeCell ref="A116:A117"/>
    <mergeCell ref="A119:A120"/>
    <mergeCell ref="A77:A78"/>
    <mergeCell ref="A82:A86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B1">
      <selection activeCell="D19" sqref="D19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customWidth="1"/>
    <col min="16" max="16" width="13.16015625" style="205" hidden="1" customWidth="1"/>
    <col min="17" max="17" width="1.66796875" style="70" hidden="1" customWidth="1"/>
    <col min="18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08" t="s">
        <v>446</v>
      </c>
      <c r="M1" s="508"/>
      <c r="N1" s="508"/>
      <c r="O1" s="508"/>
    </row>
    <row r="2" spans="12:15" ht="120" customHeight="1">
      <c r="L2" s="509" t="s">
        <v>964</v>
      </c>
      <c r="M2" s="509"/>
      <c r="N2" s="509"/>
      <c r="O2" s="509"/>
    </row>
    <row r="3" spans="1:15" ht="15" customHeight="1">
      <c r="A3" s="511" t="s">
        <v>304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</row>
    <row r="4" spans="1:15" ht="15.75" customHeight="1">
      <c r="A4" s="512" t="s">
        <v>876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18" t="s">
        <v>254</v>
      </c>
      <c r="B6" s="517" t="s">
        <v>336</v>
      </c>
      <c r="C6" s="517" t="s">
        <v>302</v>
      </c>
      <c r="D6" s="517" t="s">
        <v>303</v>
      </c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213"/>
    </row>
    <row r="7" spans="1:16" ht="18.75" customHeight="1">
      <c r="A7" s="518"/>
      <c r="B7" s="517"/>
      <c r="C7" s="517"/>
      <c r="D7" s="143">
        <v>2014</v>
      </c>
      <c r="E7" s="143">
        <v>2015</v>
      </c>
      <c r="F7" s="143">
        <v>2016</v>
      </c>
      <c r="G7" s="143">
        <v>2017</v>
      </c>
      <c r="H7" s="143">
        <v>2018</v>
      </c>
      <c r="I7" s="143">
        <v>2019</v>
      </c>
      <c r="J7" s="143">
        <v>2020</v>
      </c>
      <c r="K7" s="202">
        <v>2021</v>
      </c>
      <c r="L7" s="305">
        <v>2022</v>
      </c>
      <c r="M7" s="373">
        <v>2023</v>
      </c>
      <c r="N7" s="305">
        <v>2024</v>
      </c>
      <c r="O7" s="305">
        <v>2025</v>
      </c>
      <c r="P7" s="213"/>
    </row>
    <row r="8" spans="1:19" s="145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4"/>
      <c r="S8" s="262"/>
    </row>
    <row r="9" spans="1:16" s="145" customFormat="1" ht="12" hidden="1">
      <c r="A9" s="16"/>
      <c r="B9" s="16"/>
      <c r="C9" s="16" t="s">
        <v>323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-29770.100000000035</v>
      </c>
      <c r="N9" s="17">
        <f t="shared" si="1"/>
        <v>0</v>
      </c>
      <c r="O9" s="17">
        <f t="shared" si="1"/>
        <v>0</v>
      </c>
      <c r="P9" s="215"/>
    </row>
    <row r="10" spans="1:16" s="145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156972.49999999997</v>
      </c>
      <c r="N10" s="17">
        <f t="shared" si="2"/>
        <v>83268.2</v>
      </c>
      <c r="O10" s="17">
        <f t="shared" si="2"/>
        <v>83791.09999999999</v>
      </c>
      <c r="P10" s="215"/>
    </row>
    <row r="11" spans="1:19" ht="13.5" customHeight="1">
      <c r="A11" s="485" t="s">
        <v>308</v>
      </c>
      <c r="B11" s="485" t="s">
        <v>515</v>
      </c>
      <c r="C11" s="141" t="s">
        <v>305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65">
        <f>SUM(K12:K15)</f>
        <v>162527.5</v>
      </c>
      <c r="L11" s="29">
        <f t="shared" si="3"/>
        <v>198354.8</v>
      </c>
      <c r="M11" s="29">
        <f>M12+M13+M14+M15</f>
        <v>186742.6</v>
      </c>
      <c r="N11" s="29">
        <f>SUM(N12:N15)</f>
        <v>83268.20000000001</v>
      </c>
      <c r="O11" s="29">
        <f>SUM(O12:O15)</f>
        <v>83791.1</v>
      </c>
      <c r="P11" s="216">
        <f>SUM(D11:O11)</f>
        <v>1115225.1057600002</v>
      </c>
      <c r="Q11" s="77">
        <f>SUM(P12:P15)</f>
        <v>1115225.1057600002</v>
      </c>
      <c r="R11" s="204">
        <f>D11+E11+F11+G11+H11+I11+J11+K11+L11+M11+N11+O11</f>
        <v>1115225.1057600002</v>
      </c>
      <c r="S11" s="204"/>
    </row>
    <row r="12" spans="1:19" ht="12">
      <c r="A12" s="485"/>
      <c r="B12" s="485"/>
      <c r="C12" s="142" t="s">
        <v>306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61326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6">
        <f>SUM(D12:O12)</f>
        <v>207895.88413</v>
      </c>
      <c r="R12" s="204">
        <f aca="true" t="shared" si="6" ref="R12:R75">D12+E12+F12+G12+H12+I12+J12+K12+L12+M12+N12+O12</f>
        <v>207895.88413</v>
      </c>
      <c r="S12" s="204"/>
    </row>
    <row r="13" spans="1:19" ht="12">
      <c r="A13" s="485"/>
      <c r="B13" s="485"/>
      <c r="C13" s="142" t="s">
        <v>318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73694.79999999999</v>
      </c>
      <c r="N13" s="30">
        <f t="shared" si="5"/>
        <v>37389.3</v>
      </c>
      <c r="O13" s="30">
        <f t="shared" si="5"/>
        <v>37414.600000000006</v>
      </c>
      <c r="P13" s="216">
        <f>SUM(D13:O13)</f>
        <v>475362.72062000004</v>
      </c>
      <c r="R13" s="204">
        <f t="shared" si="6"/>
        <v>475362.72062000004</v>
      </c>
      <c r="S13" s="204"/>
    </row>
    <row r="14" spans="1:19" ht="24">
      <c r="A14" s="485"/>
      <c r="B14" s="485"/>
      <c r="C14" s="142" t="s">
        <v>645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49274.700000000004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6">
        <f>SUM(D14:O14)</f>
        <v>428683.00101000007</v>
      </c>
      <c r="R14" s="204">
        <f t="shared" si="6"/>
        <v>428683.00101000007</v>
      </c>
      <c r="S14" s="204"/>
    </row>
    <row r="15" spans="1:19" ht="12">
      <c r="A15" s="485"/>
      <c r="B15" s="485"/>
      <c r="C15" s="142" t="s">
        <v>307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6">
        <f>SUM(D15:O15)</f>
        <v>3283.5</v>
      </c>
      <c r="R15" s="204">
        <f t="shared" si="6"/>
        <v>3283.5</v>
      </c>
      <c r="S15" s="204"/>
    </row>
    <row r="16" spans="1:19" ht="12">
      <c r="A16" s="514" t="s">
        <v>319</v>
      </c>
      <c r="B16" s="489" t="s">
        <v>546</v>
      </c>
      <c r="C16" s="141" t="s">
        <v>305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 t="shared" si="7"/>
        <v>0</v>
      </c>
      <c r="O16" s="10">
        <f t="shared" si="7"/>
        <v>0</v>
      </c>
      <c r="P16" s="216">
        <f aca="true" t="shared" si="8" ref="P16:P69">SUM(D16:O16)</f>
        <v>0</v>
      </c>
      <c r="R16" s="204">
        <f t="shared" si="6"/>
        <v>0</v>
      </c>
      <c r="S16" s="204"/>
    </row>
    <row r="17" spans="1:19" ht="12">
      <c r="A17" s="515"/>
      <c r="B17" s="490"/>
      <c r="C17" s="142" t="s">
        <v>306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6">
        <f t="shared" si="8"/>
        <v>0</v>
      </c>
      <c r="R17" s="204">
        <f t="shared" si="6"/>
        <v>0</v>
      </c>
      <c r="S17" s="204"/>
    </row>
    <row r="18" spans="1:19" ht="12">
      <c r="A18" s="515"/>
      <c r="B18" s="490"/>
      <c r="C18" s="142" t="s">
        <v>318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6">
        <f t="shared" si="8"/>
        <v>0</v>
      </c>
      <c r="R18" s="204">
        <f t="shared" si="6"/>
        <v>0</v>
      </c>
      <c r="S18" s="204"/>
    </row>
    <row r="19" spans="1:19" ht="24">
      <c r="A19" s="515"/>
      <c r="B19" s="490"/>
      <c r="C19" s="142" t="s">
        <v>645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>M24+M29</f>
        <v>0</v>
      </c>
      <c r="N19" s="11">
        <f t="shared" si="11"/>
        <v>0</v>
      </c>
      <c r="O19" s="11">
        <f t="shared" si="11"/>
        <v>0</v>
      </c>
      <c r="P19" s="216">
        <f t="shared" si="8"/>
        <v>0</v>
      </c>
      <c r="R19" s="204">
        <f t="shared" si="6"/>
        <v>0</v>
      </c>
      <c r="S19" s="204"/>
    </row>
    <row r="20" spans="1:19" ht="12">
      <c r="A20" s="516"/>
      <c r="B20" s="491"/>
      <c r="C20" s="142" t="s">
        <v>307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6">
        <f t="shared" si="8"/>
        <v>0</v>
      </c>
      <c r="R20" s="204">
        <f t="shared" si="6"/>
        <v>0</v>
      </c>
      <c r="S20" s="204"/>
    </row>
    <row r="21" spans="1:19" ht="12">
      <c r="A21" s="498" t="s">
        <v>309</v>
      </c>
      <c r="B21" s="482" t="s">
        <v>391</v>
      </c>
      <c r="C21" s="141" t="s">
        <v>305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0</v>
      </c>
      <c r="N21" s="10">
        <f t="shared" si="12"/>
        <v>0</v>
      </c>
      <c r="O21" s="10">
        <f t="shared" si="12"/>
        <v>0</v>
      </c>
      <c r="P21" s="216">
        <f t="shared" si="8"/>
        <v>0</v>
      </c>
      <c r="R21" s="204">
        <f t="shared" si="6"/>
        <v>0</v>
      </c>
      <c r="S21" s="204"/>
    </row>
    <row r="22" spans="1:19" ht="12">
      <c r="A22" s="498"/>
      <c r="B22" s="486"/>
      <c r="C22" s="142" t="s">
        <v>306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6">
        <f t="shared" si="8"/>
        <v>0</v>
      </c>
      <c r="R22" s="204">
        <f t="shared" si="6"/>
        <v>0</v>
      </c>
      <c r="S22" s="204"/>
    </row>
    <row r="23" spans="1:19" ht="12">
      <c r="A23" s="498"/>
      <c r="B23" s="486"/>
      <c r="C23" s="142" t="s">
        <v>318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6">
        <f t="shared" si="8"/>
        <v>0</v>
      </c>
      <c r="R23" s="204">
        <f t="shared" si="6"/>
        <v>0</v>
      </c>
      <c r="S23" s="204"/>
    </row>
    <row r="24" spans="1:19" ht="14.25" customHeight="1">
      <c r="A24" s="498"/>
      <c r="B24" s="486"/>
      <c r="C24" s="142" t="s">
        <v>645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216">
        <f t="shared" si="8"/>
        <v>0</v>
      </c>
      <c r="R24" s="204">
        <f t="shared" si="6"/>
        <v>0</v>
      </c>
      <c r="S24" s="204"/>
    </row>
    <row r="25" spans="1:19" ht="12">
      <c r="A25" s="498"/>
      <c r="B25" s="487"/>
      <c r="C25" s="142" t="s">
        <v>307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6">
        <f t="shared" si="8"/>
        <v>0</v>
      </c>
      <c r="R25" s="204">
        <f t="shared" si="6"/>
        <v>0</v>
      </c>
      <c r="S25" s="204"/>
    </row>
    <row r="26" spans="1:19" ht="12">
      <c r="A26" s="498" t="s">
        <v>309</v>
      </c>
      <c r="B26" s="482" t="s">
        <v>387</v>
      </c>
      <c r="C26" s="141" t="s">
        <v>305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6">
        <f t="shared" si="8"/>
        <v>0</v>
      </c>
      <c r="R26" s="204">
        <f t="shared" si="6"/>
        <v>0</v>
      </c>
      <c r="S26" s="204"/>
    </row>
    <row r="27" spans="1:19" ht="12">
      <c r="A27" s="498"/>
      <c r="B27" s="486"/>
      <c r="C27" s="142" t="s">
        <v>306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6">
        <f t="shared" si="8"/>
        <v>0</v>
      </c>
      <c r="R27" s="204">
        <f t="shared" si="6"/>
        <v>0</v>
      </c>
      <c r="S27" s="204"/>
    </row>
    <row r="28" spans="1:19" ht="12">
      <c r="A28" s="498"/>
      <c r="B28" s="486"/>
      <c r="C28" s="142" t="s">
        <v>318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6">
        <f t="shared" si="8"/>
        <v>0</v>
      </c>
      <c r="R28" s="204">
        <f t="shared" si="6"/>
        <v>0</v>
      </c>
      <c r="S28" s="204"/>
    </row>
    <row r="29" spans="1:19" ht="24">
      <c r="A29" s="498"/>
      <c r="B29" s="486"/>
      <c r="C29" s="142" t="s">
        <v>645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6">
        <f t="shared" si="8"/>
        <v>0</v>
      </c>
      <c r="R29" s="204">
        <f t="shared" si="6"/>
        <v>0</v>
      </c>
      <c r="S29" s="204"/>
    </row>
    <row r="30" spans="1:19" ht="12">
      <c r="A30" s="498"/>
      <c r="B30" s="487"/>
      <c r="C30" s="142" t="s">
        <v>307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6">
        <f t="shared" si="8"/>
        <v>0</v>
      </c>
      <c r="R30" s="204">
        <f t="shared" si="6"/>
        <v>0</v>
      </c>
      <c r="S30" s="204"/>
    </row>
    <row r="31" spans="1:19" ht="12">
      <c r="A31" s="498" t="s">
        <v>309</v>
      </c>
      <c r="B31" s="482" t="s">
        <v>435</v>
      </c>
      <c r="C31" s="141" t="s">
        <v>305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6">
        <f t="shared" si="8"/>
        <v>0</v>
      </c>
      <c r="R31" s="204">
        <f t="shared" si="6"/>
        <v>0</v>
      </c>
      <c r="S31" s="204"/>
    </row>
    <row r="32" spans="1:19" ht="12">
      <c r="A32" s="498"/>
      <c r="B32" s="486"/>
      <c r="C32" s="142" t="s">
        <v>306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6">
        <f t="shared" si="8"/>
        <v>0</v>
      </c>
      <c r="R32" s="204">
        <f t="shared" si="6"/>
        <v>0</v>
      </c>
      <c r="S32" s="204"/>
    </row>
    <row r="33" spans="1:19" ht="12">
      <c r="A33" s="498"/>
      <c r="B33" s="486"/>
      <c r="C33" s="142" t="s">
        <v>318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6">
        <f t="shared" si="8"/>
        <v>0</v>
      </c>
      <c r="R33" s="204">
        <f t="shared" si="6"/>
        <v>0</v>
      </c>
      <c r="S33" s="204"/>
    </row>
    <row r="34" spans="1:19" ht="27" customHeight="1">
      <c r="A34" s="498"/>
      <c r="B34" s="486"/>
      <c r="C34" s="142" t="s">
        <v>645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6">
        <f t="shared" si="8"/>
        <v>0</v>
      </c>
      <c r="R34" s="204">
        <f t="shared" si="6"/>
        <v>0</v>
      </c>
      <c r="S34" s="204"/>
    </row>
    <row r="35" spans="1:19" ht="12">
      <c r="A35" s="498"/>
      <c r="B35" s="487"/>
      <c r="C35" s="142" t="s">
        <v>307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6">
        <f t="shared" si="8"/>
        <v>0</v>
      </c>
      <c r="R35" s="204">
        <f t="shared" si="6"/>
        <v>0</v>
      </c>
      <c r="S35" s="204"/>
    </row>
    <row r="36" spans="1:19" ht="12">
      <c r="A36" s="480" t="s">
        <v>260</v>
      </c>
      <c r="B36" s="485" t="s">
        <v>530</v>
      </c>
      <c r="C36" s="141" t="s">
        <v>305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61194.4</v>
      </c>
      <c r="N36" s="9">
        <f t="shared" si="13"/>
        <v>45223.7</v>
      </c>
      <c r="O36" s="9">
        <f t="shared" si="13"/>
        <v>45281.8</v>
      </c>
      <c r="P36" s="216">
        <f t="shared" si="8"/>
        <v>393025.30150000006</v>
      </c>
      <c r="R36" s="204">
        <f t="shared" si="6"/>
        <v>393025.30150000006</v>
      </c>
      <c r="S36" s="204"/>
    </row>
    <row r="37" spans="1:19" ht="12">
      <c r="A37" s="480"/>
      <c r="B37" s="485"/>
      <c r="C37" s="142" t="s">
        <v>306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>M42+M47+M52+M57+M62+M67+M72+M102+M77+M82+M87+M92+M97+M107+M112+M117+M122+M127</f>
        <v>2546.8999999999996</v>
      </c>
      <c r="N37" s="55">
        <f t="shared" si="14"/>
        <v>2574</v>
      </c>
      <c r="O37" s="55">
        <f t="shared" si="14"/>
        <v>2606.7999999999997</v>
      </c>
      <c r="P37" s="216">
        <f t="shared" si="8"/>
        <v>26245.901</v>
      </c>
      <c r="R37" s="204">
        <f t="shared" si="6"/>
        <v>26245.901</v>
      </c>
      <c r="S37" s="204"/>
    </row>
    <row r="38" spans="1:19" ht="12">
      <c r="A38" s="480"/>
      <c r="B38" s="485"/>
      <c r="C38" s="142" t="s">
        <v>318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>M43+M48+M53+M58+M63+M68+M73+M103+M78+M83+M88+M93+M98+M108+M113+M118+M123+M128</f>
        <v>50027.5</v>
      </c>
      <c r="N38" s="55">
        <f t="shared" si="14"/>
        <v>36551.5</v>
      </c>
      <c r="O38" s="55">
        <f t="shared" si="14"/>
        <v>36576.8</v>
      </c>
      <c r="P38" s="216">
        <f t="shared" si="8"/>
        <v>311078.2181</v>
      </c>
      <c r="R38" s="204">
        <f t="shared" si="6"/>
        <v>311078.2181</v>
      </c>
      <c r="S38" s="204"/>
    </row>
    <row r="39" spans="1:19" ht="12" customHeight="1">
      <c r="A39" s="480"/>
      <c r="B39" s="485"/>
      <c r="C39" s="142" t="s">
        <v>645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8620</v>
      </c>
      <c r="N39" s="55">
        <f t="shared" si="14"/>
        <v>6098.2</v>
      </c>
      <c r="O39" s="55">
        <f t="shared" si="14"/>
        <v>6098.2</v>
      </c>
      <c r="P39" s="216">
        <f t="shared" si="8"/>
        <v>55701.18239999999</v>
      </c>
      <c r="R39" s="204">
        <f t="shared" si="6"/>
        <v>55701.18239999999</v>
      </c>
      <c r="S39" s="204"/>
    </row>
    <row r="40" spans="1:19" ht="12">
      <c r="A40" s="510"/>
      <c r="B40" s="489"/>
      <c r="C40" s="142" t="s">
        <v>307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6">
        <f t="shared" si="8"/>
        <v>0</v>
      </c>
      <c r="R40" s="204">
        <f t="shared" si="6"/>
        <v>0</v>
      </c>
      <c r="S40" s="204"/>
    </row>
    <row r="41" spans="1:19" ht="12">
      <c r="A41" s="498" t="s">
        <v>309</v>
      </c>
      <c r="B41" s="481" t="s">
        <v>310</v>
      </c>
      <c r="C41" s="141" t="s">
        <v>305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6">
        <f t="shared" si="8"/>
        <v>82.13</v>
      </c>
      <c r="R41" s="204">
        <f t="shared" si="6"/>
        <v>82.13</v>
      </c>
      <c r="S41" s="204"/>
    </row>
    <row r="42" spans="1:19" ht="12">
      <c r="A42" s="498"/>
      <c r="B42" s="481"/>
      <c r="C42" s="142" t="s">
        <v>306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6">
        <f t="shared" si="8"/>
        <v>0</v>
      </c>
      <c r="R42" s="204">
        <f t="shared" si="6"/>
        <v>0</v>
      </c>
      <c r="S42" s="204"/>
    </row>
    <row r="43" spans="1:19" ht="12">
      <c r="A43" s="498"/>
      <c r="B43" s="481"/>
      <c r="C43" s="142" t="s">
        <v>318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6">
        <f t="shared" si="8"/>
        <v>0</v>
      </c>
      <c r="R43" s="204">
        <f t="shared" si="6"/>
        <v>0</v>
      </c>
      <c r="S43" s="204"/>
    </row>
    <row r="44" spans="1:19" ht="24">
      <c r="A44" s="498"/>
      <c r="B44" s="481"/>
      <c r="C44" s="142" t="s">
        <v>645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6">
        <f t="shared" si="8"/>
        <v>82.13</v>
      </c>
      <c r="R44" s="204">
        <f t="shared" si="6"/>
        <v>82.13</v>
      </c>
      <c r="S44" s="204"/>
    </row>
    <row r="45" spans="1:19" ht="12">
      <c r="A45" s="498"/>
      <c r="B45" s="481"/>
      <c r="C45" s="142" t="s">
        <v>307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6">
        <f t="shared" si="8"/>
        <v>0</v>
      </c>
      <c r="R45" s="204">
        <f t="shared" si="6"/>
        <v>0</v>
      </c>
      <c r="S45" s="204"/>
    </row>
    <row r="46" spans="1:19" ht="12">
      <c r="A46" s="498" t="s">
        <v>309</v>
      </c>
      <c r="B46" s="481" t="s">
        <v>311</v>
      </c>
      <c r="C46" s="141" t="s">
        <v>305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6">
        <f t="shared" si="8"/>
        <v>2334.88</v>
      </c>
      <c r="R46" s="204">
        <f t="shared" si="6"/>
        <v>2334.88</v>
      </c>
      <c r="S46" s="204"/>
    </row>
    <row r="47" spans="1:19" ht="12">
      <c r="A47" s="498"/>
      <c r="B47" s="481"/>
      <c r="C47" s="142" t="s">
        <v>306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6">
        <f t="shared" si="8"/>
        <v>0</v>
      </c>
      <c r="R47" s="204">
        <f t="shared" si="6"/>
        <v>0</v>
      </c>
      <c r="S47" s="204"/>
    </row>
    <row r="48" spans="1:19" ht="12">
      <c r="A48" s="498"/>
      <c r="B48" s="481"/>
      <c r="C48" s="142" t="s">
        <v>318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6">
        <f t="shared" si="8"/>
        <v>0</v>
      </c>
      <c r="R48" s="204">
        <f t="shared" si="6"/>
        <v>0</v>
      </c>
      <c r="S48" s="204"/>
    </row>
    <row r="49" spans="1:19" ht="24">
      <c r="A49" s="498"/>
      <c r="B49" s="481"/>
      <c r="C49" s="142" t="s">
        <v>645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6">
        <f t="shared" si="8"/>
        <v>2334.88</v>
      </c>
      <c r="R49" s="204">
        <f t="shared" si="6"/>
        <v>2334.88</v>
      </c>
      <c r="S49" s="204"/>
    </row>
    <row r="50" spans="1:19" ht="12">
      <c r="A50" s="498"/>
      <c r="B50" s="481"/>
      <c r="C50" s="142" t="s">
        <v>307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6">
        <f t="shared" si="8"/>
        <v>0</v>
      </c>
      <c r="R50" s="204">
        <f t="shared" si="6"/>
        <v>0</v>
      </c>
      <c r="S50" s="204"/>
    </row>
    <row r="51" spans="1:19" ht="12">
      <c r="A51" s="498" t="s">
        <v>309</v>
      </c>
      <c r="B51" s="481" t="s">
        <v>312</v>
      </c>
      <c r="C51" s="141" t="s">
        <v>305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6">
        <f t="shared" si="8"/>
        <v>48.85</v>
      </c>
      <c r="R51" s="204">
        <f t="shared" si="6"/>
        <v>48.85</v>
      </c>
      <c r="S51" s="204"/>
    </row>
    <row r="52" spans="1:19" ht="12">
      <c r="A52" s="498"/>
      <c r="B52" s="481"/>
      <c r="C52" s="142" t="s">
        <v>306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6">
        <f t="shared" si="8"/>
        <v>0</v>
      </c>
      <c r="R52" s="204">
        <f t="shared" si="6"/>
        <v>0</v>
      </c>
      <c r="S52" s="204"/>
    </row>
    <row r="53" spans="1:19" ht="12">
      <c r="A53" s="498"/>
      <c r="B53" s="481"/>
      <c r="C53" s="142" t="s">
        <v>318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6">
        <f t="shared" si="8"/>
        <v>0</v>
      </c>
      <c r="R53" s="204">
        <f t="shared" si="6"/>
        <v>0</v>
      </c>
      <c r="S53" s="204"/>
    </row>
    <row r="54" spans="1:19" ht="24">
      <c r="A54" s="498"/>
      <c r="B54" s="481"/>
      <c r="C54" s="142" t="s">
        <v>645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6">
        <f t="shared" si="8"/>
        <v>48.85</v>
      </c>
      <c r="R54" s="204">
        <f t="shared" si="6"/>
        <v>48.85</v>
      </c>
      <c r="S54" s="204"/>
    </row>
    <row r="55" spans="1:19" ht="12">
      <c r="A55" s="498"/>
      <c r="B55" s="481"/>
      <c r="C55" s="142" t="s">
        <v>307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6">
        <f t="shared" si="8"/>
        <v>0</v>
      </c>
      <c r="R55" s="204">
        <f t="shared" si="6"/>
        <v>0</v>
      </c>
      <c r="S55" s="204"/>
    </row>
    <row r="56" spans="1:19" ht="12">
      <c r="A56" s="498" t="s">
        <v>309</v>
      </c>
      <c r="B56" s="481" t="s">
        <v>314</v>
      </c>
      <c r="C56" s="141" t="s">
        <v>305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6">
        <f t="shared" si="8"/>
        <v>2.1</v>
      </c>
      <c r="R56" s="204">
        <f t="shared" si="6"/>
        <v>2.1</v>
      </c>
      <c r="S56" s="204"/>
    </row>
    <row r="57" spans="1:19" ht="12">
      <c r="A57" s="498"/>
      <c r="B57" s="481"/>
      <c r="C57" s="142" t="s">
        <v>306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6">
        <f t="shared" si="8"/>
        <v>0</v>
      </c>
      <c r="R57" s="204">
        <f t="shared" si="6"/>
        <v>0</v>
      </c>
      <c r="S57" s="204"/>
    </row>
    <row r="58" spans="1:19" ht="12">
      <c r="A58" s="498"/>
      <c r="B58" s="481"/>
      <c r="C58" s="142" t="s">
        <v>318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6">
        <f t="shared" si="8"/>
        <v>0</v>
      </c>
      <c r="R58" s="204">
        <f t="shared" si="6"/>
        <v>0</v>
      </c>
      <c r="S58" s="204"/>
    </row>
    <row r="59" spans="1:19" ht="24">
      <c r="A59" s="498"/>
      <c r="B59" s="481"/>
      <c r="C59" s="142" t="s">
        <v>645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6">
        <f t="shared" si="8"/>
        <v>2.1</v>
      </c>
      <c r="R59" s="204">
        <f t="shared" si="6"/>
        <v>2.1</v>
      </c>
      <c r="S59" s="204"/>
    </row>
    <row r="60" spans="1:19" ht="12">
      <c r="A60" s="498"/>
      <c r="B60" s="481"/>
      <c r="C60" s="142" t="s">
        <v>307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6">
        <f t="shared" si="8"/>
        <v>0</v>
      </c>
      <c r="R60" s="204">
        <f t="shared" si="6"/>
        <v>0</v>
      </c>
      <c r="S60" s="204"/>
    </row>
    <row r="61" spans="1:19" ht="12">
      <c r="A61" s="498" t="s">
        <v>309</v>
      </c>
      <c r="B61" s="481" t="s">
        <v>315</v>
      </c>
      <c r="C61" s="141" t="s">
        <v>305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6">
        <f t="shared" si="8"/>
        <v>152.44</v>
      </c>
      <c r="R61" s="204">
        <f t="shared" si="6"/>
        <v>152.44</v>
      </c>
      <c r="S61" s="204"/>
    </row>
    <row r="62" spans="1:19" ht="12">
      <c r="A62" s="498"/>
      <c r="B62" s="481"/>
      <c r="C62" s="142" t="s">
        <v>306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6">
        <f t="shared" si="8"/>
        <v>0</v>
      </c>
      <c r="R62" s="204">
        <f t="shared" si="6"/>
        <v>0</v>
      </c>
      <c r="S62" s="204"/>
    </row>
    <row r="63" spans="1:19" ht="12">
      <c r="A63" s="498"/>
      <c r="B63" s="481"/>
      <c r="C63" s="142" t="s">
        <v>318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6">
        <f t="shared" si="8"/>
        <v>0</v>
      </c>
      <c r="R63" s="204">
        <f t="shared" si="6"/>
        <v>0</v>
      </c>
      <c r="S63" s="204"/>
    </row>
    <row r="64" spans="1:19" ht="24">
      <c r="A64" s="498"/>
      <c r="B64" s="481"/>
      <c r="C64" s="142" t="s">
        <v>645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6">
        <f t="shared" si="8"/>
        <v>152.44</v>
      </c>
      <c r="R64" s="204">
        <f t="shared" si="6"/>
        <v>152.44</v>
      </c>
      <c r="S64" s="204"/>
    </row>
    <row r="65" spans="1:19" ht="12">
      <c r="A65" s="498"/>
      <c r="B65" s="481"/>
      <c r="C65" s="142" t="s">
        <v>307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6">
        <f t="shared" si="8"/>
        <v>0</v>
      </c>
      <c r="R65" s="204">
        <f t="shared" si="6"/>
        <v>0</v>
      </c>
      <c r="S65" s="204"/>
    </row>
    <row r="66" spans="1:19" ht="12">
      <c r="A66" s="498" t="s">
        <v>309</v>
      </c>
      <c r="B66" s="481" t="s">
        <v>313</v>
      </c>
      <c r="C66" s="141" t="s">
        <v>305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6">
        <f t="shared" si="8"/>
        <v>4498.33</v>
      </c>
      <c r="R66" s="204">
        <f t="shared" si="6"/>
        <v>4498.33</v>
      </c>
      <c r="S66" s="204"/>
    </row>
    <row r="67" spans="1:19" ht="12">
      <c r="A67" s="498"/>
      <c r="B67" s="481"/>
      <c r="C67" s="142" t="s">
        <v>306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6">
        <f t="shared" si="8"/>
        <v>0</v>
      </c>
      <c r="R67" s="204">
        <f t="shared" si="6"/>
        <v>0</v>
      </c>
      <c r="S67" s="204"/>
    </row>
    <row r="68" spans="1:19" ht="12">
      <c r="A68" s="498"/>
      <c r="B68" s="481"/>
      <c r="C68" s="142" t="s">
        <v>318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6">
        <f t="shared" si="8"/>
        <v>0</v>
      </c>
      <c r="R68" s="204">
        <f t="shared" si="6"/>
        <v>0</v>
      </c>
      <c r="S68" s="204"/>
    </row>
    <row r="69" spans="1:19" ht="24">
      <c r="A69" s="498"/>
      <c r="B69" s="481"/>
      <c r="C69" s="142" t="s">
        <v>645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6">
        <f t="shared" si="8"/>
        <v>4498.33</v>
      </c>
      <c r="R69" s="204">
        <f t="shared" si="6"/>
        <v>4498.33</v>
      </c>
      <c r="S69" s="204"/>
    </row>
    <row r="70" spans="1:19" ht="12">
      <c r="A70" s="498"/>
      <c r="B70" s="481"/>
      <c r="C70" s="142" t="s">
        <v>307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6">
        <f aca="true" t="shared" si="21" ref="P70:P133">SUM(D70:O70)</f>
        <v>0</v>
      </c>
      <c r="R70" s="204">
        <f t="shared" si="6"/>
        <v>0</v>
      </c>
      <c r="S70" s="204"/>
    </row>
    <row r="71" spans="1:19" ht="12">
      <c r="A71" s="498" t="s">
        <v>309</v>
      </c>
      <c r="B71" s="481" t="s">
        <v>316</v>
      </c>
      <c r="C71" s="141" t="s">
        <v>305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6">
        <f t="shared" si="21"/>
        <v>7.5</v>
      </c>
      <c r="R71" s="204">
        <f t="shared" si="6"/>
        <v>7.5</v>
      </c>
      <c r="S71" s="204"/>
    </row>
    <row r="72" spans="1:19" ht="12">
      <c r="A72" s="498"/>
      <c r="B72" s="481"/>
      <c r="C72" s="142" t="s">
        <v>306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6">
        <f t="shared" si="21"/>
        <v>0</v>
      </c>
      <c r="R72" s="204">
        <f t="shared" si="6"/>
        <v>0</v>
      </c>
      <c r="S72" s="204"/>
    </row>
    <row r="73" spans="1:19" ht="12">
      <c r="A73" s="498"/>
      <c r="B73" s="481"/>
      <c r="C73" s="142" t="s">
        <v>318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6">
        <f t="shared" si="21"/>
        <v>0</v>
      </c>
      <c r="R73" s="204">
        <f t="shared" si="6"/>
        <v>0</v>
      </c>
      <c r="S73" s="204"/>
    </row>
    <row r="74" spans="1:19" ht="24">
      <c r="A74" s="498"/>
      <c r="B74" s="481"/>
      <c r="C74" s="142" t="s">
        <v>645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6">
        <f t="shared" si="21"/>
        <v>7.5</v>
      </c>
      <c r="R74" s="204">
        <f t="shared" si="6"/>
        <v>7.5</v>
      </c>
      <c r="S74" s="204"/>
    </row>
    <row r="75" spans="1:19" ht="12">
      <c r="A75" s="498"/>
      <c r="B75" s="481"/>
      <c r="C75" s="142" t="s">
        <v>307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6">
        <f t="shared" si="21"/>
        <v>0</v>
      </c>
      <c r="R75" s="204">
        <f t="shared" si="6"/>
        <v>0</v>
      </c>
      <c r="S75" s="204"/>
    </row>
    <row r="76" spans="1:19" ht="12">
      <c r="A76" s="498" t="s">
        <v>309</v>
      </c>
      <c r="B76" s="481" t="s">
        <v>317</v>
      </c>
      <c r="C76" s="141" t="s">
        <v>305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6">
        <f t="shared" si="21"/>
        <v>5.9</v>
      </c>
      <c r="R76" s="204">
        <f aca="true" t="shared" si="24" ref="R76:R139">D76+E76+F76+G76+H76+I76+J76+K76+L76+M76+N76+O76</f>
        <v>5.9</v>
      </c>
      <c r="S76" s="204"/>
    </row>
    <row r="77" spans="1:19" ht="12">
      <c r="A77" s="498"/>
      <c r="B77" s="481"/>
      <c r="C77" s="142" t="s">
        <v>306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6">
        <f t="shared" si="21"/>
        <v>0</v>
      </c>
      <c r="R77" s="204">
        <f t="shared" si="24"/>
        <v>0</v>
      </c>
      <c r="S77" s="204"/>
    </row>
    <row r="78" spans="1:19" ht="12">
      <c r="A78" s="498"/>
      <c r="B78" s="481"/>
      <c r="C78" s="142" t="s">
        <v>318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6">
        <f t="shared" si="21"/>
        <v>5.9</v>
      </c>
      <c r="R78" s="204">
        <f t="shared" si="24"/>
        <v>5.9</v>
      </c>
      <c r="S78" s="204"/>
    </row>
    <row r="79" spans="1:19" ht="24">
      <c r="A79" s="498"/>
      <c r="B79" s="481"/>
      <c r="C79" s="142" t="s">
        <v>645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6">
        <f t="shared" si="21"/>
        <v>0</v>
      </c>
      <c r="R79" s="204">
        <f t="shared" si="24"/>
        <v>0</v>
      </c>
      <c r="S79" s="204"/>
    </row>
    <row r="80" spans="1:19" ht="12">
      <c r="A80" s="498"/>
      <c r="B80" s="481"/>
      <c r="C80" s="142" t="s">
        <v>307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6">
        <f t="shared" si="21"/>
        <v>0</v>
      </c>
      <c r="R80" s="204">
        <f t="shared" si="24"/>
        <v>0</v>
      </c>
      <c r="S80" s="204"/>
    </row>
    <row r="81" spans="1:19" ht="12">
      <c r="A81" s="498" t="s">
        <v>309</v>
      </c>
      <c r="B81" s="481" t="s">
        <v>573</v>
      </c>
      <c r="C81" s="141" t="s">
        <v>305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8583.3</v>
      </c>
      <c r="N81" s="9">
        <f t="shared" si="25"/>
        <v>5095</v>
      </c>
      <c r="O81" s="9">
        <f t="shared" si="25"/>
        <v>5098.1</v>
      </c>
      <c r="P81" s="216">
        <f t="shared" si="21"/>
        <v>36857.94</v>
      </c>
      <c r="R81" s="204">
        <f t="shared" si="24"/>
        <v>36857.94</v>
      </c>
      <c r="S81" s="204"/>
    </row>
    <row r="82" spans="1:19" ht="12">
      <c r="A82" s="498"/>
      <c r="B82" s="481"/>
      <c r="C82" s="142" t="s">
        <v>306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6">
        <f t="shared" si="21"/>
        <v>13403.91</v>
      </c>
      <c r="R82" s="204">
        <f t="shared" si="24"/>
        <v>13403.91</v>
      </c>
      <c r="S82" s="204"/>
    </row>
    <row r="83" spans="1:19" ht="12">
      <c r="A83" s="498"/>
      <c r="B83" s="481"/>
      <c r="C83" s="142" t="s">
        <v>318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06">
        <v>9.2</v>
      </c>
      <c r="M83" s="192">
        <v>7334.5</v>
      </c>
      <c r="N83" s="192">
        <f>12.6+3833.6</f>
        <v>3846.2</v>
      </c>
      <c r="O83" s="192">
        <f>37.9+3833.6</f>
        <v>3871.5</v>
      </c>
      <c r="P83" s="216">
        <f t="shared" si="21"/>
        <v>23454.03</v>
      </c>
      <c r="R83" s="204">
        <f t="shared" si="24"/>
        <v>23454.03</v>
      </c>
      <c r="S83" s="204"/>
    </row>
    <row r="84" spans="1:19" ht="24">
      <c r="A84" s="498"/>
      <c r="B84" s="481"/>
      <c r="C84" s="142" t="s">
        <v>645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6">
        <f t="shared" si="21"/>
        <v>0</v>
      </c>
      <c r="R84" s="204">
        <f t="shared" si="24"/>
        <v>0</v>
      </c>
      <c r="S84" s="204"/>
    </row>
    <row r="85" spans="1:19" ht="12">
      <c r="A85" s="498"/>
      <c r="B85" s="481"/>
      <c r="C85" s="142" t="s">
        <v>307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6">
        <f t="shared" si="21"/>
        <v>0</v>
      </c>
      <c r="R85" s="204">
        <f t="shared" si="24"/>
        <v>0</v>
      </c>
      <c r="S85" s="204"/>
    </row>
    <row r="86" spans="1:19" ht="12.75" customHeight="1">
      <c r="A86" s="498" t="s">
        <v>309</v>
      </c>
      <c r="B86" s="481" t="s">
        <v>55</v>
      </c>
      <c r="C86" s="141" t="s">
        <v>305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37171.700000000004</v>
      </c>
      <c r="N86" s="9">
        <f t="shared" si="26"/>
        <v>34030.3</v>
      </c>
      <c r="O86" s="9">
        <f t="shared" si="26"/>
        <v>34085.3</v>
      </c>
      <c r="P86" s="216">
        <f t="shared" si="21"/>
        <v>290883.4881</v>
      </c>
      <c r="R86" s="204">
        <f t="shared" si="24"/>
        <v>290883.4881</v>
      </c>
      <c r="S86" s="204"/>
    </row>
    <row r="87" spans="1:19" ht="16.5" customHeight="1">
      <c r="A87" s="498"/>
      <c r="B87" s="481"/>
      <c r="C87" s="142" t="s">
        <v>306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6">
        <f t="shared" si="21"/>
        <v>10306.7</v>
      </c>
      <c r="R87" s="204">
        <f t="shared" si="24"/>
        <v>10306.7</v>
      </c>
      <c r="S87" s="204"/>
    </row>
    <row r="88" spans="1:19" ht="12">
      <c r="A88" s="498"/>
      <c r="B88" s="481"/>
      <c r="C88" s="142" t="s">
        <v>318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v>35873.8</v>
      </c>
      <c r="N88" s="55">
        <f>32221.8+483.5</f>
        <v>32705.3</v>
      </c>
      <c r="O88" s="55">
        <f>483.5+32221.8</f>
        <v>32705.3</v>
      </c>
      <c r="P88" s="216">
        <f t="shared" si="21"/>
        <v>280340.0881</v>
      </c>
      <c r="R88" s="204">
        <f t="shared" si="24"/>
        <v>280340.0881</v>
      </c>
      <c r="S88" s="204"/>
    </row>
    <row r="89" spans="1:19" ht="24">
      <c r="A89" s="498"/>
      <c r="B89" s="481"/>
      <c r="C89" s="142" t="s">
        <v>645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6">
        <f t="shared" si="21"/>
        <v>236.7</v>
      </c>
      <c r="R89" s="204">
        <f t="shared" si="24"/>
        <v>236.7</v>
      </c>
      <c r="S89" s="204"/>
    </row>
    <row r="90" spans="1:19" ht="12">
      <c r="A90" s="498"/>
      <c r="B90" s="481"/>
      <c r="C90" s="142" t="s">
        <v>307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6">
        <f t="shared" si="21"/>
        <v>0</v>
      </c>
      <c r="R90" s="204">
        <f t="shared" si="24"/>
        <v>0</v>
      </c>
      <c r="S90" s="204"/>
    </row>
    <row r="91" spans="1:19" ht="12.75" customHeight="1">
      <c r="A91" s="498" t="s">
        <v>309</v>
      </c>
      <c r="B91" s="481" t="s">
        <v>57</v>
      </c>
      <c r="C91" s="141" t="s">
        <v>305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1640</v>
      </c>
      <c r="N91" s="9">
        <f t="shared" si="27"/>
        <v>1060.1</v>
      </c>
      <c r="O91" s="9">
        <f t="shared" si="27"/>
        <v>1060.1</v>
      </c>
      <c r="P91" s="216">
        <f t="shared" si="21"/>
        <v>12765.6</v>
      </c>
      <c r="R91" s="204">
        <f t="shared" si="24"/>
        <v>12765.6</v>
      </c>
      <c r="S91" s="204"/>
    </row>
    <row r="92" spans="1:19" ht="12">
      <c r="A92" s="498"/>
      <c r="B92" s="481"/>
      <c r="C92" s="142" t="s">
        <v>306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6">
        <f t="shared" si="21"/>
        <v>0</v>
      </c>
      <c r="R92" s="204">
        <f t="shared" si="24"/>
        <v>0</v>
      </c>
      <c r="S92" s="204"/>
    </row>
    <row r="93" spans="1:19" ht="12">
      <c r="A93" s="498"/>
      <c r="B93" s="481"/>
      <c r="C93" s="142" t="s">
        <v>318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6">
        <f t="shared" si="21"/>
        <v>0</v>
      </c>
      <c r="R93" s="204">
        <f t="shared" si="24"/>
        <v>0</v>
      </c>
      <c r="S93" s="204"/>
    </row>
    <row r="94" spans="1:19" ht="24">
      <c r="A94" s="498"/>
      <c r="B94" s="481"/>
      <c r="C94" s="142" t="s">
        <v>645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1640</v>
      </c>
      <c r="N94" s="55">
        <v>1060.1</v>
      </c>
      <c r="O94" s="55">
        <v>1060.1</v>
      </c>
      <c r="P94" s="216">
        <f t="shared" si="21"/>
        <v>12765.6</v>
      </c>
      <c r="R94" s="204">
        <f t="shared" si="24"/>
        <v>12765.6</v>
      </c>
      <c r="S94" s="204"/>
    </row>
    <row r="95" spans="1:19" ht="12">
      <c r="A95" s="498"/>
      <c r="B95" s="481"/>
      <c r="C95" s="142" t="s">
        <v>307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6">
        <f t="shared" si="21"/>
        <v>0</v>
      </c>
      <c r="R95" s="204">
        <f t="shared" si="24"/>
        <v>0</v>
      </c>
      <c r="S95" s="204"/>
    </row>
    <row r="96" spans="1:19" ht="12.75" customHeight="1">
      <c r="A96" s="498" t="s">
        <v>309</v>
      </c>
      <c r="B96" s="481" t="s">
        <v>59</v>
      </c>
      <c r="C96" s="141" t="s">
        <v>305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1065.8</v>
      </c>
      <c r="N96" s="9">
        <f t="shared" si="28"/>
        <v>253.1</v>
      </c>
      <c r="O96" s="9">
        <f t="shared" si="28"/>
        <v>253.1</v>
      </c>
      <c r="P96" s="216">
        <f t="shared" si="21"/>
        <v>10597.496930000001</v>
      </c>
      <c r="R96" s="204">
        <f t="shared" si="24"/>
        <v>10597.496930000001</v>
      </c>
      <c r="S96" s="204"/>
    </row>
    <row r="97" spans="1:19" ht="12">
      <c r="A97" s="498"/>
      <c r="B97" s="481"/>
      <c r="C97" s="142" t="s">
        <v>306</v>
      </c>
      <c r="D97" s="55"/>
      <c r="E97" s="55"/>
      <c r="F97" s="55"/>
      <c r="G97" s="55"/>
      <c r="H97" s="55">
        <v>0</v>
      </c>
      <c r="I97" s="55"/>
      <c r="J97" s="55"/>
      <c r="K97" s="192">
        <v>2500</v>
      </c>
      <c r="L97" s="55"/>
      <c r="M97" s="55"/>
      <c r="N97" s="55"/>
      <c r="O97" s="55"/>
      <c r="P97" s="216">
        <f t="shared" si="21"/>
        <v>2500</v>
      </c>
      <c r="R97" s="204">
        <f t="shared" si="24"/>
        <v>2500</v>
      </c>
      <c r="S97" s="204"/>
    </row>
    <row r="98" spans="1:19" ht="12">
      <c r="A98" s="498"/>
      <c r="B98" s="481"/>
      <c r="C98" s="142" t="s">
        <v>318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6">
        <f t="shared" si="21"/>
        <v>459</v>
      </c>
      <c r="R98" s="204">
        <f t="shared" si="24"/>
        <v>459</v>
      </c>
      <c r="S98" s="204"/>
    </row>
    <row r="99" spans="1:19" ht="24">
      <c r="A99" s="498"/>
      <c r="B99" s="481"/>
      <c r="C99" s="142" t="s">
        <v>645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1065.8</v>
      </c>
      <c r="N99" s="55">
        <v>253.1</v>
      </c>
      <c r="O99" s="55">
        <v>253.1</v>
      </c>
      <c r="P99" s="216">
        <f t="shared" si="21"/>
        <v>7638.496930000001</v>
      </c>
      <c r="R99" s="204">
        <f t="shared" si="24"/>
        <v>7638.496930000001</v>
      </c>
      <c r="S99" s="204"/>
    </row>
    <row r="100" spans="1:19" ht="12">
      <c r="A100" s="498"/>
      <c r="B100" s="481"/>
      <c r="C100" s="142" t="s">
        <v>307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6">
        <f t="shared" si="21"/>
        <v>0</v>
      </c>
      <c r="R100" s="204">
        <f t="shared" si="24"/>
        <v>0</v>
      </c>
      <c r="S100" s="204"/>
    </row>
    <row r="101" spans="1:19" ht="12">
      <c r="A101" s="498" t="s">
        <v>309</v>
      </c>
      <c r="B101" s="481" t="s">
        <v>263</v>
      </c>
      <c r="C101" s="141" t="s">
        <v>305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292.8</v>
      </c>
      <c r="N101" s="79">
        <f t="shared" si="29"/>
        <v>0</v>
      </c>
      <c r="O101" s="79">
        <f t="shared" si="29"/>
        <v>0</v>
      </c>
      <c r="P101" s="216">
        <f t="shared" si="21"/>
        <v>1634.41</v>
      </c>
      <c r="R101" s="204">
        <f t="shared" si="24"/>
        <v>1634.41</v>
      </c>
      <c r="S101" s="204"/>
    </row>
    <row r="102" spans="1:19" ht="12">
      <c r="A102" s="498"/>
      <c r="B102" s="481"/>
      <c r="C102" s="142" t="s">
        <v>306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6">
        <f t="shared" si="21"/>
        <v>0</v>
      </c>
      <c r="R102" s="204">
        <f t="shared" si="24"/>
        <v>0</v>
      </c>
      <c r="S102" s="204"/>
    </row>
    <row r="103" spans="1:19" ht="12">
      <c r="A103" s="498"/>
      <c r="B103" s="481"/>
      <c r="C103" s="142" t="s">
        <v>318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6">
        <f t="shared" si="21"/>
        <v>0</v>
      </c>
      <c r="R103" s="204">
        <f t="shared" si="24"/>
        <v>0</v>
      </c>
      <c r="S103" s="204"/>
    </row>
    <row r="104" spans="1:19" ht="24">
      <c r="A104" s="498"/>
      <c r="B104" s="481"/>
      <c r="C104" s="142" t="s">
        <v>645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292.8</v>
      </c>
      <c r="N104" s="18">
        <v>0</v>
      </c>
      <c r="O104" s="18">
        <v>0</v>
      </c>
      <c r="P104" s="216">
        <f t="shared" si="21"/>
        <v>1634.41</v>
      </c>
      <c r="R104" s="204">
        <f t="shared" si="24"/>
        <v>1634.41</v>
      </c>
      <c r="S104" s="204"/>
    </row>
    <row r="105" spans="1:19" ht="12">
      <c r="A105" s="498"/>
      <c r="B105" s="481"/>
      <c r="C105" s="142" t="s">
        <v>307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6">
        <f t="shared" si="21"/>
        <v>0</v>
      </c>
      <c r="R105" s="204">
        <f t="shared" si="24"/>
        <v>0</v>
      </c>
      <c r="S105" s="204"/>
    </row>
    <row r="106" spans="1:19" ht="12.75" customHeight="1">
      <c r="A106" s="498" t="s">
        <v>309</v>
      </c>
      <c r="B106" s="481" t="s">
        <v>61</v>
      </c>
      <c r="C106" s="141" t="s">
        <v>305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17.7</v>
      </c>
      <c r="N106" s="9">
        <f t="shared" si="30"/>
        <v>0</v>
      </c>
      <c r="O106" s="9">
        <f t="shared" si="30"/>
        <v>0</v>
      </c>
      <c r="P106" s="216">
        <f t="shared" si="21"/>
        <v>304.46999999999997</v>
      </c>
      <c r="R106" s="204">
        <f t="shared" si="24"/>
        <v>304.46999999999997</v>
      </c>
      <c r="S106" s="204"/>
    </row>
    <row r="107" spans="1:19" ht="12">
      <c r="A107" s="498"/>
      <c r="B107" s="481"/>
      <c r="C107" s="142" t="s">
        <v>306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6">
        <f t="shared" si="21"/>
        <v>0</v>
      </c>
      <c r="R107" s="204">
        <f t="shared" si="24"/>
        <v>0</v>
      </c>
      <c r="S107" s="204"/>
    </row>
    <row r="108" spans="1:19" ht="12">
      <c r="A108" s="498"/>
      <c r="B108" s="481"/>
      <c r="C108" s="142" t="s">
        <v>318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6">
        <f t="shared" si="21"/>
        <v>0</v>
      </c>
      <c r="R108" s="204">
        <f t="shared" si="24"/>
        <v>0</v>
      </c>
      <c r="S108" s="204"/>
    </row>
    <row r="109" spans="1:19" ht="24">
      <c r="A109" s="498"/>
      <c r="B109" s="481"/>
      <c r="C109" s="142" t="s">
        <v>645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17.7</v>
      </c>
      <c r="N109" s="55">
        <v>0</v>
      </c>
      <c r="O109" s="55">
        <v>0</v>
      </c>
      <c r="P109" s="216">
        <f t="shared" si="21"/>
        <v>304.46999999999997</v>
      </c>
      <c r="R109" s="204">
        <f t="shared" si="24"/>
        <v>304.46999999999997</v>
      </c>
      <c r="S109" s="204"/>
    </row>
    <row r="110" spans="1:19" ht="12">
      <c r="A110" s="498"/>
      <c r="B110" s="481"/>
      <c r="C110" s="142" t="s">
        <v>307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6">
        <f t="shared" si="21"/>
        <v>0</v>
      </c>
      <c r="R110" s="204">
        <f t="shared" si="24"/>
        <v>0</v>
      </c>
      <c r="S110" s="204"/>
    </row>
    <row r="111" spans="1:19" ht="12.75" customHeight="1">
      <c r="A111" s="498" t="s">
        <v>309</v>
      </c>
      <c r="B111" s="481" t="s">
        <v>62</v>
      </c>
      <c r="C111" s="141" t="s">
        <v>305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6">
        <f t="shared" si="21"/>
        <v>40.65</v>
      </c>
      <c r="R111" s="204">
        <f t="shared" si="24"/>
        <v>40.65</v>
      </c>
      <c r="S111" s="204"/>
    </row>
    <row r="112" spans="1:19" ht="12">
      <c r="A112" s="498"/>
      <c r="B112" s="481"/>
      <c r="C112" s="142" t="s">
        <v>306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6">
        <f t="shared" si="21"/>
        <v>0</v>
      </c>
      <c r="R112" s="204">
        <f t="shared" si="24"/>
        <v>0</v>
      </c>
      <c r="S112" s="204"/>
    </row>
    <row r="113" spans="1:19" ht="12">
      <c r="A113" s="498"/>
      <c r="B113" s="481"/>
      <c r="C113" s="142" t="s">
        <v>318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6">
        <f t="shared" si="21"/>
        <v>0</v>
      </c>
      <c r="R113" s="204">
        <f t="shared" si="24"/>
        <v>0</v>
      </c>
      <c r="S113" s="204"/>
    </row>
    <row r="114" spans="1:19" ht="24">
      <c r="A114" s="498"/>
      <c r="B114" s="481"/>
      <c r="C114" s="142" t="s">
        <v>645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6">
        <f t="shared" si="21"/>
        <v>40.65</v>
      </c>
      <c r="Q114" s="55">
        <v>0</v>
      </c>
      <c r="R114" s="204">
        <f t="shared" si="24"/>
        <v>40.65</v>
      </c>
      <c r="S114" s="204"/>
    </row>
    <row r="115" spans="1:19" ht="12">
      <c r="A115" s="499"/>
      <c r="B115" s="482"/>
      <c r="C115" s="139" t="s">
        <v>307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6">
        <f t="shared" si="21"/>
        <v>0</v>
      </c>
      <c r="R115" s="204">
        <f t="shared" si="24"/>
        <v>0</v>
      </c>
      <c r="S115" s="204"/>
    </row>
    <row r="116" spans="1:19" ht="12">
      <c r="A116" s="498" t="s">
        <v>309</v>
      </c>
      <c r="B116" s="481" t="s">
        <v>447</v>
      </c>
      <c r="C116" s="141" t="s">
        <v>305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6">
        <f t="shared" si="21"/>
        <v>35.29100000000001</v>
      </c>
      <c r="R116" s="204">
        <f t="shared" si="24"/>
        <v>35.29100000000001</v>
      </c>
      <c r="S116" s="204"/>
    </row>
    <row r="117" spans="1:19" ht="12">
      <c r="A117" s="498"/>
      <c r="B117" s="481"/>
      <c r="C117" s="142" t="s">
        <v>306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6">
        <f t="shared" si="21"/>
        <v>35.29100000000001</v>
      </c>
      <c r="R117" s="204">
        <f t="shared" si="24"/>
        <v>35.29100000000001</v>
      </c>
      <c r="S117" s="204"/>
    </row>
    <row r="118" spans="1:19" ht="12">
      <c r="A118" s="498"/>
      <c r="B118" s="481"/>
      <c r="C118" s="142" t="s">
        <v>318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6">
        <f t="shared" si="21"/>
        <v>0</v>
      </c>
      <c r="R118" s="204">
        <f t="shared" si="24"/>
        <v>0</v>
      </c>
      <c r="S118" s="204"/>
    </row>
    <row r="119" spans="1:19" ht="24">
      <c r="A119" s="498"/>
      <c r="B119" s="481"/>
      <c r="C119" s="142" t="s">
        <v>645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6">
        <f t="shared" si="21"/>
        <v>0</v>
      </c>
      <c r="R119" s="204">
        <f t="shared" si="24"/>
        <v>0</v>
      </c>
      <c r="S119" s="204"/>
    </row>
    <row r="120" spans="1:19" ht="12">
      <c r="A120" s="499"/>
      <c r="B120" s="482"/>
      <c r="C120" s="139" t="s">
        <v>307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6">
        <f t="shared" si="21"/>
        <v>0</v>
      </c>
      <c r="R120" s="204">
        <f t="shared" si="24"/>
        <v>0</v>
      </c>
      <c r="S120" s="204"/>
    </row>
    <row r="121" spans="1:19" ht="12">
      <c r="A121" s="498" t="s">
        <v>309</v>
      </c>
      <c r="B121" s="481" t="s">
        <v>706</v>
      </c>
      <c r="C121" s="141" t="s">
        <v>305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7950.4</v>
      </c>
      <c r="N121" s="9">
        <f t="shared" si="33"/>
        <v>0</v>
      </c>
      <c r="O121" s="9">
        <f t="shared" si="33"/>
        <v>0</v>
      </c>
      <c r="P121" s="216">
        <f t="shared" si="21"/>
        <v>11613.82547</v>
      </c>
      <c r="R121" s="204">
        <f t="shared" si="24"/>
        <v>11613.82547</v>
      </c>
      <c r="S121" s="204"/>
    </row>
    <row r="122" spans="1:19" ht="12">
      <c r="A122" s="498"/>
      <c r="B122" s="481"/>
      <c r="C122" s="142" t="s">
        <v>306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6">
        <f t="shared" si="21"/>
        <v>0</v>
      </c>
      <c r="R122" s="204">
        <f t="shared" si="24"/>
        <v>0</v>
      </c>
      <c r="S122" s="204"/>
    </row>
    <row r="123" spans="1:19" ht="12">
      <c r="A123" s="498"/>
      <c r="B123" s="481"/>
      <c r="C123" s="142" t="s">
        <v>318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>
        <v>6819.2</v>
      </c>
      <c r="N123" s="55"/>
      <c r="O123" s="55"/>
      <c r="P123" s="216">
        <f t="shared" si="21"/>
        <v>6819.2</v>
      </c>
      <c r="R123" s="204">
        <f t="shared" si="24"/>
        <v>6819.2</v>
      </c>
      <c r="S123" s="204"/>
    </row>
    <row r="124" spans="1:19" ht="24">
      <c r="A124" s="498"/>
      <c r="B124" s="481"/>
      <c r="C124" s="142" t="s">
        <v>645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1131.2</v>
      </c>
      <c r="N124" s="55">
        <v>0</v>
      </c>
      <c r="O124" s="55">
        <v>0</v>
      </c>
      <c r="P124" s="216">
        <f t="shared" si="21"/>
        <v>4794.62547</v>
      </c>
      <c r="R124" s="204">
        <f t="shared" si="24"/>
        <v>4794.62547</v>
      </c>
      <c r="S124" s="204"/>
    </row>
    <row r="125" spans="1:19" ht="12">
      <c r="A125" s="499"/>
      <c r="B125" s="482"/>
      <c r="C125" s="139" t="s">
        <v>307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6">
        <f t="shared" si="21"/>
        <v>0</v>
      </c>
      <c r="R125" s="204">
        <f t="shared" si="24"/>
        <v>0</v>
      </c>
      <c r="S125" s="204"/>
    </row>
    <row r="126" spans="1:19" ht="12">
      <c r="A126" s="498" t="s">
        <v>309</v>
      </c>
      <c r="B126" s="481" t="s">
        <v>648</v>
      </c>
      <c r="C126" s="141" t="s">
        <v>305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4469.5</v>
      </c>
      <c r="N126" s="79">
        <f t="shared" si="34"/>
        <v>4785</v>
      </c>
      <c r="O126" s="79">
        <f t="shared" si="34"/>
        <v>4785</v>
      </c>
      <c r="P126" s="216">
        <f t="shared" si="21"/>
        <v>21160</v>
      </c>
      <c r="R126" s="204">
        <f t="shared" si="24"/>
        <v>21160</v>
      </c>
      <c r="S126" s="204"/>
    </row>
    <row r="127" spans="1:19" ht="12">
      <c r="A127" s="498"/>
      <c r="B127" s="481"/>
      <c r="C127" s="142" t="s">
        <v>306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6">
        <f t="shared" si="21"/>
        <v>0</v>
      </c>
      <c r="R127" s="204">
        <f t="shared" si="24"/>
        <v>0</v>
      </c>
      <c r="S127" s="204"/>
    </row>
    <row r="128" spans="1:19" ht="12">
      <c r="A128" s="498"/>
      <c r="B128" s="481"/>
      <c r="C128" s="142" t="s">
        <v>318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6">
        <f t="shared" si="21"/>
        <v>0</v>
      </c>
      <c r="R128" s="204">
        <f t="shared" si="24"/>
        <v>0</v>
      </c>
      <c r="S128" s="204"/>
    </row>
    <row r="129" spans="1:19" ht="24">
      <c r="A129" s="498"/>
      <c r="B129" s="481"/>
      <c r="C129" s="142" t="s">
        <v>645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4469.5</v>
      </c>
      <c r="N129" s="18">
        <v>4785</v>
      </c>
      <c r="O129" s="18">
        <v>4785</v>
      </c>
      <c r="P129" s="216">
        <f t="shared" si="21"/>
        <v>21160</v>
      </c>
      <c r="Q129" s="18">
        <v>3010.6</v>
      </c>
      <c r="R129" s="204">
        <f t="shared" si="24"/>
        <v>21160</v>
      </c>
      <c r="S129" s="204"/>
    </row>
    <row r="130" spans="1:19" ht="12">
      <c r="A130" s="499"/>
      <c r="B130" s="482"/>
      <c r="C130" s="139" t="s">
        <v>307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6">
        <f t="shared" si="21"/>
        <v>0</v>
      </c>
      <c r="R130" s="204">
        <f t="shared" si="24"/>
        <v>0</v>
      </c>
      <c r="S130" s="204"/>
    </row>
    <row r="131" spans="1:19" ht="12">
      <c r="A131" s="480" t="s">
        <v>268</v>
      </c>
      <c r="B131" s="485" t="s">
        <v>531</v>
      </c>
      <c r="C131" s="141" t="s">
        <v>305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08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6">
        <f t="shared" si="21"/>
        <v>142881.47306</v>
      </c>
      <c r="R131" s="204">
        <f t="shared" si="24"/>
        <v>142881.47306</v>
      </c>
      <c r="S131" s="204"/>
    </row>
    <row r="132" spans="1:19" ht="12">
      <c r="A132" s="480"/>
      <c r="B132" s="485"/>
      <c r="C132" s="142" t="s">
        <v>306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6">
        <f t="shared" si="21"/>
        <v>15387.574129999999</v>
      </c>
      <c r="R132" s="204">
        <f t="shared" si="24"/>
        <v>15387.574129999999</v>
      </c>
      <c r="S132" s="204"/>
    </row>
    <row r="133" spans="1:19" ht="12">
      <c r="A133" s="480"/>
      <c r="B133" s="485"/>
      <c r="C133" s="142" t="s">
        <v>318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6">
        <f t="shared" si="21"/>
        <v>87457.01251999999</v>
      </c>
      <c r="R133" s="204">
        <f t="shared" si="24"/>
        <v>87457.01251999999</v>
      </c>
      <c r="S133" s="204"/>
    </row>
    <row r="134" spans="1:19" ht="24">
      <c r="A134" s="480"/>
      <c r="B134" s="485"/>
      <c r="C134" s="142" t="s">
        <v>645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6">
        <f aca="true" t="shared" si="39" ref="P134:P192">SUM(D134:O134)</f>
        <v>39200.48641</v>
      </c>
      <c r="R134" s="204">
        <f t="shared" si="24"/>
        <v>39200.48641</v>
      </c>
      <c r="S134" s="204"/>
    </row>
    <row r="135" spans="1:19" ht="12">
      <c r="A135" s="480"/>
      <c r="B135" s="485"/>
      <c r="C135" s="139" t="s">
        <v>307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4">
        <f t="shared" si="24"/>
        <v>836.4</v>
      </c>
      <c r="S135" s="204"/>
    </row>
    <row r="136" spans="1:19" ht="12.75" customHeight="1">
      <c r="A136" s="498" t="s">
        <v>309</v>
      </c>
      <c r="B136" s="483" t="s">
        <v>265</v>
      </c>
      <c r="C136" s="141" t="s">
        <v>305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6">
        <f t="shared" si="39"/>
        <v>1130.4</v>
      </c>
      <c r="R136" s="204">
        <f t="shared" si="24"/>
        <v>1130.4</v>
      </c>
      <c r="S136" s="204"/>
    </row>
    <row r="137" spans="1:19" ht="12">
      <c r="A137" s="498"/>
      <c r="B137" s="483"/>
      <c r="C137" s="142" t="s">
        <v>306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6">
        <f t="shared" si="39"/>
        <v>451.14</v>
      </c>
      <c r="R137" s="204">
        <f t="shared" si="24"/>
        <v>451.14</v>
      </c>
      <c r="S137" s="204"/>
    </row>
    <row r="138" spans="1:19" ht="12">
      <c r="A138" s="498"/>
      <c r="B138" s="483"/>
      <c r="C138" s="142" t="s">
        <v>318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6">
        <f t="shared" si="39"/>
        <v>370.33</v>
      </c>
      <c r="R138" s="204">
        <f t="shared" si="24"/>
        <v>370.33</v>
      </c>
      <c r="S138" s="204"/>
    </row>
    <row r="139" spans="1:19" ht="24">
      <c r="A139" s="498"/>
      <c r="B139" s="483"/>
      <c r="C139" s="142" t="s">
        <v>645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6">
        <f t="shared" si="39"/>
        <v>308.93</v>
      </c>
      <c r="R139" s="204">
        <f t="shared" si="24"/>
        <v>308.93</v>
      </c>
      <c r="S139" s="204"/>
    </row>
    <row r="140" spans="1:19" ht="12">
      <c r="A140" s="498"/>
      <c r="B140" s="483"/>
      <c r="C140" s="139" t="s">
        <v>307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6">
        <f t="shared" si="39"/>
        <v>0</v>
      </c>
      <c r="R140" s="204">
        <f aca="true" t="shared" si="42" ref="R140:R203">D140+E140+F140+G140+H140+I140+J140+K140+L140+M140+N140+O140</f>
        <v>0</v>
      </c>
      <c r="S140" s="204"/>
    </row>
    <row r="141" spans="1:19" ht="12">
      <c r="A141" s="498" t="s">
        <v>309</v>
      </c>
      <c r="B141" s="481" t="s">
        <v>65</v>
      </c>
      <c r="C141" s="141" t="s">
        <v>305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6">
        <f t="shared" si="39"/>
        <v>30103.78</v>
      </c>
      <c r="R141" s="204">
        <f t="shared" si="42"/>
        <v>30103.78</v>
      </c>
      <c r="S141" s="204"/>
    </row>
    <row r="142" spans="1:19" ht="12">
      <c r="A142" s="498"/>
      <c r="B142" s="481"/>
      <c r="C142" s="142" t="s">
        <v>306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6">
        <f t="shared" si="39"/>
        <v>0</v>
      </c>
      <c r="R142" s="204">
        <f t="shared" si="42"/>
        <v>0</v>
      </c>
      <c r="S142" s="204"/>
    </row>
    <row r="143" spans="1:19" ht="12">
      <c r="A143" s="498"/>
      <c r="B143" s="481"/>
      <c r="C143" s="142" t="s">
        <v>318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6">
        <f t="shared" si="39"/>
        <v>21664.48</v>
      </c>
      <c r="R143" s="204">
        <f t="shared" si="42"/>
        <v>21664.48</v>
      </c>
      <c r="S143" s="204"/>
    </row>
    <row r="144" spans="1:19" ht="24">
      <c r="A144" s="498"/>
      <c r="B144" s="481"/>
      <c r="C144" s="142" t="s">
        <v>645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6">
        <f t="shared" si="39"/>
        <v>8439.3</v>
      </c>
      <c r="R144" s="204">
        <f t="shared" si="42"/>
        <v>8439.3</v>
      </c>
      <c r="S144" s="204"/>
    </row>
    <row r="145" spans="1:19" ht="12">
      <c r="A145" s="498"/>
      <c r="B145" s="481"/>
      <c r="C145" s="139" t="s">
        <v>307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6">
        <f t="shared" si="39"/>
        <v>0</v>
      </c>
      <c r="R145" s="204">
        <f t="shared" si="42"/>
        <v>0</v>
      </c>
      <c r="S145" s="204"/>
    </row>
    <row r="146" spans="1:19" ht="12.75" customHeight="1">
      <c r="A146" s="498" t="s">
        <v>309</v>
      </c>
      <c r="B146" s="481" t="s">
        <v>66</v>
      </c>
      <c r="C146" s="141" t="s">
        <v>305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6">
        <f t="shared" si="39"/>
        <v>7832.159999999998</v>
      </c>
      <c r="R146" s="204">
        <f t="shared" si="42"/>
        <v>7832.159999999998</v>
      </c>
      <c r="S146" s="204"/>
    </row>
    <row r="147" spans="1:19" ht="12">
      <c r="A147" s="498"/>
      <c r="B147" s="481"/>
      <c r="C147" s="142" t="s">
        <v>306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6">
        <f t="shared" si="39"/>
        <v>0</v>
      </c>
      <c r="R147" s="204">
        <f t="shared" si="42"/>
        <v>0</v>
      </c>
      <c r="S147" s="204"/>
    </row>
    <row r="148" spans="1:19" ht="23.25" customHeight="1">
      <c r="A148" s="498"/>
      <c r="B148" s="481"/>
      <c r="C148" s="142" t="s">
        <v>318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6">
        <f t="shared" si="39"/>
        <v>69.69</v>
      </c>
      <c r="R148" s="204">
        <f t="shared" si="42"/>
        <v>69.69</v>
      </c>
      <c r="S148" s="204"/>
    </row>
    <row r="149" spans="1:19" ht="24">
      <c r="A149" s="498"/>
      <c r="B149" s="481"/>
      <c r="C149" s="142" t="s">
        <v>645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6">
        <f t="shared" si="39"/>
        <v>6926.07</v>
      </c>
      <c r="R149" s="204">
        <f t="shared" si="42"/>
        <v>6926.07</v>
      </c>
      <c r="S149" s="204"/>
    </row>
    <row r="150" spans="1:19" ht="12">
      <c r="A150" s="498"/>
      <c r="B150" s="481"/>
      <c r="C150" s="139" t="s">
        <v>307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6">
        <f t="shared" si="39"/>
        <v>836.4</v>
      </c>
      <c r="R150" s="204">
        <f t="shared" si="42"/>
        <v>836.4</v>
      </c>
      <c r="S150" s="204"/>
    </row>
    <row r="151" spans="1:19" s="71" customFormat="1" ht="13.5" customHeight="1">
      <c r="A151" s="492" t="s">
        <v>309</v>
      </c>
      <c r="B151" s="505" t="s">
        <v>625</v>
      </c>
      <c r="C151" s="141" t="s">
        <v>305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6">
        <f t="shared" si="39"/>
        <v>9455.3</v>
      </c>
      <c r="R151" s="204">
        <f t="shared" si="42"/>
        <v>9455.3</v>
      </c>
      <c r="S151" s="204"/>
    </row>
    <row r="152" spans="1:19" ht="12" customHeight="1">
      <c r="A152" s="493"/>
      <c r="B152" s="506"/>
      <c r="C152" s="142" t="s">
        <v>306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6">
        <f t="shared" si="39"/>
        <v>9360.75</v>
      </c>
      <c r="R152" s="204">
        <f t="shared" si="42"/>
        <v>9360.75</v>
      </c>
      <c r="S152" s="204"/>
    </row>
    <row r="153" spans="1:19" ht="11.25" customHeight="1">
      <c r="A153" s="493"/>
      <c r="B153" s="506"/>
      <c r="C153" s="142" t="s">
        <v>318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6">
        <f t="shared" si="39"/>
        <v>94.55</v>
      </c>
      <c r="R153" s="204">
        <f t="shared" si="42"/>
        <v>94.55</v>
      </c>
      <c r="S153" s="204"/>
    </row>
    <row r="154" spans="1:19" ht="23.25" customHeight="1">
      <c r="A154" s="493"/>
      <c r="B154" s="506"/>
      <c r="C154" s="142" t="s">
        <v>645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6">
        <f t="shared" si="39"/>
        <v>0</v>
      </c>
      <c r="R154" s="204">
        <f t="shared" si="42"/>
        <v>0</v>
      </c>
      <c r="S154" s="204"/>
    </row>
    <row r="155" spans="1:19" ht="16.5" customHeight="1">
      <c r="A155" s="494"/>
      <c r="B155" s="507"/>
      <c r="C155" s="139" t="s">
        <v>307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6">
        <f t="shared" si="39"/>
        <v>0</v>
      </c>
      <c r="R155" s="204">
        <f t="shared" si="42"/>
        <v>0</v>
      </c>
      <c r="S155" s="204"/>
    </row>
    <row r="156" spans="1:19" ht="16.5" customHeight="1">
      <c r="A156" s="492" t="s">
        <v>309</v>
      </c>
      <c r="B156" s="505" t="s">
        <v>686</v>
      </c>
      <c r="C156" s="182" t="s">
        <v>305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6">
        <f t="shared" si="39"/>
        <v>0</v>
      </c>
      <c r="R156" s="204">
        <f t="shared" si="42"/>
        <v>0</v>
      </c>
      <c r="S156" s="204"/>
    </row>
    <row r="157" spans="1:19" ht="16.5" customHeight="1">
      <c r="A157" s="493"/>
      <c r="B157" s="506"/>
      <c r="C157" s="180" t="s">
        <v>306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6">
        <f t="shared" si="39"/>
        <v>0</v>
      </c>
      <c r="R157" s="204">
        <f t="shared" si="42"/>
        <v>0</v>
      </c>
      <c r="S157" s="204"/>
    </row>
    <row r="158" spans="1:19" ht="16.5" customHeight="1">
      <c r="A158" s="493"/>
      <c r="B158" s="506"/>
      <c r="C158" s="180" t="s">
        <v>318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6">
        <f t="shared" si="39"/>
        <v>0</v>
      </c>
      <c r="R158" s="204">
        <f t="shared" si="42"/>
        <v>0</v>
      </c>
      <c r="S158" s="204"/>
    </row>
    <row r="159" spans="1:19" ht="16.5" customHeight="1">
      <c r="A159" s="493"/>
      <c r="B159" s="506"/>
      <c r="C159" s="180" t="s">
        <v>645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6">
        <f t="shared" si="39"/>
        <v>0</v>
      </c>
      <c r="R159" s="204">
        <f t="shared" si="42"/>
        <v>0</v>
      </c>
      <c r="S159" s="204"/>
    </row>
    <row r="160" spans="1:19" ht="16.5" customHeight="1">
      <c r="A160" s="494"/>
      <c r="B160" s="507"/>
      <c r="C160" s="181" t="s">
        <v>307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6">
        <f t="shared" si="39"/>
        <v>0</v>
      </c>
      <c r="R160" s="204">
        <f t="shared" si="42"/>
        <v>0</v>
      </c>
      <c r="S160" s="204"/>
    </row>
    <row r="161" spans="1:19" ht="12.75" customHeight="1">
      <c r="A161" s="498" t="s">
        <v>309</v>
      </c>
      <c r="B161" s="481" t="s">
        <v>79</v>
      </c>
      <c r="C161" s="141" t="s">
        <v>305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6">
        <f t="shared" si="39"/>
        <v>21007.300000000003</v>
      </c>
      <c r="R161" s="204">
        <f t="shared" si="42"/>
        <v>21007.300000000003</v>
      </c>
      <c r="S161" s="204"/>
    </row>
    <row r="162" spans="1:19" ht="12">
      <c r="A162" s="498"/>
      <c r="B162" s="481"/>
      <c r="C162" s="142" t="s">
        <v>306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6">
        <f t="shared" si="39"/>
        <v>0</v>
      </c>
      <c r="R162" s="204">
        <f t="shared" si="42"/>
        <v>0</v>
      </c>
      <c r="S162" s="204"/>
    </row>
    <row r="163" spans="1:19" ht="12">
      <c r="A163" s="498"/>
      <c r="B163" s="481"/>
      <c r="C163" s="142" t="s">
        <v>318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6">
        <f t="shared" si="39"/>
        <v>900</v>
      </c>
      <c r="R163" s="204">
        <f t="shared" si="42"/>
        <v>900</v>
      </c>
      <c r="S163" s="204"/>
    </row>
    <row r="164" spans="1:19" ht="24">
      <c r="A164" s="498"/>
      <c r="B164" s="481"/>
      <c r="C164" s="142" t="s">
        <v>645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6">
        <f t="shared" si="39"/>
        <v>20107.300000000003</v>
      </c>
      <c r="R164" s="204">
        <f t="shared" si="42"/>
        <v>20107.300000000003</v>
      </c>
      <c r="S164" s="204"/>
    </row>
    <row r="165" spans="1:19" ht="12">
      <c r="A165" s="498"/>
      <c r="B165" s="481"/>
      <c r="C165" s="139" t="s">
        <v>307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6">
        <f t="shared" si="39"/>
        <v>0</v>
      </c>
      <c r="R165" s="204">
        <f t="shared" si="42"/>
        <v>0</v>
      </c>
      <c r="S165" s="204"/>
    </row>
    <row r="166" spans="1:19" ht="12.75" customHeight="1">
      <c r="A166" s="498" t="s">
        <v>309</v>
      </c>
      <c r="B166" s="481" t="s">
        <v>67</v>
      </c>
      <c r="C166" s="141" t="s">
        <v>305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6">
        <f t="shared" si="39"/>
        <v>3166.92717</v>
      </c>
      <c r="R166" s="204">
        <f t="shared" si="42"/>
        <v>3166.92717</v>
      </c>
      <c r="S166" s="204"/>
    </row>
    <row r="167" spans="1:19" ht="12">
      <c r="A167" s="498"/>
      <c r="B167" s="481"/>
      <c r="C167" s="142" t="s">
        <v>306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6">
        <f t="shared" si="39"/>
        <v>1260</v>
      </c>
      <c r="R167" s="204">
        <f t="shared" si="42"/>
        <v>1260</v>
      </c>
      <c r="S167" s="204"/>
    </row>
    <row r="168" spans="1:19" ht="12">
      <c r="A168" s="498"/>
      <c r="B168" s="481"/>
      <c r="C168" s="142" t="s">
        <v>318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6">
        <f t="shared" si="39"/>
        <v>0</v>
      </c>
      <c r="R168" s="204">
        <f t="shared" si="42"/>
        <v>0</v>
      </c>
      <c r="S168" s="204"/>
    </row>
    <row r="169" spans="1:19" ht="24">
      <c r="A169" s="498"/>
      <c r="B169" s="481"/>
      <c r="C169" s="142" t="s">
        <v>645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6">
        <f t="shared" si="39"/>
        <v>1906.92717</v>
      </c>
      <c r="R169" s="204">
        <f t="shared" si="42"/>
        <v>1906.92717</v>
      </c>
      <c r="S169" s="204"/>
    </row>
    <row r="170" spans="1:19" ht="12">
      <c r="A170" s="498"/>
      <c r="B170" s="481"/>
      <c r="C170" s="139" t="s">
        <v>307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6">
        <f t="shared" si="39"/>
        <v>0</v>
      </c>
      <c r="R170" s="204">
        <f t="shared" si="42"/>
        <v>0</v>
      </c>
      <c r="S170" s="204"/>
    </row>
    <row r="171" spans="1:19" ht="12.75" customHeight="1">
      <c r="A171" s="498" t="s">
        <v>309</v>
      </c>
      <c r="B171" s="481" t="s">
        <v>68</v>
      </c>
      <c r="C171" s="141" t="s">
        <v>305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6">
        <f t="shared" si="39"/>
        <v>45</v>
      </c>
      <c r="R171" s="204">
        <f t="shared" si="42"/>
        <v>45</v>
      </c>
      <c r="S171" s="204"/>
    </row>
    <row r="172" spans="1:19" ht="12">
      <c r="A172" s="498"/>
      <c r="B172" s="481"/>
      <c r="C172" s="142" t="s">
        <v>306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6">
        <f t="shared" si="39"/>
        <v>0</v>
      </c>
      <c r="R172" s="204">
        <f t="shared" si="42"/>
        <v>0</v>
      </c>
      <c r="S172" s="204"/>
    </row>
    <row r="173" spans="1:19" ht="12">
      <c r="A173" s="498"/>
      <c r="B173" s="481"/>
      <c r="C173" s="142" t="s">
        <v>318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6">
        <f t="shared" si="39"/>
        <v>0</v>
      </c>
      <c r="R173" s="204">
        <f t="shared" si="42"/>
        <v>0</v>
      </c>
      <c r="S173" s="204"/>
    </row>
    <row r="174" spans="1:19" ht="24">
      <c r="A174" s="498"/>
      <c r="B174" s="481"/>
      <c r="C174" s="142" t="s">
        <v>645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6">
        <f t="shared" si="39"/>
        <v>45</v>
      </c>
      <c r="R174" s="204">
        <f t="shared" si="42"/>
        <v>45</v>
      </c>
      <c r="S174" s="204"/>
    </row>
    <row r="175" spans="1:19" ht="12">
      <c r="A175" s="498"/>
      <c r="B175" s="481"/>
      <c r="C175" s="139" t="s">
        <v>307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6">
        <f t="shared" si="39"/>
        <v>0</v>
      </c>
      <c r="R175" s="204">
        <f t="shared" si="42"/>
        <v>0</v>
      </c>
      <c r="S175" s="204"/>
    </row>
    <row r="176" spans="1:19" ht="12.75" customHeight="1">
      <c r="A176" s="498" t="s">
        <v>309</v>
      </c>
      <c r="B176" s="482" t="s">
        <v>70</v>
      </c>
      <c r="C176" s="141" t="s">
        <v>305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6">
        <f t="shared" si="39"/>
        <v>202</v>
      </c>
      <c r="R176" s="204">
        <f t="shared" si="42"/>
        <v>202</v>
      </c>
      <c r="S176" s="204"/>
    </row>
    <row r="177" spans="1:19" ht="12">
      <c r="A177" s="498"/>
      <c r="B177" s="486"/>
      <c r="C177" s="142" t="s">
        <v>306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6">
        <f t="shared" si="39"/>
        <v>0</v>
      </c>
      <c r="R177" s="204">
        <f t="shared" si="42"/>
        <v>0</v>
      </c>
      <c r="S177" s="204"/>
    </row>
    <row r="178" spans="1:19" ht="12">
      <c r="A178" s="498"/>
      <c r="B178" s="486"/>
      <c r="C178" s="142" t="s">
        <v>318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6">
        <f t="shared" si="39"/>
        <v>202</v>
      </c>
      <c r="R178" s="204">
        <f t="shared" si="42"/>
        <v>202</v>
      </c>
      <c r="S178" s="204"/>
    </row>
    <row r="179" spans="1:19" ht="24">
      <c r="A179" s="498"/>
      <c r="B179" s="486"/>
      <c r="C179" s="142" t="s">
        <v>645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6">
        <f t="shared" si="39"/>
        <v>0</v>
      </c>
      <c r="Q179" s="78"/>
      <c r="R179" s="204">
        <f t="shared" si="42"/>
        <v>0</v>
      </c>
      <c r="S179" s="204"/>
    </row>
    <row r="180" spans="1:19" ht="12">
      <c r="A180" s="498"/>
      <c r="B180" s="486"/>
      <c r="C180" s="139" t="s">
        <v>307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6">
        <f t="shared" si="39"/>
        <v>0</v>
      </c>
      <c r="Q180" s="78"/>
      <c r="R180" s="204">
        <f t="shared" si="42"/>
        <v>0</v>
      </c>
      <c r="S180" s="204"/>
    </row>
    <row r="181" spans="1:19" ht="12">
      <c r="A181" s="498" t="s">
        <v>309</v>
      </c>
      <c r="B181" s="482" t="s">
        <v>402</v>
      </c>
      <c r="C181" s="141" t="s">
        <v>305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6">
        <f t="shared" si="39"/>
        <v>668.1058899999999</v>
      </c>
      <c r="Q181" s="41"/>
      <c r="R181" s="204">
        <f t="shared" si="42"/>
        <v>668.1058899999999</v>
      </c>
      <c r="S181" s="204"/>
    </row>
    <row r="182" spans="1:19" ht="12">
      <c r="A182" s="498"/>
      <c r="B182" s="486"/>
      <c r="C182" s="142" t="s">
        <v>306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6">
        <f t="shared" si="39"/>
        <v>615.78413</v>
      </c>
      <c r="Q182" s="78"/>
      <c r="R182" s="204">
        <f t="shared" si="42"/>
        <v>615.78413</v>
      </c>
      <c r="S182" s="204"/>
    </row>
    <row r="183" spans="1:19" ht="12">
      <c r="A183" s="498"/>
      <c r="B183" s="486"/>
      <c r="C183" s="142" t="s">
        <v>318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6">
        <f t="shared" si="39"/>
        <v>40.16252</v>
      </c>
      <c r="Q183" s="78"/>
      <c r="R183" s="204">
        <f t="shared" si="42"/>
        <v>40.16252</v>
      </c>
      <c r="S183" s="204"/>
    </row>
    <row r="184" spans="1:19" ht="24">
      <c r="A184" s="498"/>
      <c r="B184" s="486"/>
      <c r="C184" s="142" t="s">
        <v>645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6">
        <f t="shared" si="39"/>
        <v>12.15924</v>
      </c>
      <c r="R184" s="204">
        <f t="shared" si="42"/>
        <v>12.15924</v>
      </c>
      <c r="S184" s="204"/>
    </row>
    <row r="185" spans="1:19" ht="12">
      <c r="A185" s="498"/>
      <c r="B185" s="486"/>
      <c r="C185" s="139" t="s">
        <v>307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6">
        <f t="shared" si="39"/>
        <v>0</v>
      </c>
      <c r="R185" s="204">
        <f t="shared" si="42"/>
        <v>0</v>
      </c>
      <c r="S185" s="204"/>
    </row>
    <row r="186" spans="1:19" ht="12">
      <c r="A186" s="498" t="s">
        <v>309</v>
      </c>
      <c r="B186" s="482" t="s">
        <v>647</v>
      </c>
      <c r="C186" s="141" t="s">
        <v>305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6">
        <f t="shared" si="39"/>
        <v>65076.00000000001</v>
      </c>
      <c r="Q186" s="79">
        <f t="shared" si="53"/>
        <v>0</v>
      </c>
      <c r="R186" s="204">
        <f t="shared" si="42"/>
        <v>65076.00000000001</v>
      </c>
      <c r="S186" s="204"/>
    </row>
    <row r="187" spans="1:19" ht="12">
      <c r="A187" s="498"/>
      <c r="B187" s="486"/>
      <c r="C187" s="142" t="s">
        <v>306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6">
        <f t="shared" si="39"/>
        <v>0</v>
      </c>
      <c r="R187" s="204">
        <f t="shared" si="42"/>
        <v>0</v>
      </c>
      <c r="S187" s="204"/>
    </row>
    <row r="188" spans="1:19" ht="12">
      <c r="A188" s="498"/>
      <c r="B188" s="486"/>
      <c r="C188" s="142" t="s">
        <v>318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6">
        <f t="shared" si="39"/>
        <v>64040.3</v>
      </c>
      <c r="R188" s="204">
        <f t="shared" si="42"/>
        <v>64040.3</v>
      </c>
      <c r="S188" s="204"/>
    </row>
    <row r="189" spans="1:19" ht="24">
      <c r="A189" s="498"/>
      <c r="B189" s="486"/>
      <c r="C189" s="142" t="s">
        <v>645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6">
        <f t="shared" si="39"/>
        <v>1035.6999999999998</v>
      </c>
      <c r="R189" s="204">
        <f t="shared" si="42"/>
        <v>1035.6999999999998</v>
      </c>
      <c r="S189" s="204"/>
    </row>
    <row r="190" spans="1:19" ht="12">
      <c r="A190" s="498"/>
      <c r="B190" s="487"/>
      <c r="C190" s="139" t="s">
        <v>307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6">
        <f t="shared" si="39"/>
        <v>0</v>
      </c>
      <c r="R190" s="204">
        <f t="shared" si="42"/>
        <v>0</v>
      </c>
      <c r="S190" s="204"/>
    </row>
    <row r="191" spans="1:19" ht="12">
      <c r="A191" s="499" t="s">
        <v>309</v>
      </c>
      <c r="B191" s="482" t="s">
        <v>707</v>
      </c>
      <c r="C191" s="195" t="s">
        <v>305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6">
        <f t="shared" si="39"/>
        <v>4194.5</v>
      </c>
      <c r="R191" s="204">
        <f t="shared" si="42"/>
        <v>4194.5</v>
      </c>
      <c r="S191" s="204"/>
    </row>
    <row r="192" spans="1:19" ht="12">
      <c r="A192" s="503"/>
      <c r="B192" s="486"/>
      <c r="C192" s="196" t="s">
        <v>306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6">
        <f t="shared" si="39"/>
        <v>3699.9</v>
      </c>
      <c r="R192" s="204">
        <f t="shared" si="42"/>
        <v>3699.9</v>
      </c>
      <c r="S192" s="204"/>
    </row>
    <row r="193" spans="1:19" ht="12">
      <c r="A193" s="503"/>
      <c r="B193" s="486"/>
      <c r="C193" s="196" t="s">
        <v>318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6">
        <f aca="true" t="shared" si="55" ref="P193:P231">SUM(D193:O193)</f>
        <v>75.5</v>
      </c>
      <c r="R193" s="204">
        <f t="shared" si="42"/>
        <v>75.5</v>
      </c>
      <c r="S193" s="204"/>
    </row>
    <row r="194" spans="1:19" ht="24">
      <c r="A194" s="503"/>
      <c r="B194" s="486"/>
      <c r="C194" s="196" t="s">
        <v>645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6">
        <f t="shared" si="55"/>
        <v>419.1</v>
      </c>
      <c r="R194" s="204">
        <f t="shared" si="42"/>
        <v>419.1</v>
      </c>
      <c r="S194" s="204"/>
    </row>
    <row r="195" spans="1:19" ht="12">
      <c r="A195" s="504"/>
      <c r="B195" s="487"/>
      <c r="C195" s="196" t="s">
        <v>307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6">
        <f t="shared" si="55"/>
        <v>0</v>
      </c>
      <c r="R195" s="204">
        <f t="shared" si="42"/>
        <v>0</v>
      </c>
      <c r="S195" s="204"/>
    </row>
    <row r="196" spans="1:19" ht="12">
      <c r="A196" s="480" t="s">
        <v>269</v>
      </c>
      <c r="B196" s="489" t="s">
        <v>548</v>
      </c>
      <c r="C196" s="141" t="s">
        <v>305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32552.1</v>
      </c>
      <c r="N196" s="9">
        <f t="shared" si="56"/>
        <v>30187.9</v>
      </c>
      <c r="O196" s="9">
        <f t="shared" si="56"/>
        <v>30187.9</v>
      </c>
      <c r="P196" s="216">
        <f t="shared" si="55"/>
        <v>274746.7992</v>
      </c>
      <c r="R196" s="204">
        <f t="shared" si="42"/>
        <v>274746.7992</v>
      </c>
      <c r="S196" s="204"/>
    </row>
    <row r="197" spans="1:19" ht="12">
      <c r="A197" s="480"/>
      <c r="B197" s="490"/>
      <c r="C197" s="142" t="s">
        <v>306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593.8</v>
      </c>
      <c r="N197" s="55">
        <f t="shared" si="57"/>
        <v>0</v>
      </c>
      <c r="O197" s="55">
        <f t="shared" si="57"/>
        <v>0</v>
      </c>
      <c r="P197" s="216">
        <f t="shared" si="55"/>
        <v>2394.67</v>
      </c>
      <c r="R197" s="204">
        <f t="shared" si="42"/>
        <v>2394.67</v>
      </c>
      <c r="S197" s="204"/>
    </row>
    <row r="198" spans="1:19" ht="12">
      <c r="A198" s="480"/>
      <c r="B198" s="490"/>
      <c r="C198" s="142" t="s">
        <v>318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369">
        <f t="shared" si="55"/>
        <v>1755.2</v>
      </c>
      <c r="R198" s="204">
        <f t="shared" si="42"/>
        <v>1755.2</v>
      </c>
      <c r="S198" s="204"/>
    </row>
    <row r="199" spans="1:19" ht="24">
      <c r="A199" s="480"/>
      <c r="B199" s="490"/>
      <c r="C199" s="142" t="s">
        <v>645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31955.3</v>
      </c>
      <c r="N199" s="55">
        <f>N204+N209+N214</f>
        <v>30185.2</v>
      </c>
      <c r="O199" s="55">
        <f t="shared" si="57"/>
        <v>30185.2</v>
      </c>
      <c r="P199" s="369">
        <f t="shared" si="55"/>
        <v>270596.9292</v>
      </c>
      <c r="R199" s="204">
        <f t="shared" si="42"/>
        <v>270596.9292</v>
      </c>
      <c r="S199" s="204"/>
    </row>
    <row r="200" spans="1:19" ht="24" customHeight="1">
      <c r="A200" s="480"/>
      <c r="B200" s="491"/>
      <c r="C200" s="139" t="s">
        <v>307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369">
        <f t="shared" si="55"/>
        <v>0</v>
      </c>
      <c r="R200" s="204">
        <f t="shared" si="42"/>
        <v>0</v>
      </c>
      <c r="S200" s="204"/>
    </row>
    <row r="201" spans="1:19" ht="12.75" customHeight="1">
      <c r="A201" s="498" t="s">
        <v>309</v>
      </c>
      <c r="B201" s="481" t="s">
        <v>562</v>
      </c>
      <c r="C201" s="141" t="s">
        <v>305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32549.1</v>
      </c>
      <c r="N201" s="9">
        <f t="shared" si="58"/>
        <v>30185.2</v>
      </c>
      <c r="O201" s="9">
        <f>SUM(O202:O205)</f>
        <v>30185.2</v>
      </c>
      <c r="P201" s="216">
        <f t="shared" si="55"/>
        <v>273653.3992</v>
      </c>
      <c r="R201" s="204">
        <f t="shared" si="42"/>
        <v>273653.3992</v>
      </c>
      <c r="S201" s="204"/>
    </row>
    <row r="202" spans="1:19" ht="12">
      <c r="A202" s="498"/>
      <c r="B202" s="481"/>
      <c r="C202" s="142" t="s">
        <v>306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>
        <v>593.8</v>
      </c>
      <c r="N202" s="55"/>
      <c r="O202" s="55"/>
      <c r="P202" s="216">
        <f t="shared" si="55"/>
        <v>2394.67</v>
      </c>
      <c r="R202" s="204">
        <f t="shared" si="42"/>
        <v>2394.67</v>
      </c>
      <c r="S202" s="204"/>
    </row>
    <row r="203" spans="1:19" ht="12">
      <c r="A203" s="498"/>
      <c r="B203" s="481"/>
      <c r="C203" s="142" t="s">
        <v>318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6">
        <f t="shared" si="55"/>
        <v>661.8</v>
      </c>
      <c r="R203" s="204">
        <f t="shared" si="42"/>
        <v>661.8</v>
      </c>
      <c r="S203" s="204"/>
    </row>
    <row r="204" spans="1:19" ht="24">
      <c r="A204" s="498"/>
      <c r="B204" s="481"/>
      <c r="C204" s="142" t="s">
        <v>645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31955.3</v>
      </c>
      <c r="N204" s="55">
        <v>30185.2</v>
      </c>
      <c r="O204" s="55">
        <v>30185.2</v>
      </c>
      <c r="P204" s="216">
        <f t="shared" si="55"/>
        <v>270596.9292</v>
      </c>
      <c r="R204" s="204">
        <f>D204+E204+F204+G204+H204+I204+J204+K204+L204+M204+N204+O204</f>
        <v>270596.9292</v>
      </c>
      <c r="S204" s="204"/>
    </row>
    <row r="205" spans="1:19" ht="12">
      <c r="A205" s="498"/>
      <c r="B205" s="481"/>
      <c r="C205" s="139" t="s">
        <v>307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6">
        <f>SUM(D205:O205)</f>
        <v>0</v>
      </c>
      <c r="R205" s="204">
        <f>D205+E205+F205+G205+H205+I205+J205+K205+L205+M205+N205+O205</f>
        <v>0</v>
      </c>
      <c r="S205" s="204"/>
    </row>
    <row r="206" spans="1:19" ht="17.25" customHeight="1">
      <c r="A206" s="498" t="s">
        <v>309</v>
      </c>
      <c r="B206" s="482" t="s">
        <v>266</v>
      </c>
      <c r="C206" s="141" t="s">
        <v>305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6">
        <f t="shared" si="55"/>
        <v>1058</v>
      </c>
      <c r="R206" s="204">
        <f aca="true" t="shared" si="60" ref="R206:R267">D206+E206+F206+G206+H206+I206+J206+K206+L206+M206+N206+O206</f>
        <v>1058</v>
      </c>
      <c r="S206" s="204"/>
    </row>
    <row r="207" spans="1:19" ht="12">
      <c r="A207" s="498"/>
      <c r="B207" s="486"/>
      <c r="C207" s="142" t="s">
        <v>306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6">
        <f t="shared" si="55"/>
        <v>0</v>
      </c>
      <c r="R207" s="204">
        <f t="shared" si="60"/>
        <v>0</v>
      </c>
      <c r="S207" s="204"/>
    </row>
    <row r="208" spans="1:19" ht="12">
      <c r="A208" s="498"/>
      <c r="B208" s="486"/>
      <c r="C208" s="142" t="s">
        <v>318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6">
        <f t="shared" si="55"/>
        <v>1058</v>
      </c>
      <c r="R208" s="204">
        <f t="shared" si="60"/>
        <v>1058</v>
      </c>
      <c r="S208" s="204"/>
    </row>
    <row r="209" spans="1:19" ht="24">
      <c r="A209" s="498"/>
      <c r="B209" s="486"/>
      <c r="C209" s="142" t="s">
        <v>645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6">
        <f t="shared" si="55"/>
        <v>0</v>
      </c>
      <c r="R209" s="204">
        <f t="shared" si="60"/>
        <v>0</v>
      </c>
      <c r="S209" s="204"/>
    </row>
    <row r="210" spans="1:19" ht="20.25" customHeight="1">
      <c r="A210" s="498"/>
      <c r="B210" s="487"/>
      <c r="C210" s="139" t="s">
        <v>307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6">
        <f t="shared" si="55"/>
        <v>0</v>
      </c>
      <c r="R210" s="204">
        <f t="shared" si="60"/>
        <v>0</v>
      </c>
      <c r="S210" s="204"/>
    </row>
    <row r="211" spans="1:19" ht="12.75" customHeight="1">
      <c r="A211" s="498" t="s">
        <v>309</v>
      </c>
      <c r="B211" s="481" t="s">
        <v>80</v>
      </c>
      <c r="C211" s="141" t="s">
        <v>305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6">
        <f t="shared" si="55"/>
        <v>35.400000000000006</v>
      </c>
      <c r="R211" s="204">
        <f t="shared" si="60"/>
        <v>35.400000000000006</v>
      </c>
      <c r="S211" s="204"/>
    </row>
    <row r="212" spans="1:19" ht="12">
      <c r="A212" s="498"/>
      <c r="B212" s="481"/>
      <c r="C212" s="142" t="s">
        <v>306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6">
        <f t="shared" si="55"/>
        <v>0</v>
      </c>
      <c r="R212" s="204">
        <f t="shared" si="60"/>
        <v>0</v>
      </c>
      <c r="S212" s="204"/>
    </row>
    <row r="213" spans="1:19" ht="12">
      <c r="A213" s="498"/>
      <c r="B213" s="481"/>
      <c r="C213" s="142" t="s">
        <v>318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6">
        <f t="shared" si="55"/>
        <v>35.400000000000006</v>
      </c>
      <c r="R213" s="204">
        <f t="shared" si="60"/>
        <v>35.400000000000006</v>
      </c>
      <c r="S213" s="204"/>
    </row>
    <row r="214" spans="1:19" ht="24">
      <c r="A214" s="498"/>
      <c r="B214" s="481"/>
      <c r="C214" s="142" t="s">
        <v>645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6">
        <f t="shared" si="55"/>
        <v>0</v>
      </c>
      <c r="R214" s="204">
        <f t="shared" si="60"/>
        <v>0</v>
      </c>
      <c r="S214" s="204"/>
    </row>
    <row r="215" spans="1:19" ht="12">
      <c r="A215" s="499"/>
      <c r="B215" s="482"/>
      <c r="C215" s="139" t="s">
        <v>307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6">
        <f t="shared" si="55"/>
        <v>0</v>
      </c>
      <c r="R215" s="204">
        <f t="shared" si="60"/>
        <v>0</v>
      </c>
      <c r="S215" s="204"/>
    </row>
    <row r="216" spans="1:19" ht="12.75" customHeight="1">
      <c r="A216" s="485" t="s">
        <v>270</v>
      </c>
      <c r="B216" s="485" t="s">
        <v>518</v>
      </c>
      <c r="C216" s="141" t="s">
        <v>305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6">
        <f t="shared" si="55"/>
        <v>0</v>
      </c>
      <c r="R216" s="204">
        <f t="shared" si="60"/>
        <v>0</v>
      </c>
      <c r="S216" s="204"/>
    </row>
    <row r="217" spans="1:19" ht="12">
      <c r="A217" s="485"/>
      <c r="B217" s="485"/>
      <c r="C217" s="142" t="s">
        <v>306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6">
        <f t="shared" si="55"/>
        <v>0</v>
      </c>
      <c r="R217" s="204">
        <f t="shared" si="60"/>
        <v>0</v>
      </c>
      <c r="S217" s="204"/>
    </row>
    <row r="218" spans="1:19" ht="12">
      <c r="A218" s="485"/>
      <c r="B218" s="485"/>
      <c r="C218" s="142" t="s">
        <v>318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6">
        <f t="shared" si="55"/>
        <v>0</v>
      </c>
      <c r="R218" s="204">
        <f t="shared" si="60"/>
        <v>0</v>
      </c>
      <c r="S218" s="204"/>
    </row>
    <row r="219" spans="1:19" ht="24">
      <c r="A219" s="485"/>
      <c r="B219" s="485"/>
      <c r="C219" s="142" t="s">
        <v>645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6">
        <f t="shared" si="55"/>
        <v>0</v>
      </c>
      <c r="R219" s="204">
        <f t="shared" si="60"/>
        <v>0</v>
      </c>
      <c r="S219" s="204"/>
    </row>
    <row r="220" spans="1:19" ht="12">
      <c r="A220" s="485"/>
      <c r="B220" s="485"/>
      <c r="C220" s="139" t="s">
        <v>307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6">
        <f t="shared" si="55"/>
        <v>0</v>
      </c>
      <c r="R220" s="204">
        <f t="shared" si="60"/>
        <v>0</v>
      </c>
      <c r="S220" s="204"/>
    </row>
    <row r="221" spans="1:19" ht="12.75" customHeight="1">
      <c r="A221" s="481" t="s">
        <v>309</v>
      </c>
      <c r="B221" s="481" t="s">
        <v>267</v>
      </c>
      <c r="C221" s="141" t="s">
        <v>305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6">
        <f t="shared" si="55"/>
        <v>0</v>
      </c>
      <c r="R221" s="204">
        <f t="shared" si="60"/>
        <v>0</v>
      </c>
      <c r="S221" s="204"/>
    </row>
    <row r="222" spans="1:19" ht="12">
      <c r="A222" s="481"/>
      <c r="B222" s="481"/>
      <c r="C222" s="142" t="s">
        <v>306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6">
        <f t="shared" si="55"/>
        <v>0</v>
      </c>
      <c r="R222" s="204">
        <f t="shared" si="60"/>
        <v>0</v>
      </c>
      <c r="S222" s="204"/>
    </row>
    <row r="223" spans="1:19" ht="12">
      <c r="A223" s="481"/>
      <c r="B223" s="481"/>
      <c r="C223" s="142" t="s">
        <v>318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6">
        <f t="shared" si="55"/>
        <v>0</v>
      </c>
      <c r="R223" s="204">
        <f t="shared" si="60"/>
        <v>0</v>
      </c>
      <c r="S223" s="204"/>
    </row>
    <row r="224" spans="1:19" ht="24">
      <c r="A224" s="481"/>
      <c r="B224" s="481"/>
      <c r="C224" s="142" t="s">
        <v>645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6">
        <f t="shared" si="55"/>
        <v>0</v>
      </c>
      <c r="R224" s="204">
        <f t="shared" si="60"/>
        <v>0</v>
      </c>
      <c r="S224" s="204"/>
    </row>
    <row r="225" spans="1:19" ht="12">
      <c r="A225" s="481"/>
      <c r="B225" s="481"/>
      <c r="C225" s="139" t="s">
        <v>307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6">
        <f t="shared" si="55"/>
        <v>0</v>
      </c>
      <c r="R225" s="204">
        <f t="shared" si="60"/>
        <v>0</v>
      </c>
      <c r="S225" s="204"/>
    </row>
    <row r="226" spans="1:19" ht="12">
      <c r="A226" s="485" t="s">
        <v>275</v>
      </c>
      <c r="B226" s="485" t="s">
        <v>532</v>
      </c>
      <c r="C226" s="140" t="s">
        <v>305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>SUM(M227:M230)</f>
        <v>55319</v>
      </c>
      <c r="N226" s="10">
        <f t="shared" si="63"/>
        <v>4606.6</v>
      </c>
      <c r="O226" s="10">
        <f t="shared" si="63"/>
        <v>5071.4</v>
      </c>
      <c r="P226" s="216">
        <f t="shared" si="55"/>
        <v>85863.4</v>
      </c>
      <c r="R226" s="204">
        <f t="shared" si="60"/>
        <v>85863.4</v>
      </c>
      <c r="S226" s="204"/>
    </row>
    <row r="227" spans="1:19" ht="12">
      <c r="A227" s="485"/>
      <c r="B227" s="485"/>
      <c r="C227" s="138" t="s">
        <v>306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44787.4</v>
      </c>
      <c r="N227" s="11">
        <f t="shared" si="64"/>
        <v>0</v>
      </c>
      <c r="O227" s="11">
        <f t="shared" si="64"/>
        <v>0</v>
      </c>
      <c r="P227" s="216">
        <f t="shared" si="55"/>
        <v>44787.4</v>
      </c>
      <c r="R227" s="204">
        <f t="shared" si="60"/>
        <v>44787.4</v>
      </c>
      <c r="S227" s="204"/>
    </row>
    <row r="228" spans="1:19" ht="12">
      <c r="A228" s="485"/>
      <c r="B228" s="485"/>
      <c r="C228" s="142" t="s">
        <v>318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3059.6</v>
      </c>
      <c r="N228" s="11">
        <f t="shared" si="65"/>
        <v>0</v>
      </c>
      <c r="O228" s="11">
        <f t="shared" si="65"/>
        <v>0</v>
      </c>
      <c r="P228" s="216">
        <f t="shared" si="55"/>
        <v>6832.6</v>
      </c>
      <c r="R228" s="204">
        <f t="shared" si="60"/>
        <v>6832.6</v>
      </c>
      <c r="S228" s="204"/>
    </row>
    <row r="229" spans="1:19" ht="24">
      <c r="A229" s="485"/>
      <c r="B229" s="485"/>
      <c r="C229" s="142" t="s">
        <v>645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5024.900000000001</v>
      </c>
      <c r="N229" s="11">
        <f t="shared" si="65"/>
        <v>4606.6</v>
      </c>
      <c r="O229" s="11">
        <f t="shared" si="65"/>
        <v>5071.4</v>
      </c>
      <c r="P229" s="216">
        <f t="shared" si="55"/>
        <v>31796.300000000003</v>
      </c>
      <c r="R229" s="204">
        <f t="shared" si="60"/>
        <v>31796.300000000003</v>
      </c>
      <c r="S229" s="204"/>
    </row>
    <row r="230" spans="1:19" ht="12">
      <c r="A230" s="485"/>
      <c r="B230" s="485"/>
      <c r="C230" s="142" t="s">
        <v>307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6">
        <f t="shared" si="55"/>
        <v>2447.1</v>
      </c>
      <c r="R230" s="204">
        <f t="shared" si="60"/>
        <v>2447.1</v>
      </c>
      <c r="S230" s="204"/>
    </row>
    <row r="231" spans="1:19" ht="12">
      <c r="A231" s="481" t="s">
        <v>309</v>
      </c>
      <c r="B231" s="482" t="s">
        <v>79</v>
      </c>
      <c r="C231" s="140" t="s">
        <v>305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50957.9</v>
      </c>
      <c r="N231" s="10">
        <f t="shared" si="66"/>
        <v>0</v>
      </c>
      <c r="O231" s="10">
        <f t="shared" si="66"/>
        <v>0</v>
      </c>
      <c r="P231" s="216">
        <f t="shared" si="55"/>
        <v>58964.98</v>
      </c>
      <c r="R231" s="204">
        <f t="shared" si="60"/>
        <v>58964.98</v>
      </c>
      <c r="S231" s="204"/>
    </row>
    <row r="232" spans="1:19" ht="12">
      <c r="A232" s="481"/>
      <c r="B232" s="486"/>
      <c r="C232" s="138" t="s">
        <v>306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44787.4</v>
      </c>
      <c r="N232" s="19"/>
      <c r="O232" s="19"/>
      <c r="P232" s="216">
        <f aca="true" t="shared" si="67" ref="P232:P285">SUM(D232:O232)</f>
        <v>44787.4</v>
      </c>
      <c r="R232" s="204">
        <f t="shared" si="60"/>
        <v>44787.4</v>
      </c>
      <c r="S232" s="204"/>
    </row>
    <row r="233" spans="1:19" ht="12">
      <c r="A233" s="481"/>
      <c r="B233" s="486"/>
      <c r="C233" s="142" t="s">
        <v>318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3059.6</v>
      </c>
      <c r="N233" s="19"/>
      <c r="O233" s="19"/>
      <c r="P233" s="216">
        <f t="shared" si="67"/>
        <v>6538.6</v>
      </c>
      <c r="R233" s="204">
        <f t="shared" si="60"/>
        <v>6538.6</v>
      </c>
      <c r="S233" s="204"/>
    </row>
    <row r="234" spans="1:19" ht="24">
      <c r="A234" s="481"/>
      <c r="B234" s="486"/>
      <c r="C234" s="142" t="s">
        <v>645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663.8</v>
      </c>
      <c r="N234" s="55">
        <v>0</v>
      </c>
      <c r="O234" s="55">
        <v>0</v>
      </c>
      <c r="P234" s="216">
        <f t="shared" si="67"/>
        <v>5191.88</v>
      </c>
      <c r="R234" s="204">
        <f t="shared" si="60"/>
        <v>5191.88</v>
      </c>
      <c r="S234" s="204"/>
    </row>
    <row r="235" spans="1:19" ht="12">
      <c r="A235" s="482"/>
      <c r="B235" s="487"/>
      <c r="C235" s="139" t="s">
        <v>307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6">
        <f t="shared" si="67"/>
        <v>2447.1</v>
      </c>
      <c r="R235" s="204">
        <f t="shared" si="60"/>
        <v>2447.1</v>
      </c>
      <c r="S235" s="204"/>
    </row>
    <row r="236" spans="1:19" ht="12">
      <c r="A236" s="481" t="s">
        <v>309</v>
      </c>
      <c r="B236" s="482" t="s">
        <v>466</v>
      </c>
      <c r="C236" s="140" t="s">
        <v>305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4361.1</v>
      </c>
      <c r="N236" s="42">
        <f t="shared" si="68"/>
        <v>4606.6</v>
      </c>
      <c r="O236" s="42">
        <f t="shared" si="68"/>
        <v>5071.4</v>
      </c>
      <c r="P236" s="216">
        <f t="shared" si="67"/>
        <v>26898.42</v>
      </c>
      <c r="R236" s="204">
        <f t="shared" si="60"/>
        <v>26898.42</v>
      </c>
      <c r="S236" s="204"/>
    </row>
    <row r="237" spans="1:19" ht="12">
      <c r="A237" s="481"/>
      <c r="B237" s="486"/>
      <c r="C237" s="138" t="s">
        <v>306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6">
        <f t="shared" si="67"/>
        <v>0</v>
      </c>
      <c r="R237" s="204">
        <f t="shared" si="60"/>
        <v>0</v>
      </c>
      <c r="S237" s="204"/>
    </row>
    <row r="238" spans="1:19" ht="12">
      <c r="A238" s="481"/>
      <c r="B238" s="486"/>
      <c r="C238" s="142" t="s">
        <v>318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6">
        <f t="shared" si="67"/>
        <v>294</v>
      </c>
      <c r="R238" s="204">
        <f t="shared" si="60"/>
        <v>294</v>
      </c>
      <c r="S238" s="204"/>
    </row>
    <row r="239" spans="1:19" ht="24">
      <c r="A239" s="481"/>
      <c r="B239" s="486"/>
      <c r="C239" s="142" t="s">
        <v>645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4361.1</v>
      </c>
      <c r="N239" s="19">
        <v>4606.6</v>
      </c>
      <c r="O239" s="19">
        <v>5071.4</v>
      </c>
      <c r="P239" s="216">
        <f t="shared" si="67"/>
        <v>26604.42</v>
      </c>
      <c r="R239" s="204">
        <f t="shared" si="60"/>
        <v>26604.42</v>
      </c>
      <c r="S239" s="204"/>
    </row>
    <row r="240" spans="1:19" ht="12">
      <c r="A240" s="482"/>
      <c r="B240" s="487"/>
      <c r="C240" s="139" t="s">
        <v>307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6">
        <f t="shared" si="67"/>
        <v>0</v>
      </c>
      <c r="R240" s="204">
        <f t="shared" si="60"/>
        <v>0</v>
      </c>
      <c r="S240" s="204"/>
    </row>
    <row r="241" spans="1:19" ht="12">
      <c r="A241" s="480" t="s">
        <v>277</v>
      </c>
      <c r="B241" s="485" t="s">
        <v>533</v>
      </c>
      <c r="C241" s="140" t="s">
        <v>305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2572.8</v>
      </c>
      <c r="N241" s="10">
        <f t="shared" si="69"/>
        <v>2414.9</v>
      </c>
      <c r="O241" s="10">
        <f t="shared" si="69"/>
        <v>2414.9</v>
      </c>
      <c r="P241" s="216">
        <f t="shared" si="67"/>
        <v>16178.39</v>
      </c>
      <c r="Q241" s="204">
        <f>SUM(D241:O241)</f>
        <v>16178.39</v>
      </c>
      <c r="R241" s="204">
        <f t="shared" si="60"/>
        <v>16178.39</v>
      </c>
      <c r="S241" s="204"/>
    </row>
    <row r="242" spans="1:19" ht="12">
      <c r="A242" s="480"/>
      <c r="B242" s="485"/>
      <c r="C242" s="138" t="s">
        <v>306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6">
        <f t="shared" si="67"/>
        <v>0</v>
      </c>
      <c r="R242" s="204">
        <f t="shared" si="60"/>
        <v>0</v>
      </c>
      <c r="S242" s="204"/>
    </row>
    <row r="243" spans="1:19" ht="12">
      <c r="A243" s="480"/>
      <c r="B243" s="485"/>
      <c r="C243" s="142" t="s">
        <v>318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6">
        <f t="shared" si="67"/>
        <v>0</v>
      </c>
      <c r="R243" s="204">
        <f t="shared" si="60"/>
        <v>0</v>
      </c>
      <c r="S243" s="204"/>
    </row>
    <row r="244" spans="1:19" ht="33" customHeight="1">
      <c r="A244" s="480"/>
      <c r="B244" s="485"/>
      <c r="C244" s="142" t="s">
        <v>645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>M249+M254+M289+M259+M269+M274+M279+M284+M264</f>
        <v>2572.8</v>
      </c>
      <c r="N244" s="11">
        <f t="shared" si="70"/>
        <v>2414.9</v>
      </c>
      <c r="O244" s="11">
        <f t="shared" si="70"/>
        <v>2414.9</v>
      </c>
      <c r="P244" s="216">
        <f t="shared" si="67"/>
        <v>16178.39</v>
      </c>
      <c r="R244" s="204">
        <f t="shared" si="60"/>
        <v>16178.39</v>
      </c>
      <c r="S244" s="204"/>
    </row>
    <row r="245" spans="1:19" ht="12">
      <c r="A245" s="480"/>
      <c r="B245" s="485"/>
      <c r="C245" s="142" t="s">
        <v>307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6">
        <f t="shared" si="67"/>
        <v>0</v>
      </c>
      <c r="R245" s="204">
        <f t="shared" si="60"/>
        <v>0</v>
      </c>
      <c r="S245" s="204"/>
    </row>
    <row r="246" spans="1:19" ht="12">
      <c r="A246" s="481" t="s">
        <v>309</v>
      </c>
      <c r="B246" s="481" t="s">
        <v>682</v>
      </c>
      <c r="C246" s="140" t="s">
        <v>305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6">
        <f t="shared" si="67"/>
        <v>0</v>
      </c>
      <c r="R246" s="204">
        <f t="shared" si="60"/>
        <v>0</v>
      </c>
      <c r="S246" s="204"/>
    </row>
    <row r="247" spans="1:19" ht="12">
      <c r="A247" s="481"/>
      <c r="B247" s="481"/>
      <c r="C247" s="138" t="s">
        <v>306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6">
        <f t="shared" si="67"/>
        <v>0</v>
      </c>
      <c r="R247" s="204">
        <f t="shared" si="60"/>
        <v>0</v>
      </c>
      <c r="S247" s="204"/>
    </row>
    <row r="248" spans="1:19" ht="12">
      <c r="A248" s="481"/>
      <c r="B248" s="481"/>
      <c r="C248" s="142" t="s">
        <v>318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6">
        <f t="shared" si="67"/>
        <v>0</v>
      </c>
      <c r="R248" s="204">
        <f t="shared" si="60"/>
        <v>0</v>
      </c>
      <c r="S248" s="204"/>
    </row>
    <row r="249" spans="1:19" ht="24">
      <c r="A249" s="481"/>
      <c r="B249" s="481"/>
      <c r="C249" s="142" t="s">
        <v>645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6">
        <f t="shared" si="67"/>
        <v>0</v>
      </c>
      <c r="R249" s="204">
        <f t="shared" si="60"/>
        <v>0</v>
      </c>
      <c r="S249" s="204"/>
    </row>
    <row r="250" spans="1:19" ht="12">
      <c r="A250" s="482"/>
      <c r="B250" s="481"/>
      <c r="C250" s="142" t="s">
        <v>307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6">
        <f t="shared" si="67"/>
        <v>0</v>
      </c>
      <c r="R250" s="204">
        <f t="shared" si="60"/>
        <v>0</v>
      </c>
      <c r="S250" s="204"/>
    </row>
    <row r="251" spans="1:19" ht="12.75" customHeight="1">
      <c r="A251" s="481" t="s">
        <v>309</v>
      </c>
      <c r="B251" s="481" t="s">
        <v>729</v>
      </c>
      <c r="C251" s="140" t="s">
        <v>305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2572.8</v>
      </c>
      <c r="N251" s="9">
        <f t="shared" si="73"/>
        <v>2414.9</v>
      </c>
      <c r="O251" s="9">
        <f t="shared" si="73"/>
        <v>2414.9</v>
      </c>
      <c r="P251" s="216">
        <f t="shared" si="67"/>
        <v>15782.36</v>
      </c>
      <c r="R251" s="204">
        <f t="shared" si="60"/>
        <v>15782.36</v>
      </c>
      <c r="S251" s="204"/>
    </row>
    <row r="252" spans="1:19" ht="12">
      <c r="A252" s="481"/>
      <c r="B252" s="481"/>
      <c r="C252" s="138" t="s">
        <v>306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6">
        <f t="shared" si="67"/>
        <v>0</v>
      </c>
      <c r="R252" s="204">
        <f t="shared" si="60"/>
        <v>0</v>
      </c>
      <c r="S252" s="204"/>
    </row>
    <row r="253" spans="1:19" ht="12">
      <c r="A253" s="481"/>
      <c r="B253" s="481"/>
      <c r="C253" s="142" t="s">
        <v>318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6">
        <f t="shared" si="67"/>
        <v>0</v>
      </c>
      <c r="R253" s="204">
        <f t="shared" si="60"/>
        <v>0</v>
      </c>
      <c r="S253" s="204"/>
    </row>
    <row r="254" spans="1:19" ht="24">
      <c r="A254" s="481"/>
      <c r="B254" s="481"/>
      <c r="C254" s="142" t="s">
        <v>645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2572.8</v>
      </c>
      <c r="N254" s="55">
        <v>2414.9</v>
      </c>
      <c r="O254" s="55">
        <v>2414.9</v>
      </c>
      <c r="P254" s="216">
        <f t="shared" si="67"/>
        <v>15782.36</v>
      </c>
      <c r="R254" s="204">
        <f t="shared" si="60"/>
        <v>15782.36</v>
      </c>
      <c r="S254" s="204"/>
    </row>
    <row r="255" spans="1:19" ht="12">
      <c r="A255" s="482"/>
      <c r="B255" s="481"/>
      <c r="C255" s="142" t="s">
        <v>307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6">
        <f t="shared" si="67"/>
        <v>0</v>
      </c>
      <c r="R255" s="204">
        <f t="shared" si="60"/>
        <v>0</v>
      </c>
      <c r="S255" s="204"/>
    </row>
    <row r="256" spans="1:19" ht="11.25" customHeight="1">
      <c r="A256" s="482" t="s">
        <v>309</v>
      </c>
      <c r="B256" s="500" t="s">
        <v>665</v>
      </c>
      <c r="C256" s="155" t="s">
        <v>305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6">
        <f t="shared" si="67"/>
        <v>0</v>
      </c>
      <c r="R256" s="204">
        <f t="shared" si="60"/>
        <v>0</v>
      </c>
      <c r="S256" s="204"/>
    </row>
    <row r="257" spans="1:19" ht="11.25" customHeight="1">
      <c r="A257" s="486"/>
      <c r="B257" s="501"/>
      <c r="C257" s="154" t="s">
        <v>306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6">
        <f t="shared" si="67"/>
        <v>0</v>
      </c>
      <c r="R257" s="204">
        <f t="shared" si="60"/>
        <v>0</v>
      </c>
      <c r="S257" s="204"/>
    </row>
    <row r="258" spans="1:19" ht="11.25" customHeight="1">
      <c r="A258" s="486"/>
      <c r="B258" s="501"/>
      <c r="C258" s="156" t="s">
        <v>318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6">
        <f t="shared" si="67"/>
        <v>0</v>
      </c>
      <c r="R258" s="204">
        <f t="shared" si="60"/>
        <v>0</v>
      </c>
      <c r="S258" s="204"/>
    </row>
    <row r="259" spans="1:19" ht="11.25" customHeight="1">
      <c r="A259" s="486"/>
      <c r="B259" s="501"/>
      <c r="C259" s="156" t="s">
        <v>645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6">
        <f t="shared" si="67"/>
        <v>0</v>
      </c>
      <c r="R259" s="204">
        <f t="shared" si="60"/>
        <v>0</v>
      </c>
      <c r="S259" s="204"/>
    </row>
    <row r="260" spans="1:19" ht="11.25" customHeight="1">
      <c r="A260" s="487"/>
      <c r="B260" s="502"/>
      <c r="C260" s="156" t="s">
        <v>307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6">
        <f t="shared" si="67"/>
        <v>0</v>
      </c>
      <c r="R260" s="204">
        <f t="shared" si="60"/>
        <v>0</v>
      </c>
      <c r="S260" s="204"/>
    </row>
    <row r="261" spans="1:19" ht="12">
      <c r="A261" s="481" t="s">
        <v>309</v>
      </c>
      <c r="B261" s="483" t="s">
        <v>592</v>
      </c>
      <c r="C261" s="155" t="s">
        <v>305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6">
        <f t="shared" si="67"/>
        <v>84.62</v>
      </c>
      <c r="R261" s="204">
        <f t="shared" si="60"/>
        <v>84.62</v>
      </c>
      <c r="S261" s="204"/>
    </row>
    <row r="262" spans="1:19" ht="12">
      <c r="A262" s="481"/>
      <c r="B262" s="483"/>
      <c r="C262" s="154" t="s">
        <v>306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6">
        <f t="shared" si="67"/>
        <v>0</v>
      </c>
      <c r="R262" s="204">
        <f t="shared" si="60"/>
        <v>0</v>
      </c>
      <c r="S262" s="204"/>
    </row>
    <row r="263" spans="1:19" ht="12">
      <c r="A263" s="481"/>
      <c r="B263" s="483"/>
      <c r="C263" s="156" t="s">
        <v>318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6">
        <f t="shared" si="67"/>
        <v>0</v>
      </c>
      <c r="R263" s="204">
        <f t="shared" si="60"/>
        <v>0</v>
      </c>
      <c r="S263" s="204"/>
    </row>
    <row r="264" spans="1:19" ht="24">
      <c r="A264" s="481"/>
      <c r="B264" s="483"/>
      <c r="C264" s="156" t="s">
        <v>645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6">
        <f t="shared" si="67"/>
        <v>84.62</v>
      </c>
      <c r="R264" s="204">
        <f t="shared" si="60"/>
        <v>84.62</v>
      </c>
      <c r="S264" s="204"/>
    </row>
    <row r="265" spans="1:19" ht="12">
      <c r="A265" s="481"/>
      <c r="B265" s="483"/>
      <c r="C265" s="156" t="s">
        <v>307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6">
        <f t="shared" si="67"/>
        <v>0</v>
      </c>
      <c r="R265" s="204">
        <f t="shared" si="60"/>
        <v>0</v>
      </c>
      <c r="S265" s="204"/>
    </row>
    <row r="266" spans="1:19" ht="12">
      <c r="A266" s="481" t="s">
        <v>309</v>
      </c>
      <c r="B266" s="483" t="s">
        <v>650</v>
      </c>
      <c r="C266" s="140" t="s">
        <v>305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6">
        <f t="shared" si="67"/>
        <v>222.4</v>
      </c>
      <c r="R266" s="204">
        <f t="shared" si="60"/>
        <v>222.4</v>
      </c>
      <c r="S266" s="204"/>
    </row>
    <row r="267" spans="1:19" ht="12">
      <c r="A267" s="481"/>
      <c r="B267" s="483"/>
      <c r="C267" s="138" t="s">
        <v>306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6">
        <f t="shared" si="67"/>
        <v>0</v>
      </c>
      <c r="R267" s="204">
        <f t="shared" si="60"/>
        <v>0</v>
      </c>
      <c r="S267" s="204"/>
    </row>
    <row r="268" spans="1:19" ht="12">
      <c r="A268" s="481"/>
      <c r="B268" s="483"/>
      <c r="C268" s="142" t="s">
        <v>318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6">
        <f t="shared" si="67"/>
        <v>0</v>
      </c>
      <c r="R268" s="204">
        <f aca="true" t="shared" si="78" ref="R268:R331">D268+E268+F268+G268+H268+I268+J268+K268+L268+M268+N268+O268</f>
        <v>0</v>
      </c>
      <c r="S268" s="204"/>
    </row>
    <row r="269" spans="1:19" ht="24">
      <c r="A269" s="481"/>
      <c r="B269" s="483"/>
      <c r="C269" s="142" t="s">
        <v>645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6">
        <f t="shared" si="67"/>
        <v>222.4</v>
      </c>
      <c r="R269" s="204">
        <f t="shared" si="78"/>
        <v>222.4</v>
      </c>
      <c r="S269" s="204"/>
    </row>
    <row r="270" spans="1:19" ht="12">
      <c r="A270" s="481"/>
      <c r="B270" s="483"/>
      <c r="C270" s="142" t="s">
        <v>307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6">
        <f t="shared" si="67"/>
        <v>0</v>
      </c>
      <c r="R270" s="204">
        <f t="shared" si="78"/>
        <v>0</v>
      </c>
      <c r="S270" s="204"/>
    </row>
    <row r="271" spans="1:19" ht="12.75" customHeight="1">
      <c r="A271" s="482" t="s">
        <v>309</v>
      </c>
      <c r="B271" s="483" t="s">
        <v>563</v>
      </c>
      <c r="C271" s="140" t="s">
        <v>305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6">
        <f t="shared" si="67"/>
        <v>10</v>
      </c>
      <c r="R271" s="204">
        <f t="shared" si="78"/>
        <v>10</v>
      </c>
      <c r="S271" s="204"/>
    </row>
    <row r="272" spans="1:19" ht="12">
      <c r="A272" s="486"/>
      <c r="B272" s="483"/>
      <c r="C272" s="138" t="s">
        <v>306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6">
        <f t="shared" si="67"/>
        <v>0</v>
      </c>
      <c r="R272" s="204">
        <f t="shared" si="78"/>
        <v>0</v>
      </c>
      <c r="S272" s="204"/>
    </row>
    <row r="273" spans="1:19" ht="12">
      <c r="A273" s="486"/>
      <c r="B273" s="483"/>
      <c r="C273" s="142" t="s">
        <v>318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6">
        <f t="shared" si="67"/>
        <v>0</v>
      </c>
      <c r="R273" s="204">
        <f t="shared" si="78"/>
        <v>0</v>
      </c>
      <c r="S273" s="204"/>
    </row>
    <row r="274" spans="1:19" ht="24">
      <c r="A274" s="486"/>
      <c r="B274" s="483"/>
      <c r="C274" s="142" t="s">
        <v>645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6">
        <f t="shared" si="67"/>
        <v>10</v>
      </c>
      <c r="R274" s="204">
        <f t="shared" si="78"/>
        <v>10</v>
      </c>
      <c r="S274" s="204"/>
    </row>
    <row r="275" spans="1:19" ht="12">
      <c r="A275" s="487"/>
      <c r="B275" s="483"/>
      <c r="C275" s="142" t="s">
        <v>307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6">
        <f t="shared" si="67"/>
        <v>0</v>
      </c>
      <c r="R275" s="204">
        <f t="shared" si="78"/>
        <v>0</v>
      </c>
      <c r="S275" s="204"/>
    </row>
    <row r="276" spans="1:19" ht="12">
      <c r="A276" s="482" t="s">
        <v>309</v>
      </c>
      <c r="B276" s="500" t="s">
        <v>534</v>
      </c>
      <c r="C276" s="140" t="s">
        <v>305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6">
        <f t="shared" si="67"/>
        <v>0</v>
      </c>
      <c r="R276" s="204">
        <f t="shared" si="78"/>
        <v>0</v>
      </c>
      <c r="S276" s="204"/>
    </row>
    <row r="277" spans="1:19" ht="12">
      <c r="A277" s="486"/>
      <c r="B277" s="501"/>
      <c r="C277" s="138" t="s">
        <v>306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6">
        <f t="shared" si="67"/>
        <v>0</v>
      </c>
      <c r="R277" s="204">
        <f t="shared" si="78"/>
        <v>0</v>
      </c>
      <c r="S277" s="204"/>
    </row>
    <row r="278" spans="1:19" ht="12">
      <c r="A278" s="486"/>
      <c r="B278" s="501"/>
      <c r="C278" s="142" t="s">
        <v>318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6">
        <f t="shared" si="67"/>
        <v>0</v>
      </c>
      <c r="R278" s="204">
        <f t="shared" si="78"/>
        <v>0</v>
      </c>
      <c r="S278" s="204"/>
    </row>
    <row r="279" spans="1:19" ht="24">
      <c r="A279" s="486"/>
      <c r="B279" s="501"/>
      <c r="C279" s="142" t="s">
        <v>645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6">
        <f t="shared" si="67"/>
        <v>0</v>
      </c>
      <c r="R279" s="204">
        <f t="shared" si="78"/>
        <v>0</v>
      </c>
      <c r="S279" s="204"/>
    </row>
    <row r="280" spans="1:19" ht="12">
      <c r="A280" s="487"/>
      <c r="B280" s="502"/>
      <c r="C280" s="142" t="s">
        <v>307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6">
        <f t="shared" si="67"/>
        <v>0</v>
      </c>
      <c r="R280" s="204">
        <f t="shared" si="78"/>
        <v>0</v>
      </c>
      <c r="S280" s="204"/>
    </row>
    <row r="281" spans="1:19" ht="12">
      <c r="A281" s="482" t="s">
        <v>309</v>
      </c>
      <c r="B281" s="500" t="s">
        <v>593</v>
      </c>
      <c r="C281" s="155" t="s">
        <v>305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6">
        <f t="shared" si="67"/>
        <v>0</v>
      </c>
      <c r="R281" s="204">
        <f t="shared" si="78"/>
        <v>0</v>
      </c>
      <c r="S281" s="204"/>
    </row>
    <row r="282" spans="1:19" ht="12">
      <c r="A282" s="486"/>
      <c r="B282" s="501"/>
      <c r="C282" s="154" t="s">
        <v>306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6">
        <f t="shared" si="67"/>
        <v>0</v>
      </c>
      <c r="R282" s="204">
        <f t="shared" si="78"/>
        <v>0</v>
      </c>
      <c r="S282" s="204"/>
    </row>
    <row r="283" spans="1:19" ht="12">
      <c r="A283" s="486"/>
      <c r="B283" s="501"/>
      <c r="C283" s="156" t="s">
        <v>318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6">
        <f t="shared" si="67"/>
        <v>0</v>
      </c>
      <c r="R283" s="204">
        <f t="shared" si="78"/>
        <v>0</v>
      </c>
      <c r="S283" s="204"/>
    </row>
    <row r="284" spans="1:19" ht="24">
      <c r="A284" s="486"/>
      <c r="B284" s="501"/>
      <c r="C284" s="156" t="s">
        <v>645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6">
        <f t="shared" si="67"/>
        <v>0</v>
      </c>
      <c r="R284" s="204">
        <f t="shared" si="78"/>
        <v>0</v>
      </c>
      <c r="S284" s="204"/>
    </row>
    <row r="285" spans="1:19" ht="11.25" customHeight="1">
      <c r="A285" s="487"/>
      <c r="B285" s="502"/>
      <c r="C285" s="156" t="s">
        <v>307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6">
        <f t="shared" si="67"/>
        <v>0</v>
      </c>
      <c r="R285" s="204">
        <f t="shared" si="78"/>
        <v>0</v>
      </c>
      <c r="S285" s="204"/>
    </row>
    <row r="286" spans="1:19" ht="12">
      <c r="A286" s="481" t="s">
        <v>309</v>
      </c>
      <c r="B286" s="481" t="s">
        <v>591</v>
      </c>
      <c r="C286" s="140" t="s">
        <v>305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6">
        <f aca="true" t="shared" si="81" ref="P286:P349">SUM(D286:O286)</f>
        <v>79.00999999999999</v>
      </c>
      <c r="R286" s="204">
        <f t="shared" si="78"/>
        <v>79.00999999999999</v>
      </c>
      <c r="S286" s="204"/>
    </row>
    <row r="287" spans="1:19" ht="12">
      <c r="A287" s="481"/>
      <c r="B287" s="481"/>
      <c r="C287" s="138" t="s">
        <v>306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6">
        <f t="shared" si="81"/>
        <v>0</v>
      </c>
      <c r="R287" s="204">
        <f t="shared" si="78"/>
        <v>0</v>
      </c>
      <c r="S287" s="204"/>
    </row>
    <row r="288" spans="1:19" ht="12">
      <c r="A288" s="481"/>
      <c r="B288" s="481"/>
      <c r="C288" s="142" t="s">
        <v>318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6">
        <f t="shared" si="81"/>
        <v>0</v>
      </c>
      <c r="R288" s="204">
        <f t="shared" si="78"/>
        <v>0</v>
      </c>
      <c r="S288" s="204"/>
    </row>
    <row r="289" spans="1:19" ht="24">
      <c r="A289" s="481"/>
      <c r="B289" s="481"/>
      <c r="C289" s="142" t="s">
        <v>645</v>
      </c>
      <c r="D289" s="15"/>
      <c r="E289" s="15"/>
      <c r="F289" s="15"/>
      <c r="G289" s="15"/>
      <c r="H289" s="15"/>
      <c r="I289" s="15"/>
      <c r="J289" s="150">
        <v>35.01</v>
      </c>
      <c r="K289" s="15">
        <v>44</v>
      </c>
      <c r="L289" s="15"/>
      <c r="M289" s="15"/>
      <c r="N289" s="15"/>
      <c r="O289" s="15"/>
      <c r="P289" s="216">
        <f t="shared" si="81"/>
        <v>79.00999999999999</v>
      </c>
      <c r="R289" s="204">
        <f t="shared" si="78"/>
        <v>79.00999999999999</v>
      </c>
      <c r="S289" s="204"/>
    </row>
    <row r="290" spans="1:19" ht="12">
      <c r="A290" s="482"/>
      <c r="B290" s="481"/>
      <c r="C290" s="142" t="s">
        <v>307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6">
        <f t="shared" si="81"/>
        <v>0</v>
      </c>
      <c r="R290" s="204">
        <f t="shared" si="78"/>
        <v>0</v>
      </c>
      <c r="S290" s="204"/>
    </row>
    <row r="291" spans="1:19" ht="12.75" customHeight="1">
      <c r="A291" s="519" t="s">
        <v>278</v>
      </c>
      <c r="B291" s="522" t="s">
        <v>519</v>
      </c>
      <c r="C291" s="140" t="s">
        <v>305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6">
        <f t="shared" si="81"/>
        <v>3326.73</v>
      </c>
      <c r="R291" s="204">
        <f t="shared" si="78"/>
        <v>3326.73</v>
      </c>
      <c r="S291" s="204"/>
    </row>
    <row r="292" spans="1:19" ht="12">
      <c r="A292" s="520"/>
      <c r="B292" s="523"/>
      <c r="C292" s="138" t="s">
        <v>306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6">
        <f t="shared" si="81"/>
        <v>8.6</v>
      </c>
      <c r="R292" s="204">
        <f t="shared" si="78"/>
        <v>8.6</v>
      </c>
      <c r="S292" s="204"/>
    </row>
    <row r="293" spans="1:19" ht="12">
      <c r="A293" s="520"/>
      <c r="B293" s="523"/>
      <c r="C293" s="142" t="s">
        <v>318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6">
        <f t="shared" si="81"/>
        <v>3318.13</v>
      </c>
      <c r="R293" s="204">
        <f t="shared" si="78"/>
        <v>3318.13</v>
      </c>
      <c r="S293" s="204"/>
    </row>
    <row r="294" spans="1:19" ht="24">
      <c r="A294" s="520"/>
      <c r="B294" s="523"/>
      <c r="C294" s="142" t="s">
        <v>645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6">
        <f t="shared" si="81"/>
        <v>0</v>
      </c>
      <c r="R294" s="204">
        <f t="shared" si="78"/>
        <v>0</v>
      </c>
      <c r="S294" s="204"/>
    </row>
    <row r="295" spans="1:19" ht="12">
      <c r="A295" s="521"/>
      <c r="B295" s="524"/>
      <c r="C295" s="142" t="s">
        <v>307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6">
        <f t="shared" si="81"/>
        <v>0</v>
      </c>
      <c r="R295" s="204">
        <f t="shared" si="78"/>
        <v>0</v>
      </c>
      <c r="S295" s="204"/>
    </row>
    <row r="296" spans="1:19" ht="12.75" customHeight="1">
      <c r="A296" s="481" t="s">
        <v>309</v>
      </c>
      <c r="B296" s="483" t="s">
        <v>99</v>
      </c>
      <c r="C296" s="140" t="s">
        <v>305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6">
        <f t="shared" si="81"/>
        <v>57.19</v>
      </c>
      <c r="R296" s="204">
        <f t="shared" si="78"/>
        <v>57.19</v>
      </c>
      <c r="S296" s="204"/>
    </row>
    <row r="297" spans="1:19" ht="12">
      <c r="A297" s="481"/>
      <c r="B297" s="483"/>
      <c r="C297" s="138" t="s">
        <v>306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6">
        <f t="shared" si="81"/>
        <v>8.6</v>
      </c>
      <c r="R297" s="204">
        <f t="shared" si="78"/>
        <v>8.6</v>
      </c>
      <c r="S297" s="204"/>
    </row>
    <row r="298" spans="1:19" ht="12">
      <c r="A298" s="481"/>
      <c r="B298" s="483"/>
      <c r="C298" s="142" t="s">
        <v>318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6">
        <f t="shared" si="81"/>
        <v>48.589999999999996</v>
      </c>
      <c r="R298" s="204">
        <f t="shared" si="78"/>
        <v>48.589999999999996</v>
      </c>
      <c r="S298" s="204"/>
    </row>
    <row r="299" spans="1:19" ht="24">
      <c r="A299" s="481"/>
      <c r="B299" s="483"/>
      <c r="C299" s="142" t="s">
        <v>645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6">
        <f t="shared" si="81"/>
        <v>0</v>
      </c>
      <c r="R299" s="204">
        <f t="shared" si="78"/>
        <v>0</v>
      </c>
      <c r="S299" s="204"/>
    </row>
    <row r="300" spans="1:19" ht="12">
      <c r="A300" s="481"/>
      <c r="B300" s="483"/>
      <c r="C300" s="142" t="s">
        <v>307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6">
        <f t="shared" si="81"/>
        <v>0</v>
      </c>
      <c r="R300" s="204">
        <f t="shared" si="78"/>
        <v>0</v>
      </c>
      <c r="S300" s="204"/>
    </row>
    <row r="301" spans="1:19" ht="12.75" customHeight="1" hidden="1">
      <c r="A301" s="481" t="s">
        <v>309</v>
      </c>
      <c r="B301" s="483" t="s">
        <v>102</v>
      </c>
      <c r="C301" s="140" t="s">
        <v>305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6">
        <f t="shared" si="81"/>
        <v>0</v>
      </c>
      <c r="R301" s="204">
        <f t="shared" si="78"/>
        <v>0</v>
      </c>
      <c r="S301" s="204"/>
    </row>
    <row r="302" spans="1:19" ht="12" hidden="1">
      <c r="A302" s="481"/>
      <c r="B302" s="483"/>
      <c r="C302" s="138" t="s">
        <v>306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6">
        <f t="shared" si="81"/>
        <v>0</v>
      </c>
      <c r="R302" s="204">
        <f t="shared" si="78"/>
        <v>0</v>
      </c>
      <c r="S302" s="204"/>
    </row>
    <row r="303" spans="1:19" ht="12" hidden="1">
      <c r="A303" s="481"/>
      <c r="B303" s="483"/>
      <c r="C303" s="142" t="s">
        <v>318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6">
        <f t="shared" si="81"/>
        <v>0</v>
      </c>
      <c r="R303" s="204">
        <f t="shared" si="78"/>
        <v>0</v>
      </c>
      <c r="S303" s="204"/>
    </row>
    <row r="304" spans="1:19" ht="24" hidden="1">
      <c r="A304" s="481"/>
      <c r="B304" s="483"/>
      <c r="C304" s="142" t="s">
        <v>645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6">
        <f t="shared" si="81"/>
        <v>0</v>
      </c>
      <c r="R304" s="204">
        <f t="shared" si="78"/>
        <v>0</v>
      </c>
      <c r="S304" s="204"/>
    </row>
    <row r="305" spans="1:19" ht="12" hidden="1">
      <c r="A305" s="481"/>
      <c r="B305" s="483"/>
      <c r="C305" s="142" t="s">
        <v>307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6">
        <f t="shared" si="81"/>
        <v>0</v>
      </c>
      <c r="R305" s="204">
        <f t="shared" si="78"/>
        <v>0</v>
      </c>
      <c r="S305" s="204"/>
    </row>
    <row r="306" spans="1:19" ht="12.75" customHeight="1" hidden="1">
      <c r="A306" s="481" t="s">
        <v>309</v>
      </c>
      <c r="B306" s="483" t="s">
        <v>103</v>
      </c>
      <c r="C306" s="140" t="s">
        <v>305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6">
        <f t="shared" si="81"/>
        <v>0</v>
      </c>
      <c r="R306" s="204">
        <f t="shared" si="78"/>
        <v>0</v>
      </c>
      <c r="S306" s="204"/>
    </row>
    <row r="307" spans="1:19" ht="12" hidden="1">
      <c r="A307" s="481"/>
      <c r="B307" s="483"/>
      <c r="C307" s="138" t="s">
        <v>306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6">
        <f t="shared" si="81"/>
        <v>0</v>
      </c>
      <c r="R307" s="204">
        <f t="shared" si="78"/>
        <v>0</v>
      </c>
      <c r="S307" s="204"/>
    </row>
    <row r="308" spans="1:19" ht="12" hidden="1">
      <c r="A308" s="481"/>
      <c r="B308" s="483"/>
      <c r="C308" s="142" t="s">
        <v>318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6">
        <f t="shared" si="81"/>
        <v>0</v>
      </c>
      <c r="R308" s="204">
        <f t="shared" si="78"/>
        <v>0</v>
      </c>
      <c r="S308" s="204"/>
    </row>
    <row r="309" spans="1:19" ht="24" hidden="1">
      <c r="A309" s="481"/>
      <c r="B309" s="483"/>
      <c r="C309" s="142" t="s">
        <v>645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6">
        <f t="shared" si="81"/>
        <v>0</v>
      </c>
      <c r="R309" s="204">
        <f t="shared" si="78"/>
        <v>0</v>
      </c>
      <c r="S309" s="204"/>
    </row>
    <row r="310" spans="1:19" ht="12" hidden="1">
      <c r="A310" s="481"/>
      <c r="B310" s="483"/>
      <c r="C310" s="142" t="s">
        <v>307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6">
        <f t="shared" si="81"/>
        <v>0</v>
      </c>
      <c r="R310" s="204">
        <f t="shared" si="78"/>
        <v>0</v>
      </c>
      <c r="S310" s="204"/>
    </row>
    <row r="311" spans="1:19" ht="12.75" customHeight="1" hidden="1">
      <c r="A311" s="481" t="s">
        <v>309</v>
      </c>
      <c r="B311" s="483" t="s">
        <v>104</v>
      </c>
      <c r="C311" s="140" t="s">
        <v>305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6">
        <f t="shared" si="81"/>
        <v>0</v>
      </c>
      <c r="R311" s="204">
        <f t="shared" si="78"/>
        <v>0</v>
      </c>
      <c r="S311" s="204"/>
    </row>
    <row r="312" spans="1:19" ht="12" hidden="1">
      <c r="A312" s="481"/>
      <c r="B312" s="483"/>
      <c r="C312" s="138" t="s">
        <v>306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6">
        <f t="shared" si="81"/>
        <v>0</v>
      </c>
      <c r="R312" s="204">
        <f t="shared" si="78"/>
        <v>0</v>
      </c>
      <c r="S312" s="204"/>
    </row>
    <row r="313" spans="1:19" ht="12" hidden="1">
      <c r="A313" s="481"/>
      <c r="B313" s="483"/>
      <c r="C313" s="142" t="s">
        <v>318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6">
        <f t="shared" si="81"/>
        <v>0</v>
      </c>
      <c r="R313" s="204">
        <f t="shared" si="78"/>
        <v>0</v>
      </c>
      <c r="S313" s="204"/>
    </row>
    <row r="314" spans="1:19" ht="24" hidden="1">
      <c r="A314" s="481"/>
      <c r="B314" s="483"/>
      <c r="C314" s="142" t="s">
        <v>645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6">
        <f t="shared" si="81"/>
        <v>0</v>
      </c>
      <c r="R314" s="204">
        <f t="shared" si="78"/>
        <v>0</v>
      </c>
      <c r="S314" s="204"/>
    </row>
    <row r="315" spans="1:19" ht="12" hidden="1">
      <c r="A315" s="481"/>
      <c r="B315" s="483"/>
      <c r="C315" s="142" t="s">
        <v>307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6">
        <f t="shared" si="81"/>
        <v>0</v>
      </c>
      <c r="R315" s="204">
        <f t="shared" si="78"/>
        <v>0</v>
      </c>
      <c r="S315" s="204"/>
    </row>
    <row r="316" spans="1:19" ht="12.75" customHeight="1" hidden="1">
      <c r="A316" s="481" t="s">
        <v>309</v>
      </c>
      <c r="B316" s="483" t="s">
        <v>105</v>
      </c>
      <c r="C316" s="140" t="s">
        <v>305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6">
        <f t="shared" si="81"/>
        <v>0</v>
      </c>
      <c r="R316" s="204">
        <f t="shared" si="78"/>
        <v>0</v>
      </c>
      <c r="S316" s="204"/>
    </row>
    <row r="317" spans="1:19" ht="5.25" customHeight="1" hidden="1">
      <c r="A317" s="481"/>
      <c r="B317" s="483"/>
      <c r="C317" s="138" t="s">
        <v>306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6">
        <f t="shared" si="81"/>
        <v>0</v>
      </c>
      <c r="R317" s="204">
        <f t="shared" si="78"/>
        <v>0</v>
      </c>
      <c r="S317" s="204"/>
    </row>
    <row r="318" spans="1:19" ht="12" hidden="1">
      <c r="A318" s="481"/>
      <c r="B318" s="483"/>
      <c r="C318" s="142" t="s">
        <v>318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6">
        <f t="shared" si="81"/>
        <v>0</v>
      </c>
      <c r="R318" s="204">
        <f t="shared" si="78"/>
        <v>0</v>
      </c>
      <c r="S318" s="204"/>
    </row>
    <row r="319" spans="1:19" ht="24" hidden="1">
      <c r="A319" s="481"/>
      <c r="B319" s="483"/>
      <c r="C319" s="142" t="s">
        <v>645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6">
        <f t="shared" si="81"/>
        <v>0</v>
      </c>
      <c r="R319" s="204">
        <f t="shared" si="78"/>
        <v>0</v>
      </c>
      <c r="S319" s="204"/>
    </row>
    <row r="320" spans="1:19" ht="12" hidden="1">
      <c r="A320" s="482"/>
      <c r="B320" s="484"/>
      <c r="C320" s="139" t="s">
        <v>307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6">
        <f t="shared" si="81"/>
        <v>0</v>
      </c>
      <c r="R320" s="204">
        <f t="shared" si="78"/>
        <v>0</v>
      </c>
      <c r="S320" s="204"/>
    </row>
    <row r="321" spans="1:19" ht="12">
      <c r="A321" s="481" t="s">
        <v>309</v>
      </c>
      <c r="B321" s="483" t="s">
        <v>106</v>
      </c>
      <c r="C321" s="140" t="s">
        <v>305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6">
        <f t="shared" si="81"/>
        <v>3269.54</v>
      </c>
      <c r="R321" s="204">
        <f t="shared" si="78"/>
        <v>3269.54</v>
      </c>
      <c r="S321" s="204"/>
    </row>
    <row r="322" spans="1:19" ht="12">
      <c r="A322" s="481"/>
      <c r="B322" s="483"/>
      <c r="C322" s="138" t="s">
        <v>306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6">
        <f t="shared" si="81"/>
        <v>0</v>
      </c>
      <c r="R322" s="204">
        <f t="shared" si="78"/>
        <v>0</v>
      </c>
      <c r="S322" s="204"/>
    </row>
    <row r="323" spans="1:19" ht="12">
      <c r="A323" s="481"/>
      <c r="B323" s="483"/>
      <c r="C323" s="142" t="s">
        <v>318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6">
        <f t="shared" si="81"/>
        <v>3269.54</v>
      </c>
      <c r="R323" s="204">
        <f t="shared" si="78"/>
        <v>3269.54</v>
      </c>
      <c r="S323" s="204"/>
    </row>
    <row r="324" spans="1:19" ht="24">
      <c r="A324" s="481"/>
      <c r="B324" s="483"/>
      <c r="C324" s="142" t="s">
        <v>645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6">
        <f t="shared" si="81"/>
        <v>0</v>
      </c>
      <c r="R324" s="204">
        <f t="shared" si="78"/>
        <v>0</v>
      </c>
      <c r="S324" s="204"/>
    </row>
    <row r="325" spans="1:19" ht="12">
      <c r="A325" s="482"/>
      <c r="B325" s="484"/>
      <c r="C325" s="139" t="s">
        <v>307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6">
        <f t="shared" si="81"/>
        <v>0</v>
      </c>
      <c r="R325" s="204">
        <f t="shared" si="78"/>
        <v>0</v>
      </c>
      <c r="S325" s="204"/>
    </row>
    <row r="326" spans="1:19" s="71" customFormat="1" ht="12">
      <c r="A326" s="480" t="s">
        <v>280</v>
      </c>
      <c r="B326" s="485" t="s">
        <v>520</v>
      </c>
      <c r="C326" s="140" t="s">
        <v>305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555</v>
      </c>
      <c r="N326" s="9">
        <f t="shared" si="90"/>
        <v>483.3</v>
      </c>
      <c r="O326" s="9">
        <f t="shared" si="90"/>
        <v>483.3</v>
      </c>
      <c r="P326" s="216">
        <f t="shared" si="81"/>
        <v>13477.499999999998</v>
      </c>
      <c r="R326" s="204">
        <f t="shared" si="78"/>
        <v>13477.499999999998</v>
      </c>
      <c r="S326" s="204"/>
    </row>
    <row r="327" spans="1:19" ht="12">
      <c r="A327" s="480"/>
      <c r="B327" s="485"/>
      <c r="C327" s="138" t="s">
        <v>306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6">
        <f t="shared" si="81"/>
        <v>0</v>
      </c>
      <c r="R327" s="204">
        <f t="shared" si="78"/>
        <v>0</v>
      </c>
      <c r="S327" s="204"/>
    </row>
    <row r="328" spans="1:19" ht="12">
      <c r="A328" s="480"/>
      <c r="B328" s="485"/>
      <c r="C328" s="142" t="s">
        <v>318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555</v>
      </c>
      <c r="N328" s="55">
        <f t="shared" si="92"/>
        <v>483.3</v>
      </c>
      <c r="O328" s="55">
        <f t="shared" si="92"/>
        <v>483.3</v>
      </c>
      <c r="P328" s="216">
        <f t="shared" si="81"/>
        <v>13477.499999999998</v>
      </c>
      <c r="R328" s="204">
        <f t="shared" si="78"/>
        <v>13477.499999999998</v>
      </c>
      <c r="S328" s="204"/>
    </row>
    <row r="329" spans="1:19" ht="24">
      <c r="A329" s="480"/>
      <c r="B329" s="485"/>
      <c r="C329" s="142" t="s">
        <v>645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6">
        <f t="shared" si="81"/>
        <v>0</v>
      </c>
      <c r="R329" s="204">
        <f t="shared" si="78"/>
        <v>0</v>
      </c>
      <c r="S329" s="204"/>
    </row>
    <row r="330" spans="1:19" ht="12">
      <c r="A330" s="480"/>
      <c r="B330" s="485"/>
      <c r="C330" s="142" t="s">
        <v>307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6">
        <f t="shared" si="81"/>
        <v>0</v>
      </c>
      <c r="R330" s="204">
        <f t="shared" si="78"/>
        <v>0</v>
      </c>
      <c r="S330" s="204"/>
    </row>
    <row r="331" spans="1:19" ht="17.25" customHeight="1">
      <c r="A331" s="498" t="s">
        <v>309</v>
      </c>
      <c r="B331" s="481" t="s">
        <v>730</v>
      </c>
      <c r="C331" s="140" t="s">
        <v>305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555</v>
      </c>
      <c r="N331" s="9">
        <f t="shared" si="93"/>
        <v>483.3</v>
      </c>
      <c r="O331" s="9">
        <f t="shared" si="93"/>
        <v>483.3</v>
      </c>
      <c r="P331" s="216">
        <f t="shared" si="81"/>
        <v>3542.6000000000004</v>
      </c>
      <c r="R331" s="204">
        <f t="shared" si="78"/>
        <v>3542.6000000000004</v>
      </c>
      <c r="S331" s="204"/>
    </row>
    <row r="332" spans="1:19" ht="12">
      <c r="A332" s="498"/>
      <c r="B332" s="481"/>
      <c r="C332" s="138" t="s">
        <v>306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6">
        <f t="shared" si="81"/>
        <v>0</v>
      </c>
      <c r="R332" s="204">
        <f aca="true" t="shared" si="94" ref="R332:R395">D332+E332+F332+G332+H332+I332+J332+K332+L332+M332+N332+O332</f>
        <v>0</v>
      </c>
      <c r="S332" s="204"/>
    </row>
    <row r="333" spans="1:19" ht="12">
      <c r="A333" s="498"/>
      <c r="B333" s="481"/>
      <c r="C333" s="142" t="s">
        <v>318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555</v>
      </c>
      <c r="N333" s="55">
        <v>483.3</v>
      </c>
      <c r="O333" s="55">
        <v>483.3</v>
      </c>
      <c r="P333" s="216">
        <f t="shared" si="81"/>
        <v>3542.6000000000004</v>
      </c>
      <c r="R333" s="204">
        <f t="shared" si="94"/>
        <v>3542.6000000000004</v>
      </c>
      <c r="S333" s="204"/>
    </row>
    <row r="334" spans="1:19" ht="24">
      <c r="A334" s="498"/>
      <c r="B334" s="481"/>
      <c r="C334" s="142" t="s">
        <v>645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6">
        <f t="shared" si="81"/>
        <v>0</v>
      </c>
      <c r="R334" s="204">
        <f t="shared" si="94"/>
        <v>0</v>
      </c>
      <c r="S334" s="204"/>
    </row>
    <row r="335" spans="1:19" ht="19.5" customHeight="1">
      <c r="A335" s="498"/>
      <c r="B335" s="481"/>
      <c r="C335" s="142" t="s">
        <v>307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6">
        <f t="shared" si="81"/>
        <v>0</v>
      </c>
      <c r="R335" s="204">
        <f t="shared" si="94"/>
        <v>0</v>
      </c>
      <c r="S335" s="204"/>
    </row>
    <row r="336" spans="1:19" ht="12">
      <c r="A336" s="481" t="s">
        <v>309</v>
      </c>
      <c r="B336" s="481" t="s">
        <v>149</v>
      </c>
      <c r="C336" s="140" t="s">
        <v>305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6">
        <f t="shared" si="81"/>
        <v>9583.9</v>
      </c>
      <c r="R336" s="204">
        <f t="shared" si="94"/>
        <v>9583.9</v>
      </c>
      <c r="S336" s="204"/>
    </row>
    <row r="337" spans="1:19" ht="12">
      <c r="A337" s="481"/>
      <c r="B337" s="481"/>
      <c r="C337" s="138" t="s">
        <v>306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6">
        <f t="shared" si="81"/>
        <v>0</v>
      </c>
      <c r="R337" s="204">
        <f t="shared" si="94"/>
        <v>0</v>
      </c>
      <c r="S337" s="204"/>
    </row>
    <row r="338" spans="1:19" ht="12">
      <c r="A338" s="481"/>
      <c r="B338" s="481"/>
      <c r="C338" s="142" t="s">
        <v>318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6">
        <f t="shared" si="81"/>
        <v>9583.9</v>
      </c>
      <c r="R338" s="204">
        <f t="shared" si="94"/>
        <v>9583.9</v>
      </c>
      <c r="S338" s="204"/>
    </row>
    <row r="339" spans="1:19" ht="24">
      <c r="A339" s="481"/>
      <c r="B339" s="481"/>
      <c r="C339" s="142" t="s">
        <v>645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6">
        <f t="shared" si="81"/>
        <v>0</v>
      </c>
      <c r="R339" s="204">
        <f t="shared" si="94"/>
        <v>0</v>
      </c>
      <c r="S339" s="204"/>
    </row>
    <row r="340" spans="1:19" ht="12">
      <c r="A340" s="482"/>
      <c r="B340" s="482"/>
      <c r="C340" s="139" t="s">
        <v>307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6">
        <f t="shared" si="81"/>
        <v>0</v>
      </c>
      <c r="R340" s="204">
        <f t="shared" si="94"/>
        <v>0</v>
      </c>
      <c r="S340" s="204"/>
    </row>
    <row r="341" spans="1:19" ht="12">
      <c r="A341" s="489" t="s">
        <v>331</v>
      </c>
      <c r="B341" s="489" t="s">
        <v>734</v>
      </c>
      <c r="C341" s="140" t="s">
        <v>305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6">
        <f t="shared" si="81"/>
        <v>21.009999999999998</v>
      </c>
      <c r="R341" s="204">
        <f t="shared" si="94"/>
        <v>21.009999999999998</v>
      </c>
      <c r="S341" s="204"/>
    </row>
    <row r="342" spans="1:19" ht="12">
      <c r="A342" s="490"/>
      <c r="B342" s="490"/>
      <c r="C342" s="138" t="s">
        <v>306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6">
        <f t="shared" si="81"/>
        <v>0</v>
      </c>
      <c r="R342" s="204">
        <f t="shared" si="94"/>
        <v>0</v>
      </c>
      <c r="S342" s="204"/>
    </row>
    <row r="343" spans="1:19" ht="12">
      <c r="A343" s="490"/>
      <c r="B343" s="490"/>
      <c r="C343" s="142" t="s">
        <v>318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6">
        <f t="shared" si="81"/>
        <v>0</v>
      </c>
      <c r="R343" s="204">
        <f t="shared" si="94"/>
        <v>0</v>
      </c>
      <c r="S343" s="204"/>
    </row>
    <row r="344" spans="1:19" ht="24">
      <c r="A344" s="490"/>
      <c r="B344" s="490"/>
      <c r="C344" s="142" t="s">
        <v>645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6">
        <f t="shared" si="81"/>
        <v>21.009999999999998</v>
      </c>
      <c r="R344" s="204">
        <f t="shared" si="94"/>
        <v>21.009999999999998</v>
      </c>
      <c r="S344" s="204"/>
    </row>
    <row r="345" spans="1:19" ht="12">
      <c r="A345" s="491"/>
      <c r="B345" s="491"/>
      <c r="C345" s="142" t="s">
        <v>307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6">
        <f t="shared" si="81"/>
        <v>0</v>
      </c>
      <c r="R345" s="204">
        <f t="shared" si="94"/>
        <v>0</v>
      </c>
      <c r="S345" s="204"/>
    </row>
    <row r="346" spans="1:19" ht="13.5" customHeight="1">
      <c r="A346" s="481" t="s">
        <v>309</v>
      </c>
      <c r="B346" s="481" t="s">
        <v>594</v>
      </c>
      <c r="C346" s="140" t="s">
        <v>305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6">
        <f t="shared" si="81"/>
        <v>21.009999999999998</v>
      </c>
      <c r="R346" s="204">
        <f t="shared" si="94"/>
        <v>21.009999999999998</v>
      </c>
      <c r="S346" s="204"/>
    </row>
    <row r="347" spans="1:19" ht="12">
      <c r="A347" s="481"/>
      <c r="B347" s="481"/>
      <c r="C347" s="138" t="s">
        <v>306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6">
        <f t="shared" si="81"/>
        <v>0</v>
      </c>
      <c r="R347" s="204">
        <f t="shared" si="94"/>
        <v>0</v>
      </c>
      <c r="S347" s="204"/>
    </row>
    <row r="348" spans="1:19" ht="12">
      <c r="A348" s="481"/>
      <c r="B348" s="481"/>
      <c r="C348" s="142" t="s">
        <v>318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6">
        <f t="shared" si="81"/>
        <v>0</v>
      </c>
      <c r="R348" s="204">
        <f t="shared" si="94"/>
        <v>0</v>
      </c>
      <c r="S348" s="204"/>
    </row>
    <row r="349" spans="1:19" ht="24">
      <c r="A349" s="481"/>
      <c r="B349" s="481"/>
      <c r="C349" s="142" t="s">
        <v>645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6">
        <f t="shared" si="81"/>
        <v>21.009999999999998</v>
      </c>
      <c r="Q349" s="55">
        <v>0</v>
      </c>
      <c r="R349" s="204">
        <f t="shared" si="94"/>
        <v>21.009999999999998</v>
      </c>
      <c r="S349" s="204"/>
    </row>
    <row r="350" spans="1:19" ht="24.75" customHeight="1">
      <c r="A350" s="482"/>
      <c r="B350" s="482"/>
      <c r="C350" s="139" t="s">
        <v>307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6">
        <f aca="true" t="shared" si="103" ref="P350:P393">SUM(D350:O350)</f>
        <v>0</v>
      </c>
      <c r="R350" s="204">
        <f t="shared" si="94"/>
        <v>0</v>
      </c>
      <c r="S350" s="204"/>
    </row>
    <row r="351" spans="1:19" ht="12.75" customHeight="1">
      <c r="A351" s="489" t="s">
        <v>332</v>
      </c>
      <c r="B351" s="489" t="s">
        <v>527</v>
      </c>
      <c r="C351" s="140" t="s">
        <v>305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0</v>
      </c>
      <c r="N351" s="9">
        <f t="shared" si="104"/>
        <v>0</v>
      </c>
      <c r="O351" s="9">
        <f t="shared" si="104"/>
        <v>0</v>
      </c>
      <c r="P351" s="216">
        <f t="shared" si="103"/>
        <v>247.22000000000003</v>
      </c>
      <c r="R351" s="204">
        <f t="shared" si="94"/>
        <v>247.22000000000003</v>
      </c>
      <c r="S351" s="204"/>
    </row>
    <row r="352" spans="1:19" ht="12">
      <c r="A352" s="490"/>
      <c r="B352" s="490"/>
      <c r="C352" s="138" t="s">
        <v>306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6">
        <f t="shared" si="103"/>
        <v>0</v>
      </c>
      <c r="R352" s="204">
        <f t="shared" si="94"/>
        <v>0</v>
      </c>
      <c r="S352" s="204"/>
    </row>
    <row r="353" spans="1:19" ht="12">
      <c r="A353" s="490"/>
      <c r="B353" s="490"/>
      <c r="C353" s="142" t="s">
        <v>318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6">
        <f t="shared" si="103"/>
        <v>0</v>
      </c>
      <c r="R353" s="204">
        <f t="shared" si="94"/>
        <v>0</v>
      </c>
      <c r="S353" s="204"/>
    </row>
    <row r="354" spans="1:19" ht="24">
      <c r="A354" s="490"/>
      <c r="B354" s="490"/>
      <c r="C354" s="142" t="s">
        <v>645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0</v>
      </c>
      <c r="N354" s="55">
        <f t="shared" si="105"/>
        <v>0</v>
      </c>
      <c r="O354" s="55">
        <f t="shared" si="105"/>
        <v>0</v>
      </c>
      <c r="P354" s="216">
        <f t="shared" si="103"/>
        <v>247.22000000000003</v>
      </c>
      <c r="R354" s="204">
        <f t="shared" si="94"/>
        <v>247.22000000000003</v>
      </c>
      <c r="S354" s="204"/>
    </row>
    <row r="355" spans="1:19" ht="12">
      <c r="A355" s="491"/>
      <c r="B355" s="491"/>
      <c r="C355" s="142" t="s">
        <v>307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6">
        <f t="shared" si="103"/>
        <v>0</v>
      </c>
      <c r="R355" s="204">
        <f t="shared" si="94"/>
        <v>0</v>
      </c>
      <c r="S355" s="204"/>
    </row>
    <row r="356" spans="1:19" ht="12.75" customHeight="1">
      <c r="A356" s="481" t="s">
        <v>309</v>
      </c>
      <c r="B356" s="481" t="s">
        <v>567</v>
      </c>
      <c r="C356" s="140" t="s">
        <v>305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0</v>
      </c>
      <c r="N356" s="9">
        <f t="shared" si="106"/>
        <v>0</v>
      </c>
      <c r="O356" s="9">
        <f t="shared" si="106"/>
        <v>0</v>
      </c>
      <c r="P356" s="216">
        <f t="shared" si="103"/>
        <v>247.22000000000003</v>
      </c>
      <c r="R356" s="204">
        <f t="shared" si="94"/>
        <v>247.22000000000003</v>
      </c>
      <c r="S356" s="204"/>
    </row>
    <row r="357" spans="1:19" ht="12">
      <c r="A357" s="481"/>
      <c r="B357" s="481"/>
      <c r="C357" s="138" t="s">
        <v>306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6">
        <f t="shared" si="103"/>
        <v>0</v>
      </c>
      <c r="R357" s="204">
        <f t="shared" si="94"/>
        <v>0</v>
      </c>
      <c r="S357" s="204"/>
    </row>
    <row r="358" spans="1:19" ht="12">
      <c r="A358" s="481"/>
      <c r="B358" s="481"/>
      <c r="C358" s="142" t="s">
        <v>318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6">
        <f t="shared" si="103"/>
        <v>0</v>
      </c>
      <c r="R358" s="204">
        <f t="shared" si="94"/>
        <v>0</v>
      </c>
      <c r="S358" s="204"/>
    </row>
    <row r="359" spans="1:19" ht="24">
      <c r="A359" s="481"/>
      <c r="B359" s="481"/>
      <c r="C359" s="142" t="s">
        <v>645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0</v>
      </c>
      <c r="N359" s="11">
        <v>0</v>
      </c>
      <c r="O359" s="11">
        <v>0</v>
      </c>
      <c r="P359" s="216">
        <f t="shared" si="103"/>
        <v>247.22000000000003</v>
      </c>
      <c r="R359" s="204">
        <f t="shared" si="94"/>
        <v>247.22000000000003</v>
      </c>
      <c r="S359" s="204"/>
    </row>
    <row r="360" spans="1:19" ht="12">
      <c r="A360" s="482"/>
      <c r="B360" s="481"/>
      <c r="C360" s="142" t="s">
        <v>307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6">
        <f t="shared" si="103"/>
        <v>0</v>
      </c>
      <c r="R360" s="204">
        <f t="shared" si="94"/>
        <v>0</v>
      </c>
      <c r="S360" s="204"/>
    </row>
    <row r="361" spans="1:19" ht="12">
      <c r="A361" s="489" t="s">
        <v>333</v>
      </c>
      <c r="B361" s="495" t="s">
        <v>522</v>
      </c>
      <c r="C361" s="140" t="s">
        <v>305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6">
        <f t="shared" si="103"/>
        <v>0</v>
      </c>
      <c r="R361" s="204">
        <f t="shared" si="94"/>
        <v>0</v>
      </c>
      <c r="S361" s="204"/>
    </row>
    <row r="362" spans="1:19" ht="12">
      <c r="A362" s="490"/>
      <c r="B362" s="496"/>
      <c r="C362" s="138" t="s">
        <v>306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6">
        <f t="shared" si="103"/>
        <v>0</v>
      </c>
      <c r="R362" s="204">
        <f t="shared" si="94"/>
        <v>0</v>
      </c>
      <c r="S362" s="204"/>
    </row>
    <row r="363" spans="1:19" ht="12">
      <c r="A363" s="490"/>
      <c r="B363" s="496"/>
      <c r="C363" s="142" t="s">
        <v>318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6">
        <f t="shared" si="103"/>
        <v>0</v>
      </c>
      <c r="R363" s="204">
        <f t="shared" si="94"/>
        <v>0</v>
      </c>
      <c r="S363" s="204"/>
    </row>
    <row r="364" spans="1:19" ht="24">
      <c r="A364" s="490"/>
      <c r="B364" s="496"/>
      <c r="C364" s="142" t="s">
        <v>645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6">
        <f t="shared" si="103"/>
        <v>0</v>
      </c>
      <c r="R364" s="204">
        <f t="shared" si="94"/>
        <v>0</v>
      </c>
      <c r="S364" s="204"/>
    </row>
    <row r="365" spans="1:19" ht="12">
      <c r="A365" s="491"/>
      <c r="B365" s="497"/>
      <c r="C365" s="142" t="s">
        <v>307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6">
        <f t="shared" si="103"/>
        <v>0</v>
      </c>
      <c r="R365" s="204">
        <f t="shared" si="94"/>
        <v>0</v>
      </c>
      <c r="S365" s="204"/>
    </row>
    <row r="366" spans="1:19" ht="12">
      <c r="A366" s="481" t="s">
        <v>309</v>
      </c>
      <c r="B366" s="481" t="s">
        <v>523</v>
      </c>
      <c r="C366" s="140" t="s">
        <v>305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6">
        <f t="shared" si="103"/>
        <v>0</v>
      </c>
      <c r="R366" s="204">
        <f t="shared" si="94"/>
        <v>0</v>
      </c>
      <c r="S366" s="204"/>
    </row>
    <row r="367" spans="1:19" ht="12">
      <c r="A367" s="481"/>
      <c r="B367" s="481"/>
      <c r="C367" s="138" t="s">
        <v>306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6">
        <f t="shared" si="103"/>
        <v>0</v>
      </c>
      <c r="R367" s="204">
        <f t="shared" si="94"/>
        <v>0</v>
      </c>
      <c r="S367" s="204"/>
    </row>
    <row r="368" spans="1:19" ht="12">
      <c r="A368" s="481"/>
      <c r="B368" s="481"/>
      <c r="C368" s="142" t="s">
        <v>318</v>
      </c>
      <c r="D368" s="11"/>
      <c r="E368" s="11"/>
      <c r="F368" s="11"/>
      <c r="G368" s="11"/>
      <c r="H368" s="11"/>
      <c r="I368" s="55"/>
      <c r="J368" s="55"/>
      <c r="K368" s="55"/>
      <c r="L368" s="307"/>
      <c r="M368" s="55"/>
      <c r="N368" s="55"/>
      <c r="O368" s="55"/>
      <c r="P368" s="216">
        <f t="shared" si="103"/>
        <v>0</v>
      </c>
      <c r="R368" s="204">
        <f t="shared" si="94"/>
        <v>0</v>
      </c>
      <c r="S368" s="204"/>
    </row>
    <row r="369" spans="1:19" ht="24">
      <c r="A369" s="481"/>
      <c r="B369" s="481"/>
      <c r="C369" s="142" t="s">
        <v>645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6">
        <f t="shared" si="103"/>
        <v>0</v>
      </c>
      <c r="R369" s="204">
        <f t="shared" si="94"/>
        <v>0</v>
      </c>
      <c r="S369" s="204"/>
    </row>
    <row r="370" spans="1:19" ht="12">
      <c r="A370" s="481"/>
      <c r="B370" s="481"/>
      <c r="C370" s="142" t="s">
        <v>307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6">
        <f t="shared" si="103"/>
        <v>0</v>
      </c>
      <c r="R370" s="204">
        <f t="shared" si="94"/>
        <v>0</v>
      </c>
      <c r="S370" s="204"/>
    </row>
    <row r="371" spans="1:19" ht="12">
      <c r="A371" s="480" t="s">
        <v>334</v>
      </c>
      <c r="B371" s="485" t="s">
        <v>529</v>
      </c>
      <c r="C371" s="140" t="s">
        <v>305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66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6">
        <f t="shared" si="103"/>
        <v>33539.763</v>
      </c>
      <c r="R371" s="204">
        <f t="shared" si="94"/>
        <v>33539.763</v>
      </c>
      <c r="S371" s="204"/>
    </row>
    <row r="372" spans="1:19" ht="12">
      <c r="A372" s="480"/>
      <c r="B372" s="485"/>
      <c r="C372" s="138" t="s">
        <v>306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6">
        <f t="shared" si="103"/>
        <v>12408.6</v>
      </c>
      <c r="R372" s="204">
        <f t="shared" si="94"/>
        <v>12408.6</v>
      </c>
      <c r="S372" s="204"/>
    </row>
    <row r="373" spans="1:19" ht="12">
      <c r="A373" s="480"/>
      <c r="B373" s="485"/>
      <c r="C373" s="142" t="s">
        <v>318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6">
        <f t="shared" si="103"/>
        <v>16332.68</v>
      </c>
      <c r="R373" s="204">
        <f t="shared" si="94"/>
        <v>16332.68</v>
      </c>
      <c r="S373" s="204"/>
    </row>
    <row r="374" spans="1:19" ht="24">
      <c r="A374" s="480"/>
      <c r="B374" s="485"/>
      <c r="C374" s="142" t="s">
        <v>645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6">
        <f t="shared" si="103"/>
        <v>4798.483</v>
      </c>
      <c r="R374" s="204">
        <f t="shared" si="94"/>
        <v>4798.483</v>
      </c>
      <c r="S374" s="204"/>
    </row>
    <row r="375" spans="1:19" ht="12">
      <c r="A375" s="480"/>
      <c r="B375" s="485"/>
      <c r="C375" s="142" t="s">
        <v>307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6">
        <f t="shared" si="103"/>
        <v>0</v>
      </c>
      <c r="R375" s="204">
        <f t="shared" si="94"/>
        <v>0</v>
      </c>
      <c r="S375" s="204"/>
    </row>
    <row r="376" spans="1:23" s="205" customFormat="1" ht="12.75" customHeight="1">
      <c r="A376" s="481" t="s">
        <v>309</v>
      </c>
      <c r="B376" s="481" t="s">
        <v>41</v>
      </c>
      <c r="C376" s="212" t="s">
        <v>305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6">
        <f t="shared" si="103"/>
        <v>31531.19</v>
      </c>
      <c r="Q376" s="70"/>
      <c r="R376" s="204">
        <f t="shared" si="94"/>
        <v>31531.19</v>
      </c>
      <c r="S376" s="204"/>
      <c r="T376" s="70"/>
      <c r="U376" s="70"/>
      <c r="V376" s="70"/>
      <c r="W376" s="70"/>
    </row>
    <row r="377" spans="1:23" s="205" customFormat="1" ht="12">
      <c r="A377" s="481"/>
      <c r="B377" s="481"/>
      <c r="C377" s="211" t="s">
        <v>306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6">
        <f t="shared" si="103"/>
        <v>12408.6</v>
      </c>
      <c r="Q377" s="70"/>
      <c r="R377" s="204">
        <f t="shared" si="94"/>
        <v>12408.6</v>
      </c>
      <c r="S377" s="204"/>
      <c r="T377" s="70"/>
      <c r="U377" s="70"/>
      <c r="V377" s="70"/>
      <c r="W377" s="70"/>
    </row>
    <row r="378" spans="1:23" s="205" customFormat="1" ht="12">
      <c r="A378" s="481"/>
      <c r="B378" s="481"/>
      <c r="C378" s="210" t="s">
        <v>318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6">
        <f t="shared" si="103"/>
        <v>16332.68</v>
      </c>
      <c r="Q378" s="70"/>
      <c r="R378" s="204">
        <f t="shared" si="94"/>
        <v>16332.68</v>
      </c>
      <c r="S378" s="204"/>
      <c r="T378" s="70"/>
      <c r="U378" s="70"/>
      <c r="V378" s="70"/>
      <c r="W378" s="70"/>
    </row>
    <row r="379" spans="1:23" s="205" customFormat="1" ht="24">
      <c r="A379" s="481"/>
      <c r="B379" s="481"/>
      <c r="C379" s="210" t="s">
        <v>645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6">
        <f t="shared" si="103"/>
        <v>2789.91</v>
      </c>
      <c r="Q379" s="70"/>
      <c r="R379" s="204">
        <f t="shared" si="94"/>
        <v>2789.91</v>
      </c>
      <c r="S379" s="204"/>
      <c r="T379" s="70"/>
      <c r="U379" s="70"/>
      <c r="V379" s="70"/>
      <c r="W379" s="70"/>
    </row>
    <row r="380" spans="1:23" s="205" customFormat="1" ht="12">
      <c r="A380" s="481"/>
      <c r="B380" s="481"/>
      <c r="C380" s="210" t="s">
        <v>307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6">
        <f t="shared" si="103"/>
        <v>0</v>
      </c>
      <c r="Q380" s="70"/>
      <c r="R380" s="204">
        <f t="shared" si="94"/>
        <v>0</v>
      </c>
      <c r="S380" s="204"/>
      <c r="T380" s="70"/>
      <c r="U380" s="70"/>
      <c r="V380" s="70"/>
      <c r="W380" s="70"/>
    </row>
    <row r="381" spans="1:19" ht="12.75" customHeight="1">
      <c r="A381" s="481" t="s">
        <v>309</v>
      </c>
      <c r="B381" s="481" t="s">
        <v>320</v>
      </c>
      <c r="C381" s="140" t="s">
        <v>305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6">
        <f t="shared" si="103"/>
        <v>2008.573</v>
      </c>
      <c r="R381" s="204">
        <f t="shared" si="94"/>
        <v>2008.573</v>
      </c>
      <c r="S381" s="204"/>
    </row>
    <row r="382" spans="1:19" ht="12">
      <c r="A382" s="481"/>
      <c r="B382" s="481"/>
      <c r="C382" s="138" t="s">
        <v>306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6">
        <f t="shared" si="103"/>
        <v>0</v>
      </c>
      <c r="R382" s="204">
        <f t="shared" si="94"/>
        <v>0</v>
      </c>
      <c r="S382" s="204"/>
    </row>
    <row r="383" spans="1:19" ht="12">
      <c r="A383" s="481"/>
      <c r="B383" s="481"/>
      <c r="C383" s="142" t="s">
        <v>318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6">
        <f t="shared" si="103"/>
        <v>0</v>
      </c>
      <c r="R383" s="204">
        <f t="shared" si="94"/>
        <v>0</v>
      </c>
      <c r="S383" s="204"/>
    </row>
    <row r="384" spans="1:19" s="72" customFormat="1" ht="24">
      <c r="A384" s="481"/>
      <c r="B384" s="481"/>
      <c r="C384" s="142" t="s">
        <v>645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6">
        <f t="shared" si="103"/>
        <v>2008.573</v>
      </c>
      <c r="R384" s="204">
        <f t="shared" si="94"/>
        <v>2008.573</v>
      </c>
      <c r="S384" s="204"/>
    </row>
    <row r="385" spans="1:19" ht="12">
      <c r="A385" s="481"/>
      <c r="B385" s="481"/>
      <c r="C385" s="142" t="s">
        <v>307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6">
        <f t="shared" si="103"/>
        <v>0</v>
      </c>
      <c r="R385" s="204">
        <f t="shared" si="94"/>
        <v>0</v>
      </c>
      <c r="S385" s="204"/>
    </row>
    <row r="386" spans="1:19" ht="12">
      <c r="A386" s="489" t="s">
        <v>335</v>
      </c>
      <c r="B386" s="485" t="s">
        <v>528</v>
      </c>
      <c r="C386" s="140" t="s">
        <v>305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6">
        <f t="shared" si="103"/>
        <v>0</v>
      </c>
      <c r="R386" s="204">
        <f t="shared" si="94"/>
        <v>0</v>
      </c>
      <c r="S386" s="204"/>
    </row>
    <row r="387" spans="1:19" ht="12">
      <c r="A387" s="490"/>
      <c r="B387" s="485"/>
      <c r="C387" s="138" t="s">
        <v>306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6">
        <f t="shared" si="103"/>
        <v>0</v>
      </c>
      <c r="R387" s="204">
        <f t="shared" si="94"/>
        <v>0</v>
      </c>
      <c r="S387" s="204"/>
    </row>
    <row r="388" spans="1:19" ht="12">
      <c r="A388" s="490"/>
      <c r="B388" s="485"/>
      <c r="C388" s="142" t="s">
        <v>318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6">
        <f t="shared" si="103"/>
        <v>0</v>
      </c>
      <c r="R388" s="204">
        <f t="shared" si="94"/>
        <v>0</v>
      </c>
      <c r="S388" s="204"/>
    </row>
    <row r="389" spans="1:19" ht="24">
      <c r="A389" s="490"/>
      <c r="B389" s="485"/>
      <c r="C389" s="142" t="s">
        <v>645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6">
        <f t="shared" si="103"/>
        <v>0</v>
      </c>
      <c r="R389" s="204">
        <f t="shared" si="94"/>
        <v>0</v>
      </c>
      <c r="S389" s="204"/>
    </row>
    <row r="390" spans="1:19" ht="12">
      <c r="A390" s="491"/>
      <c r="B390" s="485"/>
      <c r="C390" s="142" t="s">
        <v>307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6">
        <f t="shared" si="103"/>
        <v>0</v>
      </c>
      <c r="R390" s="204">
        <f t="shared" si="94"/>
        <v>0</v>
      </c>
      <c r="S390" s="204"/>
    </row>
    <row r="391" spans="1:19" ht="12.75" customHeight="1">
      <c r="A391" s="482" t="s">
        <v>309</v>
      </c>
      <c r="B391" s="482" t="s">
        <v>321</v>
      </c>
      <c r="C391" s="140" t="s">
        <v>305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6">
        <f t="shared" si="103"/>
        <v>0</v>
      </c>
      <c r="R391" s="204">
        <f t="shared" si="94"/>
        <v>0</v>
      </c>
      <c r="S391" s="204"/>
    </row>
    <row r="392" spans="1:19" ht="12">
      <c r="A392" s="486"/>
      <c r="B392" s="486"/>
      <c r="C392" s="138" t="s">
        <v>306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6">
        <f t="shared" si="103"/>
        <v>0</v>
      </c>
      <c r="R392" s="204">
        <f t="shared" si="94"/>
        <v>0</v>
      </c>
      <c r="S392" s="204"/>
    </row>
    <row r="393" spans="1:19" ht="12">
      <c r="A393" s="486"/>
      <c r="B393" s="486"/>
      <c r="C393" s="142" t="s">
        <v>318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6">
        <f t="shared" si="103"/>
        <v>0</v>
      </c>
      <c r="R393" s="204">
        <f t="shared" si="94"/>
        <v>0</v>
      </c>
      <c r="S393" s="204"/>
    </row>
    <row r="394" spans="1:19" ht="24">
      <c r="A394" s="486"/>
      <c r="B394" s="486"/>
      <c r="C394" s="142" t="s">
        <v>645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6">
        <f aca="true" t="shared" si="120" ref="P394:P430">SUM(D394:O394)</f>
        <v>0</v>
      </c>
      <c r="R394" s="204">
        <f t="shared" si="94"/>
        <v>0</v>
      </c>
      <c r="S394" s="204"/>
    </row>
    <row r="395" spans="1:19" ht="12">
      <c r="A395" s="487"/>
      <c r="B395" s="487"/>
      <c r="C395" s="142" t="s">
        <v>307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6">
        <f t="shared" si="120"/>
        <v>0</v>
      </c>
      <c r="R395" s="204">
        <f t="shared" si="94"/>
        <v>0</v>
      </c>
      <c r="S395" s="204"/>
    </row>
    <row r="396" spans="1:19" ht="12.75" customHeight="1">
      <c r="A396" s="482" t="s">
        <v>309</v>
      </c>
      <c r="B396" s="482" t="s">
        <v>322</v>
      </c>
      <c r="C396" s="140" t="s">
        <v>305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6">
        <f t="shared" si="120"/>
        <v>0</v>
      </c>
      <c r="R396" s="204">
        <f aca="true" t="shared" si="122" ref="R396:R440">D396+E396+F396+G396+H396+I396+J396+K396+L396+M396+N396+O396</f>
        <v>0</v>
      </c>
      <c r="S396" s="204"/>
    </row>
    <row r="397" spans="1:19" ht="12">
      <c r="A397" s="486"/>
      <c r="B397" s="486"/>
      <c r="C397" s="138" t="s">
        <v>306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6">
        <f t="shared" si="120"/>
        <v>0</v>
      </c>
      <c r="R397" s="204">
        <f t="shared" si="122"/>
        <v>0</v>
      </c>
      <c r="S397" s="204"/>
    </row>
    <row r="398" spans="1:19" ht="12">
      <c r="A398" s="486"/>
      <c r="B398" s="486"/>
      <c r="C398" s="142" t="s">
        <v>318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6">
        <f t="shared" si="120"/>
        <v>0</v>
      </c>
      <c r="R398" s="204">
        <f t="shared" si="122"/>
        <v>0</v>
      </c>
      <c r="S398" s="204"/>
    </row>
    <row r="399" spans="1:19" ht="24">
      <c r="A399" s="486"/>
      <c r="B399" s="486"/>
      <c r="C399" s="142" t="s">
        <v>645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6">
        <f t="shared" si="120"/>
        <v>0</v>
      </c>
      <c r="R399" s="204">
        <f t="shared" si="122"/>
        <v>0</v>
      </c>
      <c r="S399" s="204"/>
    </row>
    <row r="400" spans="1:19" ht="12">
      <c r="A400" s="487"/>
      <c r="B400" s="487"/>
      <c r="C400" s="142" t="s">
        <v>307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6">
        <f t="shared" si="120"/>
        <v>0</v>
      </c>
      <c r="R400" s="204">
        <f t="shared" si="122"/>
        <v>0</v>
      </c>
      <c r="S400" s="204"/>
    </row>
    <row r="401" spans="1:19" s="71" customFormat="1" ht="12">
      <c r="A401" s="489" t="s">
        <v>452</v>
      </c>
      <c r="B401" s="485" t="s">
        <v>525</v>
      </c>
      <c r="C401" s="140" t="s">
        <v>305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4404.8</v>
      </c>
      <c r="N401" s="9">
        <f>SUM(N402:N405)</f>
        <v>0</v>
      </c>
      <c r="O401" s="9">
        <f>SUM(O402:O405)</f>
        <v>0</v>
      </c>
      <c r="P401" s="216">
        <f t="shared" si="120"/>
        <v>42121.91900000001</v>
      </c>
      <c r="R401" s="204">
        <f t="shared" si="122"/>
        <v>42121.91900000001</v>
      </c>
      <c r="S401" s="204"/>
    </row>
    <row r="402" spans="1:19" ht="12">
      <c r="A402" s="490"/>
      <c r="B402" s="485"/>
      <c r="C402" s="138" t="s">
        <v>306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2778.3</v>
      </c>
      <c r="N402" s="55">
        <f t="shared" si="125"/>
        <v>0</v>
      </c>
      <c r="O402" s="55">
        <f t="shared" si="125"/>
        <v>0</v>
      </c>
      <c r="P402" s="216">
        <f t="shared" si="120"/>
        <v>26480.939</v>
      </c>
      <c r="R402" s="204">
        <f t="shared" si="122"/>
        <v>26480.939</v>
      </c>
      <c r="S402" s="204"/>
    </row>
    <row r="403" spans="1:19" ht="12">
      <c r="A403" s="490"/>
      <c r="B403" s="485"/>
      <c r="C403" s="142" t="s">
        <v>318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1626.5</v>
      </c>
      <c r="N403" s="55">
        <f t="shared" si="125"/>
        <v>0</v>
      </c>
      <c r="O403" s="55">
        <f t="shared" si="125"/>
        <v>0</v>
      </c>
      <c r="P403" s="216">
        <f t="shared" si="120"/>
        <v>15640.980000000001</v>
      </c>
      <c r="R403" s="204">
        <f t="shared" si="122"/>
        <v>15640.980000000001</v>
      </c>
      <c r="S403" s="204"/>
    </row>
    <row r="404" spans="1:19" ht="24">
      <c r="A404" s="490"/>
      <c r="B404" s="485"/>
      <c r="C404" s="142" t="s">
        <v>645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6">
        <f t="shared" si="120"/>
        <v>0</v>
      </c>
      <c r="R404" s="204">
        <f t="shared" si="122"/>
        <v>0</v>
      </c>
      <c r="S404" s="204"/>
    </row>
    <row r="405" spans="1:19" ht="12">
      <c r="A405" s="491"/>
      <c r="B405" s="485"/>
      <c r="C405" s="142" t="s">
        <v>307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6">
        <f t="shared" si="120"/>
        <v>0</v>
      </c>
      <c r="R405" s="204">
        <f t="shared" si="122"/>
        <v>0</v>
      </c>
      <c r="S405" s="204"/>
    </row>
    <row r="406" spans="1:19" ht="12">
      <c r="A406" s="481" t="s">
        <v>309</v>
      </c>
      <c r="B406" s="481" t="s">
        <v>526</v>
      </c>
      <c r="C406" s="140" t="s">
        <v>305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4404.8</v>
      </c>
      <c r="N406" s="10">
        <f t="shared" si="126"/>
        <v>0</v>
      </c>
      <c r="O406" s="10">
        <f t="shared" si="126"/>
        <v>0</v>
      </c>
      <c r="P406" s="216">
        <f t="shared" si="120"/>
        <v>42121.91900000001</v>
      </c>
      <c r="R406" s="204">
        <f t="shared" si="122"/>
        <v>42121.91900000001</v>
      </c>
      <c r="S406" s="204"/>
    </row>
    <row r="407" spans="1:19" ht="12">
      <c r="A407" s="481"/>
      <c r="B407" s="481"/>
      <c r="C407" s="138" t="s">
        <v>306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2778.3</v>
      </c>
      <c r="N407" s="55"/>
      <c r="O407" s="55"/>
      <c r="P407" s="216">
        <f t="shared" si="120"/>
        <v>26480.939</v>
      </c>
      <c r="R407" s="204">
        <f t="shared" si="122"/>
        <v>26480.939</v>
      </c>
      <c r="S407" s="204"/>
    </row>
    <row r="408" spans="1:19" ht="12">
      <c r="A408" s="481"/>
      <c r="B408" s="481"/>
      <c r="C408" s="142" t="s">
        <v>318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1626.5</v>
      </c>
      <c r="N408" s="55"/>
      <c r="O408" s="55"/>
      <c r="P408" s="216">
        <f t="shared" si="120"/>
        <v>15640.980000000001</v>
      </c>
      <c r="R408" s="204">
        <f t="shared" si="122"/>
        <v>15640.980000000001</v>
      </c>
      <c r="S408" s="204"/>
    </row>
    <row r="409" spans="1:19" ht="24">
      <c r="A409" s="481"/>
      <c r="B409" s="481"/>
      <c r="C409" s="142" t="s">
        <v>645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6">
        <f t="shared" si="120"/>
        <v>0</v>
      </c>
      <c r="R409" s="204">
        <f t="shared" si="122"/>
        <v>0</v>
      </c>
      <c r="S409" s="204"/>
    </row>
    <row r="410" spans="1:19" ht="12">
      <c r="A410" s="481"/>
      <c r="B410" s="481"/>
      <c r="C410" s="142" t="s">
        <v>307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6">
        <f t="shared" si="120"/>
        <v>0</v>
      </c>
      <c r="R410" s="204">
        <f t="shared" si="122"/>
        <v>0</v>
      </c>
      <c r="S410" s="204"/>
    </row>
    <row r="411" spans="1:19" ht="12">
      <c r="A411" s="489" t="s">
        <v>698</v>
      </c>
      <c r="B411" s="485" t="s">
        <v>709</v>
      </c>
      <c r="C411" s="186" t="s">
        <v>305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08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6">
        <f t="shared" si="120"/>
        <v>81818.5</v>
      </c>
      <c r="R411" s="204">
        <f t="shared" si="122"/>
        <v>81818.5</v>
      </c>
      <c r="S411" s="204"/>
    </row>
    <row r="412" spans="1:19" ht="12">
      <c r="A412" s="490"/>
      <c r="B412" s="485"/>
      <c r="C412" s="201" t="s">
        <v>306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6">
        <f t="shared" si="120"/>
        <v>80182.2</v>
      </c>
      <c r="R412" s="204">
        <f t="shared" si="122"/>
        <v>80182.2</v>
      </c>
      <c r="S412" s="204"/>
    </row>
    <row r="413" spans="1:19" ht="12">
      <c r="A413" s="490"/>
      <c r="B413" s="485"/>
      <c r="C413" s="185" t="s">
        <v>318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6">
        <f t="shared" si="120"/>
        <v>1636.3</v>
      </c>
      <c r="R413" s="204">
        <f t="shared" si="122"/>
        <v>1636.3</v>
      </c>
      <c r="S413" s="204"/>
    </row>
    <row r="414" spans="1:19" ht="24">
      <c r="A414" s="490"/>
      <c r="B414" s="485"/>
      <c r="C414" s="193" t="s">
        <v>645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6">
        <f t="shared" si="120"/>
        <v>0</v>
      </c>
      <c r="R414" s="204">
        <f t="shared" si="122"/>
        <v>0</v>
      </c>
      <c r="S414" s="204"/>
    </row>
    <row r="415" spans="1:19" ht="12">
      <c r="A415" s="491"/>
      <c r="B415" s="485"/>
      <c r="C415" s="185" t="s">
        <v>307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6">
        <f t="shared" si="120"/>
        <v>0</v>
      </c>
      <c r="R415" s="204">
        <f t="shared" si="122"/>
        <v>0</v>
      </c>
      <c r="S415" s="204"/>
    </row>
    <row r="416" spans="1:19" ht="12">
      <c r="A416" s="481" t="s">
        <v>309</v>
      </c>
      <c r="B416" s="481" t="s">
        <v>740</v>
      </c>
      <c r="C416" s="186" t="s">
        <v>305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6">
        <f t="shared" si="120"/>
        <v>81818.5</v>
      </c>
      <c r="R416" s="204">
        <f t="shared" si="122"/>
        <v>81818.5</v>
      </c>
      <c r="S416" s="204"/>
    </row>
    <row r="417" spans="1:19" ht="12">
      <c r="A417" s="481"/>
      <c r="B417" s="481"/>
      <c r="C417" s="201" t="s">
        <v>306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6">
        <f t="shared" si="120"/>
        <v>80182.2</v>
      </c>
      <c r="R417" s="204">
        <f t="shared" si="122"/>
        <v>80182.2</v>
      </c>
      <c r="S417" s="204"/>
    </row>
    <row r="418" spans="1:19" ht="12">
      <c r="A418" s="481"/>
      <c r="B418" s="481"/>
      <c r="C418" s="185" t="s">
        <v>318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6">
        <f t="shared" si="120"/>
        <v>1636.3</v>
      </c>
      <c r="R418" s="204">
        <f t="shared" si="122"/>
        <v>1636.3</v>
      </c>
      <c r="S418" s="204"/>
    </row>
    <row r="419" spans="1:19" ht="24">
      <c r="A419" s="481"/>
      <c r="B419" s="481"/>
      <c r="C419" s="185" t="s">
        <v>645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6">
        <f t="shared" si="120"/>
        <v>0</v>
      </c>
      <c r="R419" s="204">
        <f t="shared" si="122"/>
        <v>0</v>
      </c>
      <c r="S419" s="204"/>
    </row>
    <row r="420" spans="1:19" ht="12">
      <c r="A420" s="481"/>
      <c r="B420" s="481"/>
      <c r="C420" s="185" t="s">
        <v>307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6">
        <f t="shared" si="120"/>
        <v>0</v>
      </c>
      <c r="R420" s="204">
        <f t="shared" si="122"/>
        <v>0</v>
      </c>
      <c r="S420" s="204"/>
    </row>
    <row r="421" spans="1:19" ht="12">
      <c r="A421" s="489" t="s">
        <v>723</v>
      </c>
      <c r="B421" s="485" t="s">
        <v>726</v>
      </c>
      <c r="C421" s="198" t="s">
        <v>305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18933.8</v>
      </c>
      <c r="N421" s="9">
        <f t="shared" si="133"/>
        <v>0</v>
      </c>
      <c r="O421" s="9">
        <f t="shared" si="133"/>
        <v>0</v>
      </c>
      <c r="P421" s="216">
        <f t="shared" si="120"/>
        <v>27977.1</v>
      </c>
      <c r="R421" s="204">
        <f t="shared" si="122"/>
        <v>27977.1</v>
      </c>
      <c r="S421" s="204"/>
    </row>
    <row r="422" spans="1:19" ht="12">
      <c r="A422" s="490"/>
      <c r="B422" s="485"/>
      <c r="C422" s="294" t="s">
        <v>306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6"/>
      <c r="R422" s="204">
        <f t="shared" si="122"/>
        <v>0</v>
      </c>
      <c r="S422" s="204"/>
    </row>
    <row r="423" spans="1:19" ht="12">
      <c r="A423" s="490"/>
      <c r="B423" s="485"/>
      <c r="C423" s="197" t="s">
        <v>318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6">
        <f t="shared" si="120"/>
        <v>17834.1</v>
      </c>
      <c r="R423" s="204">
        <f t="shared" si="122"/>
        <v>17834.1</v>
      </c>
      <c r="S423" s="204"/>
    </row>
    <row r="424" spans="1:19" ht="24">
      <c r="A424" s="490"/>
      <c r="B424" s="485"/>
      <c r="C424" s="193" t="s">
        <v>645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1099.7</v>
      </c>
      <c r="N424" s="55">
        <f>N429+N434</f>
        <v>0</v>
      </c>
      <c r="O424" s="55">
        <f>O429+O434</f>
        <v>0</v>
      </c>
      <c r="P424" s="216">
        <f t="shared" si="120"/>
        <v>10143</v>
      </c>
      <c r="R424" s="204">
        <f t="shared" si="122"/>
        <v>10143</v>
      </c>
      <c r="S424" s="204"/>
    </row>
    <row r="425" spans="1:19" ht="12">
      <c r="A425" s="491"/>
      <c r="B425" s="485"/>
      <c r="C425" s="197" t="s">
        <v>307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6">
        <f t="shared" si="120"/>
        <v>0</v>
      </c>
      <c r="R425" s="204">
        <f t="shared" si="122"/>
        <v>0</v>
      </c>
      <c r="S425" s="204"/>
    </row>
    <row r="426" spans="1:19" ht="12">
      <c r="A426" s="481" t="s">
        <v>309</v>
      </c>
      <c r="B426" s="481" t="s">
        <v>722</v>
      </c>
      <c r="C426" s="198" t="s">
        <v>305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6">
        <f t="shared" si="120"/>
        <v>0</v>
      </c>
      <c r="R426" s="204">
        <f t="shared" si="122"/>
        <v>0</v>
      </c>
      <c r="S426" s="204"/>
    </row>
    <row r="427" spans="1:19" ht="12">
      <c r="A427" s="481"/>
      <c r="B427" s="481"/>
      <c r="C427" s="294" t="s">
        <v>306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6"/>
      <c r="R427" s="204">
        <f t="shared" si="122"/>
        <v>0</v>
      </c>
      <c r="S427" s="204"/>
    </row>
    <row r="428" spans="1:19" ht="12">
      <c r="A428" s="481"/>
      <c r="B428" s="481"/>
      <c r="C428" s="197" t="s">
        <v>318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6">
        <f t="shared" si="120"/>
        <v>0</v>
      </c>
      <c r="R428" s="204">
        <f t="shared" si="122"/>
        <v>0</v>
      </c>
      <c r="S428" s="204"/>
    </row>
    <row r="429" spans="1:19" ht="24">
      <c r="A429" s="481"/>
      <c r="B429" s="481"/>
      <c r="C429" s="197" t="s">
        <v>645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6">
        <f t="shared" si="120"/>
        <v>0</v>
      </c>
      <c r="R429" s="204">
        <f t="shared" si="122"/>
        <v>0</v>
      </c>
      <c r="S429" s="204"/>
    </row>
    <row r="430" spans="1:19" ht="12">
      <c r="A430" s="481"/>
      <c r="B430" s="481"/>
      <c r="C430" s="197" t="s">
        <v>307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6">
        <f t="shared" si="120"/>
        <v>0</v>
      </c>
      <c r="R430" s="204">
        <f t="shared" si="122"/>
        <v>0</v>
      </c>
      <c r="S430" s="204"/>
    </row>
    <row r="431" spans="1:19" ht="12">
      <c r="A431" s="482" t="s">
        <v>309</v>
      </c>
      <c r="B431" s="482" t="s">
        <v>929</v>
      </c>
      <c r="C431" s="295" t="s">
        <v>305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65">
        <f>SUM(M432:M436)</f>
        <v>18933.8</v>
      </c>
      <c r="N431" s="10">
        <f>SUM(N432:N436)</f>
        <v>0</v>
      </c>
      <c r="O431" s="10">
        <f>SUM(O432:O436)</f>
        <v>0</v>
      </c>
      <c r="P431" s="304"/>
      <c r="R431" s="204">
        <f t="shared" si="122"/>
        <v>27977.1</v>
      </c>
      <c r="S431" s="204"/>
    </row>
    <row r="432" spans="1:19" ht="12">
      <c r="A432" s="486"/>
      <c r="B432" s="486"/>
      <c r="C432" s="293" t="s">
        <v>306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0"/>
      <c r="N432" s="11"/>
      <c r="O432" s="11"/>
      <c r="P432" s="304"/>
      <c r="R432" s="204">
        <f t="shared" si="122"/>
        <v>0</v>
      </c>
      <c r="S432" s="204"/>
    </row>
    <row r="433" spans="1:19" ht="12">
      <c r="A433" s="486"/>
      <c r="B433" s="486"/>
      <c r="C433" s="293" t="s">
        <v>318</v>
      </c>
      <c r="D433" s="11"/>
      <c r="E433" s="11"/>
      <c r="F433" s="11"/>
      <c r="G433" s="11"/>
      <c r="H433" s="11"/>
      <c r="I433" s="11"/>
      <c r="J433" s="11"/>
      <c r="K433" s="11"/>
      <c r="L433" s="150">
        <v>0</v>
      </c>
      <c r="M433" s="150">
        <v>17834.1</v>
      </c>
      <c r="N433" s="11">
        <v>0</v>
      </c>
      <c r="O433" s="11">
        <v>0</v>
      </c>
      <c r="P433" s="304"/>
      <c r="R433" s="204" t="e">
        <f>D433+E433+F433+G433+H433+I433+J433+K433+L433+#REF!+N433+O433</f>
        <v>#REF!</v>
      </c>
      <c r="S433" s="204"/>
    </row>
    <row r="434" spans="1:19" ht="24">
      <c r="A434" s="486"/>
      <c r="B434" s="486"/>
      <c r="C434" s="293" t="s">
        <v>645</v>
      </c>
      <c r="D434" s="11"/>
      <c r="E434" s="11"/>
      <c r="F434" s="11"/>
      <c r="G434" s="11"/>
      <c r="H434" s="11"/>
      <c r="I434" s="11"/>
      <c r="J434" s="11"/>
      <c r="K434" s="11"/>
      <c r="L434" s="150">
        <v>9043.3</v>
      </c>
      <c r="M434" s="229">
        <v>1099.7</v>
      </c>
      <c r="N434" s="11"/>
      <c r="O434" s="11"/>
      <c r="P434" s="304"/>
      <c r="R434" s="204">
        <f>D434+E434+F434+G434+H434+I434+J434+K434+L434+M433+N434+O434</f>
        <v>26877.399999999998</v>
      </c>
      <c r="S434" s="204"/>
    </row>
    <row r="435" spans="1:19" ht="12">
      <c r="A435" s="488"/>
      <c r="B435" s="488"/>
      <c r="C435" s="299" t="s">
        <v>307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66"/>
      <c r="N435" s="11"/>
      <c r="O435" s="11"/>
      <c r="P435" s="304"/>
      <c r="R435" s="204">
        <f t="shared" si="122"/>
        <v>0</v>
      </c>
      <c r="S435" s="204"/>
    </row>
    <row r="436" spans="1:18" ht="12">
      <c r="A436" s="498" t="s">
        <v>309</v>
      </c>
      <c r="B436" s="481" t="s">
        <v>913</v>
      </c>
      <c r="C436" s="291" t="s">
        <v>305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4">
        <f t="shared" si="122"/>
        <v>0</v>
      </c>
    </row>
    <row r="437" spans="1:18" ht="12">
      <c r="A437" s="498"/>
      <c r="B437" s="481"/>
      <c r="C437" s="300" t="s">
        <v>306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4">
        <f t="shared" si="122"/>
        <v>0</v>
      </c>
    </row>
    <row r="438" spans="1:18" ht="12">
      <c r="A438" s="498"/>
      <c r="B438" s="481"/>
      <c r="C438" s="290" t="s">
        <v>318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4">
        <f t="shared" si="122"/>
        <v>0</v>
      </c>
    </row>
    <row r="439" spans="1:18" ht="24">
      <c r="A439" s="498"/>
      <c r="B439" s="481"/>
      <c r="C439" s="290" t="s">
        <v>645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4">
        <f t="shared" si="122"/>
        <v>0</v>
      </c>
    </row>
    <row r="440" spans="1:18" ht="12">
      <c r="A440" s="498"/>
      <c r="B440" s="481"/>
      <c r="C440" s="290" t="s">
        <v>307</v>
      </c>
      <c r="D440" s="297"/>
      <c r="E440" s="297"/>
      <c r="F440" s="297"/>
      <c r="G440" s="297"/>
      <c r="H440" s="297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4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SheetLayoutView="100" workbookViewId="0" topLeftCell="A1">
      <selection activeCell="G2" sqref="G2:J2"/>
    </sheetView>
  </sheetViews>
  <sheetFormatPr defaultColWidth="9.33203125" defaultRowHeight="10.5"/>
  <cols>
    <col min="1" max="1" width="5.16015625" style="69" customWidth="1"/>
    <col min="2" max="2" width="46.66015625" style="229" customWidth="1"/>
    <col min="3" max="3" width="21.16015625" style="229" customWidth="1"/>
    <col min="4" max="4" width="7.83203125" style="69" customWidth="1"/>
    <col min="5" max="5" width="7.16015625" style="69" customWidth="1"/>
    <col min="6" max="6" width="29" style="145" customWidth="1"/>
    <col min="7" max="7" width="23.33203125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08" t="s">
        <v>904</v>
      </c>
      <c r="H1" s="508"/>
      <c r="I1" s="508"/>
      <c r="J1" s="508"/>
    </row>
    <row r="2" spans="7:10" ht="99" customHeight="1">
      <c r="G2" s="509" t="s">
        <v>965</v>
      </c>
      <c r="H2" s="509"/>
      <c r="I2" s="509"/>
      <c r="J2" s="509"/>
    </row>
    <row r="3" spans="1:10" ht="12">
      <c r="A3" s="558" t="s">
        <v>371</v>
      </c>
      <c r="B3" s="558"/>
      <c r="C3" s="558"/>
      <c r="D3" s="558"/>
      <c r="E3" s="558"/>
      <c r="F3" s="558"/>
      <c r="G3" s="558"/>
      <c r="H3" s="558"/>
      <c r="I3" s="558"/>
      <c r="J3" s="558"/>
    </row>
    <row r="4" spans="1:10" ht="12">
      <c r="A4" s="559" t="s">
        <v>553</v>
      </c>
      <c r="B4" s="559"/>
      <c r="C4" s="559"/>
      <c r="D4" s="559"/>
      <c r="E4" s="559"/>
      <c r="F4" s="559"/>
      <c r="G4" s="559"/>
      <c r="H4" s="559"/>
      <c r="I4" s="559"/>
      <c r="J4" s="559"/>
    </row>
    <row r="5" spans="1:14" ht="12">
      <c r="A5" s="147"/>
      <c r="B5" s="230"/>
      <c r="C5" s="230"/>
      <c r="D5" s="147"/>
      <c r="E5" s="147"/>
      <c r="F5" s="147"/>
      <c r="G5" s="364"/>
      <c r="H5" s="147"/>
      <c r="I5" s="364"/>
      <c r="J5" s="203"/>
      <c r="N5" s="70" t="s">
        <v>473</v>
      </c>
    </row>
    <row r="6" spans="1:10" ht="21" customHeight="1">
      <c r="A6" s="518"/>
      <c r="B6" s="546" t="s">
        <v>327</v>
      </c>
      <c r="C6" s="546" t="s">
        <v>45</v>
      </c>
      <c r="D6" s="517" t="s">
        <v>50</v>
      </c>
      <c r="E6" s="517"/>
      <c r="F6" s="517" t="s">
        <v>328</v>
      </c>
      <c r="G6" s="517" t="s">
        <v>902</v>
      </c>
      <c r="H6" s="560" t="s">
        <v>324</v>
      </c>
      <c r="I6" s="561"/>
      <c r="J6" s="562"/>
    </row>
    <row r="7" spans="1:10" ht="38.25" customHeight="1">
      <c r="A7" s="518"/>
      <c r="B7" s="546"/>
      <c r="C7" s="546"/>
      <c r="D7" s="143" t="s">
        <v>325</v>
      </c>
      <c r="E7" s="143" t="s">
        <v>326</v>
      </c>
      <c r="F7" s="517"/>
      <c r="G7" s="517"/>
      <c r="H7" s="348" t="s">
        <v>651</v>
      </c>
      <c r="I7" s="362" t="s">
        <v>877</v>
      </c>
      <c r="J7" s="348" t="s">
        <v>944</v>
      </c>
    </row>
    <row r="8" spans="1:10" ht="12">
      <c r="A8" s="144"/>
      <c r="B8" s="224">
        <v>1</v>
      </c>
      <c r="C8" s="224">
        <v>2</v>
      </c>
      <c r="D8" s="143">
        <v>3</v>
      </c>
      <c r="E8" s="143">
        <v>4</v>
      </c>
      <c r="F8" s="143">
        <v>5</v>
      </c>
      <c r="G8" s="362">
        <v>6</v>
      </c>
      <c r="H8" s="348">
        <v>10</v>
      </c>
      <c r="I8" s="362">
        <v>10</v>
      </c>
      <c r="J8" s="202">
        <v>10</v>
      </c>
    </row>
    <row r="9" spans="1:10" ht="48">
      <c r="A9" s="144"/>
      <c r="B9" s="341" t="s">
        <v>486</v>
      </c>
      <c r="C9" s="224"/>
      <c r="D9" s="143"/>
      <c r="E9" s="143"/>
      <c r="F9" s="143"/>
      <c r="G9" s="56" t="s">
        <v>373</v>
      </c>
      <c r="H9" s="9">
        <f>H10+H15+H54+H74+H86+H88+H104+H118+H122+H127+H130+H135+H143+H146+H155</f>
        <v>198354.8</v>
      </c>
      <c r="I9" s="9">
        <f>SUM(I10+I15+I54+I74+I86+I88+I104+I118+I122+I127+I130+I133+I135+I140+I143+I146+I155)</f>
        <v>186742.59999999995</v>
      </c>
      <c r="J9" s="9">
        <f>SUM(J10+J15+J54+J74+J86+J88+J104+J118+J122+J127+J130+J133+J135+J140+J143+J146+J155)</f>
        <v>83268.2</v>
      </c>
    </row>
    <row r="10" spans="1:10" s="71" customFormat="1" ht="48">
      <c r="A10" s="33"/>
      <c r="B10" s="341" t="s">
        <v>549</v>
      </c>
      <c r="C10" s="546" t="s">
        <v>658</v>
      </c>
      <c r="D10" s="56">
        <v>2017</v>
      </c>
      <c r="E10" s="56">
        <v>2025</v>
      </c>
      <c r="F10" s="56" t="s">
        <v>329</v>
      </c>
      <c r="G10" s="56" t="s">
        <v>257</v>
      </c>
      <c r="H10" s="9">
        <f aca="true" t="shared" si="0" ref="H10:J11">H11</f>
        <v>0</v>
      </c>
      <c r="I10" s="9">
        <f t="shared" si="0"/>
        <v>0</v>
      </c>
      <c r="J10" s="9">
        <f t="shared" si="0"/>
        <v>0</v>
      </c>
    </row>
    <row r="11" spans="1:10" ht="24">
      <c r="A11" s="542">
        <v>1</v>
      </c>
      <c r="B11" s="537" t="s">
        <v>595</v>
      </c>
      <c r="C11" s="546"/>
      <c r="D11" s="525">
        <v>2017</v>
      </c>
      <c r="E11" s="525">
        <v>2025</v>
      </c>
      <c r="F11" s="547" t="s">
        <v>467</v>
      </c>
      <c r="G11" s="264" t="s">
        <v>258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0" ht="12">
      <c r="A12" s="544"/>
      <c r="B12" s="538"/>
      <c r="C12" s="546"/>
      <c r="D12" s="527"/>
      <c r="E12" s="527"/>
      <c r="F12" s="548"/>
      <c r="G12" s="32" t="s">
        <v>834</v>
      </c>
      <c r="H12" s="55">
        <v>0</v>
      </c>
      <c r="I12" s="55">
        <v>0</v>
      </c>
      <c r="J12" s="55">
        <v>0</v>
      </c>
    </row>
    <row r="13" spans="1:10" ht="36">
      <c r="A13" s="144">
        <v>2</v>
      </c>
      <c r="B13" s="342" t="s">
        <v>390</v>
      </c>
      <c r="C13" s="546"/>
      <c r="D13" s="143">
        <v>2017</v>
      </c>
      <c r="E13" s="143">
        <v>2025</v>
      </c>
      <c r="F13" s="66" t="s">
        <v>54</v>
      </c>
      <c r="G13" s="32" t="s">
        <v>399</v>
      </c>
      <c r="H13" s="55">
        <v>0</v>
      </c>
      <c r="I13" s="55">
        <v>0</v>
      </c>
      <c r="J13" s="55">
        <v>0</v>
      </c>
    </row>
    <row r="14" spans="1:10" ht="48">
      <c r="A14" s="144">
        <v>3</v>
      </c>
      <c r="B14" s="342" t="s">
        <v>439</v>
      </c>
      <c r="C14" s="546"/>
      <c r="D14" s="143">
        <v>2017</v>
      </c>
      <c r="E14" s="143">
        <v>2025</v>
      </c>
      <c r="F14" s="67" t="s">
        <v>440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39" customFormat="1" ht="36">
      <c r="A15" s="33"/>
      <c r="B15" s="340" t="s">
        <v>736</v>
      </c>
      <c r="C15" s="528" t="s">
        <v>704</v>
      </c>
      <c r="D15" s="56">
        <v>2014</v>
      </c>
      <c r="E15" s="56">
        <v>2025</v>
      </c>
      <c r="F15" s="56" t="s">
        <v>329</v>
      </c>
      <c r="G15" s="56" t="s">
        <v>836</v>
      </c>
      <c r="H15" s="9">
        <v>46068.2</v>
      </c>
      <c r="I15" s="9">
        <f>I16+I20+I29+I31+I41+I43+I45+I47+I52+I49</f>
        <v>61194.299999999996</v>
      </c>
      <c r="J15" s="9">
        <f>J16+J20+J29+J31+J41+J43+J45+J47+J52</f>
        <v>45223.7</v>
      </c>
    </row>
    <row r="16" spans="1:10" ht="24">
      <c r="A16" s="531">
        <v>1</v>
      </c>
      <c r="B16" s="537" t="s">
        <v>652</v>
      </c>
      <c r="C16" s="529"/>
      <c r="D16" s="525">
        <v>2014</v>
      </c>
      <c r="E16" s="525">
        <v>2025</v>
      </c>
      <c r="F16" s="525" t="s">
        <v>63</v>
      </c>
      <c r="G16" s="264" t="s">
        <v>746</v>
      </c>
      <c r="H16" s="219">
        <f>SUM(H18:H19)</f>
        <v>923.3</v>
      </c>
      <c r="I16" s="219">
        <f>SUM(I17:I19)</f>
        <v>8583.3</v>
      </c>
      <c r="J16" s="219">
        <f>SUM(J17:J19)</f>
        <v>5095</v>
      </c>
    </row>
    <row r="17" spans="1:10" ht="12">
      <c r="A17" s="532"/>
      <c r="B17" s="545"/>
      <c r="C17" s="529"/>
      <c r="D17" s="526"/>
      <c r="E17" s="526"/>
      <c r="F17" s="526"/>
      <c r="G17" s="32" t="s">
        <v>936</v>
      </c>
      <c r="H17" s="55"/>
      <c r="I17" s="55">
        <v>6866.7</v>
      </c>
      <c r="J17" s="55">
        <v>3833.6</v>
      </c>
    </row>
    <row r="18" spans="1:10" ht="12">
      <c r="A18" s="532"/>
      <c r="B18" s="545"/>
      <c r="C18" s="529"/>
      <c r="D18" s="526"/>
      <c r="E18" s="526"/>
      <c r="F18" s="526"/>
      <c r="G18" s="32" t="s">
        <v>901</v>
      </c>
      <c r="H18" s="217">
        <v>0</v>
      </c>
      <c r="I18" s="217">
        <v>455.2</v>
      </c>
      <c r="J18" s="217">
        <v>0</v>
      </c>
    </row>
    <row r="19" spans="1:10" ht="24">
      <c r="A19" s="533"/>
      <c r="B19" s="538"/>
      <c r="C19" s="529"/>
      <c r="D19" s="527"/>
      <c r="E19" s="527"/>
      <c r="F19" s="526"/>
      <c r="G19" s="362" t="s">
        <v>838</v>
      </c>
      <c r="H19" s="55">
        <v>923.3</v>
      </c>
      <c r="I19" s="55">
        <v>1261.4</v>
      </c>
      <c r="J19" s="55">
        <v>1261.4</v>
      </c>
    </row>
    <row r="20" spans="1:10" ht="24" customHeight="1">
      <c r="A20" s="531">
        <v>2</v>
      </c>
      <c r="B20" s="528" t="s">
        <v>346</v>
      </c>
      <c r="C20" s="529"/>
      <c r="D20" s="525">
        <v>2014</v>
      </c>
      <c r="E20" s="525">
        <v>2025</v>
      </c>
      <c r="F20" s="526"/>
      <c r="G20" s="264" t="s">
        <v>747</v>
      </c>
      <c r="H20" s="219">
        <f>SUM(H21:H26)</f>
        <v>38842.6</v>
      </c>
      <c r="I20" s="219">
        <f>SUM(I21:I28)</f>
        <v>37171.6</v>
      </c>
      <c r="J20" s="219">
        <f>SUM(J21:J26)</f>
        <v>34030.3</v>
      </c>
    </row>
    <row r="21" spans="1:10" ht="12">
      <c r="A21" s="532"/>
      <c r="B21" s="529"/>
      <c r="C21" s="529"/>
      <c r="D21" s="526"/>
      <c r="E21" s="526"/>
      <c r="F21" s="526"/>
      <c r="G21" s="362" t="s">
        <v>937</v>
      </c>
      <c r="I21" s="55">
        <v>0</v>
      </c>
      <c r="J21" s="55">
        <v>483.5</v>
      </c>
    </row>
    <row r="22" spans="1:10" ht="12">
      <c r="A22" s="532"/>
      <c r="B22" s="529"/>
      <c r="C22" s="529"/>
      <c r="D22" s="526"/>
      <c r="E22" s="526"/>
      <c r="F22" s="526"/>
      <c r="G22" s="362" t="s">
        <v>878</v>
      </c>
      <c r="H22" s="55">
        <v>0.6</v>
      </c>
      <c r="I22" s="55">
        <v>0.6</v>
      </c>
      <c r="J22" s="217"/>
    </row>
    <row r="23" spans="1:10" ht="12">
      <c r="A23" s="532"/>
      <c r="B23" s="529"/>
      <c r="C23" s="529"/>
      <c r="D23" s="526"/>
      <c r="E23" s="526"/>
      <c r="F23" s="526"/>
      <c r="G23" s="362" t="s">
        <v>839</v>
      </c>
      <c r="H23" s="55">
        <v>37479.4</v>
      </c>
      <c r="I23" s="55">
        <v>35801.4</v>
      </c>
      <c r="J23" s="55">
        <v>32221.8</v>
      </c>
    </row>
    <row r="24" spans="1:10" ht="12">
      <c r="A24" s="532"/>
      <c r="B24" s="529"/>
      <c r="C24" s="529"/>
      <c r="D24" s="526"/>
      <c r="E24" s="526"/>
      <c r="F24" s="526"/>
      <c r="G24" s="362" t="s">
        <v>927</v>
      </c>
      <c r="H24" s="55">
        <v>236.6</v>
      </c>
      <c r="I24" s="55">
        <v>0</v>
      </c>
      <c r="J24" s="55"/>
    </row>
    <row r="25" spans="1:10" ht="12">
      <c r="A25" s="532"/>
      <c r="B25" s="529"/>
      <c r="C25" s="529"/>
      <c r="D25" s="526"/>
      <c r="E25" s="526"/>
      <c r="F25" s="526"/>
      <c r="G25" s="362" t="s">
        <v>840</v>
      </c>
      <c r="H25" s="55">
        <v>995.7</v>
      </c>
      <c r="I25" s="55">
        <v>1192.8</v>
      </c>
      <c r="J25" s="55">
        <v>1203</v>
      </c>
    </row>
    <row r="26" spans="1:10" ht="12">
      <c r="A26" s="532"/>
      <c r="B26" s="529"/>
      <c r="C26" s="529"/>
      <c r="D26" s="526"/>
      <c r="E26" s="526"/>
      <c r="F26" s="526"/>
      <c r="G26" s="362" t="s">
        <v>841</v>
      </c>
      <c r="H26" s="55">
        <v>130.3</v>
      </c>
      <c r="I26" s="55">
        <v>105.1</v>
      </c>
      <c r="J26" s="55">
        <v>122</v>
      </c>
    </row>
    <row r="27" spans="1:10" ht="12">
      <c r="A27" s="532"/>
      <c r="B27" s="529"/>
      <c r="C27" s="529"/>
      <c r="D27" s="526"/>
      <c r="E27" s="526"/>
      <c r="F27" s="526"/>
      <c r="G27" s="373" t="s">
        <v>961</v>
      </c>
      <c r="H27" s="55"/>
      <c r="I27" s="55">
        <v>55.5</v>
      </c>
      <c r="J27" s="55"/>
    </row>
    <row r="28" spans="1:10" ht="12">
      <c r="A28" s="533"/>
      <c r="B28" s="530"/>
      <c r="C28" s="529"/>
      <c r="D28" s="527"/>
      <c r="E28" s="527"/>
      <c r="F28" s="526"/>
      <c r="G28" s="373" t="s">
        <v>960</v>
      </c>
      <c r="H28" s="55"/>
      <c r="I28" s="55">
        <v>16.2</v>
      </c>
      <c r="J28" s="55"/>
    </row>
    <row r="29" spans="1:10" ht="24">
      <c r="A29" s="531">
        <v>3</v>
      </c>
      <c r="B29" s="537" t="s">
        <v>347</v>
      </c>
      <c r="C29" s="529"/>
      <c r="D29" s="525">
        <v>2014</v>
      </c>
      <c r="E29" s="525">
        <v>2025</v>
      </c>
      <c r="F29" s="526"/>
      <c r="G29" s="264" t="s">
        <v>837</v>
      </c>
      <c r="H29" s="219">
        <f>H30</f>
        <v>1529.8</v>
      </c>
      <c r="I29" s="219">
        <f>I30</f>
        <v>1640</v>
      </c>
      <c r="J29" s="219">
        <f>J30</f>
        <v>1060.1</v>
      </c>
    </row>
    <row r="30" spans="1:10" ht="12">
      <c r="A30" s="533"/>
      <c r="B30" s="538"/>
      <c r="C30" s="529"/>
      <c r="D30" s="527"/>
      <c r="E30" s="527"/>
      <c r="F30" s="526"/>
      <c r="G30" s="32" t="s">
        <v>938</v>
      </c>
      <c r="H30" s="55">
        <v>1529.8</v>
      </c>
      <c r="I30" s="55">
        <v>1640</v>
      </c>
      <c r="J30" s="55">
        <v>1060.1</v>
      </c>
    </row>
    <row r="31" spans="1:10" ht="24">
      <c r="A31" s="531">
        <v>4</v>
      </c>
      <c r="B31" s="537" t="s">
        <v>348</v>
      </c>
      <c r="C31" s="529"/>
      <c r="D31" s="525">
        <v>2014</v>
      </c>
      <c r="E31" s="525">
        <v>2025</v>
      </c>
      <c r="F31" s="526"/>
      <c r="G31" s="264" t="s">
        <v>754</v>
      </c>
      <c r="H31" s="219">
        <f>SUM(H33:H40)</f>
        <v>546.2</v>
      </c>
      <c r="I31" s="219">
        <f>SUM(I32:I40)</f>
        <v>1065.8</v>
      </c>
      <c r="J31" s="219">
        <f>SUM(J32:J40)</f>
        <v>253.1</v>
      </c>
    </row>
    <row r="32" spans="1:10" ht="12">
      <c r="A32" s="532"/>
      <c r="B32" s="545"/>
      <c r="C32" s="529"/>
      <c r="D32" s="526"/>
      <c r="E32" s="526"/>
      <c r="F32" s="526"/>
      <c r="G32" s="362" t="s">
        <v>939</v>
      </c>
      <c r="H32" s="217"/>
      <c r="I32" s="55">
        <v>108</v>
      </c>
      <c r="J32" s="55">
        <v>0</v>
      </c>
    </row>
    <row r="33" spans="1:10" ht="12">
      <c r="A33" s="532"/>
      <c r="B33" s="545"/>
      <c r="C33" s="529"/>
      <c r="D33" s="526"/>
      <c r="E33" s="526"/>
      <c r="F33" s="526"/>
      <c r="G33" s="362" t="s">
        <v>842</v>
      </c>
      <c r="H33" s="55">
        <v>235.9</v>
      </c>
      <c r="I33" s="55">
        <v>482.1</v>
      </c>
      <c r="J33" s="55">
        <v>253.1</v>
      </c>
    </row>
    <row r="34" spans="1:10" ht="12">
      <c r="A34" s="532"/>
      <c r="B34" s="545"/>
      <c r="C34" s="529"/>
      <c r="D34" s="526"/>
      <c r="E34" s="526"/>
      <c r="F34" s="526"/>
      <c r="G34" s="362" t="s">
        <v>879</v>
      </c>
      <c r="H34" s="55"/>
      <c r="I34" s="55">
        <v>32</v>
      </c>
      <c r="J34" s="55"/>
    </row>
    <row r="35" spans="1:10" ht="12">
      <c r="A35" s="532"/>
      <c r="B35" s="545"/>
      <c r="C35" s="529"/>
      <c r="D35" s="526"/>
      <c r="E35" s="526"/>
      <c r="F35" s="526"/>
      <c r="G35" s="362" t="s">
        <v>843</v>
      </c>
      <c r="H35" s="55">
        <v>200.8</v>
      </c>
      <c r="I35" s="55">
        <v>240</v>
      </c>
      <c r="J35" s="55">
        <v>0</v>
      </c>
    </row>
    <row r="36" spans="1:10" ht="12">
      <c r="A36" s="532"/>
      <c r="B36" s="545"/>
      <c r="C36" s="529"/>
      <c r="D36" s="526"/>
      <c r="E36" s="526"/>
      <c r="F36" s="526"/>
      <c r="G36" s="362" t="s">
        <v>844</v>
      </c>
      <c r="H36" s="55">
        <v>65.3</v>
      </c>
      <c r="I36" s="55">
        <v>99</v>
      </c>
      <c r="J36" s="55">
        <v>0</v>
      </c>
    </row>
    <row r="37" spans="1:10" ht="12">
      <c r="A37" s="532"/>
      <c r="B37" s="545"/>
      <c r="C37" s="529"/>
      <c r="D37" s="526"/>
      <c r="E37" s="526"/>
      <c r="F37" s="526"/>
      <c r="G37" s="362" t="s">
        <v>845</v>
      </c>
      <c r="H37" s="55">
        <v>0</v>
      </c>
      <c r="I37" s="55">
        <v>30</v>
      </c>
      <c r="J37" s="55">
        <v>0</v>
      </c>
    </row>
    <row r="38" spans="1:10" ht="12">
      <c r="A38" s="532"/>
      <c r="B38" s="545"/>
      <c r="C38" s="529"/>
      <c r="D38" s="526"/>
      <c r="E38" s="526"/>
      <c r="F38" s="526"/>
      <c r="G38" s="362" t="s">
        <v>846</v>
      </c>
      <c r="H38" s="55">
        <v>43</v>
      </c>
      <c r="I38" s="55">
        <v>72.9</v>
      </c>
      <c r="J38" s="55">
        <v>0</v>
      </c>
    </row>
    <row r="39" spans="1:10" ht="12">
      <c r="A39" s="532"/>
      <c r="B39" s="545"/>
      <c r="C39" s="529"/>
      <c r="D39" s="526"/>
      <c r="E39" s="526"/>
      <c r="F39" s="526"/>
      <c r="G39" s="362" t="s">
        <v>847</v>
      </c>
      <c r="H39" s="55">
        <v>1.2</v>
      </c>
      <c r="I39" s="55">
        <v>1.8</v>
      </c>
      <c r="J39" s="55">
        <v>0</v>
      </c>
    </row>
    <row r="40" spans="1:10" ht="12">
      <c r="A40" s="563"/>
      <c r="B40" s="538"/>
      <c r="C40" s="529"/>
      <c r="D40" s="527"/>
      <c r="E40" s="527"/>
      <c r="F40" s="526"/>
      <c r="G40" s="362" t="s">
        <v>880</v>
      </c>
      <c r="H40" s="55"/>
      <c r="I40" s="55"/>
      <c r="J40" s="55"/>
    </row>
    <row r="41" spans="1:10" ht="24">
      <c r="A41" s="531">
        <v>5</v>
      </c>
      <c r="B41" s="537" t="s">
        <v>372</v>
      </c>
      <c r="C41" s="529"/>
      <c r="D41" s="525">
        <v>2014</v>
      </c>
      <c r="E41" s="525">
        <v>2025</v>
      </c>
      <c r="F41" s="526"/>
      <c r="G41" s="264" t="s">
        <v>761</v>
      </c>
      <c r="H41" s="219">
        <f>H42</f>
        <v>84.6</v>
      </c>
      <c r="I41" s="219">
        <f>I42</f>
        <v>292.8</v>
      </c>
      <c r="J41" s="219">
        <f>J42</f>
        <v>0</v>
      </c>
    </row>
    <row r="42" spans="1:10" ht="12">
      <c r="A42" s="533"/>
      <c r="B42" s="538"/>
      <c r="C42" s="529"/>
      <c r="D42" s="527"/>
      <c r="E42" s="527"/>
      <c r="F42" s="526"/>
      <c r="G42" s="362" t="s">
        <v>762</v>
      </c>
      <c r="H42" s="55">
        <v>84.6</v>
      </c>
      <c r="I42" s="55">
        <v>292.8</v>
      </c>
      <c r="J42" s="55">
        <v>0</v>
      </c>
    </row>
    <row r="43" spans="1:10" ht="24">
      <c r="A43" s="531">
        <v>6</v>
      </c>
      <c r="B43" s="537" t="s">
        <v>349</v>
      </c>
      <c r="C43" s="529"/>
      <c r="D43" s="525">
        <v>2014</v>
      </c>
      <c r="E43" s="525">
        <v>2025</v>
      </c>
      <c r="F43" s="526"/>
      <c r="G43" s="264" t="s">
        <v>763</v>
      </c>
      <c r="H43" s="219">
        <f>H44</f>
        <v>41.5</v>
      </c>
      <c r="I43" s="219">
        <f>I44</f>
        <v>17.7</v>
      </c>
      <c r="J43" s="219">
        <f>J44</f>
        <v>0</v>
      </c>
    </row>
    <row r="44" spans="1:10" ht="12">
      <c r="A44" s="533"/>
      <c r="B44" s="538"/>
      <c r="C44" s="529"/>
      <c r="D44" s="527"/>
      <c r="E44" s="527"/>
      <c r="F44" s="526"/>
      <c r="G44" s="362" t="s">
        <v>848</v>
      </c>
      <c r="H44" s="55">
        <v>41.5</v>
      </c>
      <c r="I44" s="55">
        <v>17.7</v>
      </c>
      <c r="J44" s="55">
        <v>0</v>
      </c>
    </row>
    <row r="45" spans="1:10" ht="24">
      <c r="A45" s="531">
        <v>8</v>
      </c>
      <c r="B45" s="537" t="s">
        <v>350</v>
      </c>
      <c r="C45" s="529"/>
      <c r="D45" s="143">
        <v>2014</v>
      </c>
      <c r="E45" s="143">
        <v>2025</v>
      </c>
      <c r="F45" s="526"/>
      <c r="G45" s="264" t="s">
        <v>766</v>
      </c>
      <c r="H45" s="219">
        <f>H46</f>
        <v>10.4</v>
      </c>
      <c r="I45" s="219">
        <f>I46</f>
        <v>3</v>
      </c>
      <c r="J45" s="219">
        <f>J46</f>
        <v>0</v>
      </c>
    </row>
    <row r="46" spans="1:10" ht="12">
      <c r="A46" s="533"/>
      <c r="B46" s="538"/>
      <c r="C46" s="529"/>
      <c r="D46" s="223"/>
      <c r="E46" s="223"/>
      <c r="F46" s="526"/>
      <c r="G46" s="362" t="s">
        <v>849</v>
      </c>
      <c r="H46" s="55">
        <v>10.4</v>
      </c>
      <c r="I46" s="55">
        <v>3</v>
      </c>
      <c r="J46" s="55">
        <v>0</v>
      </c>
    </row>
    <row r="47" spans="1:10" ht="24">
      <c r="A47" s="531">
        <v>9</v>
      </c>
      <c r="B47" s="537" t="s">
        <v>448</v>
      </c>
      <c r="C47" s="529"/>
      <c r="D47" s="525">
        <v>2014</v>
      </c>
      <c r="E47" s="525">
        <v>2025</v>
      </c>
      <c r="F47" s="526"/>
      <c r="G47" s="264" t="s">
        <v>850</v>
      </c>
      <c r="H47" s="219">
        <f>H48</f>
        <v>26.8</v>
      </c>
      <c r="I47" s="219">
        <f>I48</f>
        <v>0.2</v>
      </c>
      <c r="J47" s="219">
        <f>J48</f>
        <v>0.2</v>
      </c>
    </row>
    <row r="48" spans="1:10" ht="12">
      <c r="A48" s="533"/>
      <c r="B48" s="538"/>
      <c r="C48" s="529"/>
      <c r="D48" s="527"/>
      <c r="E48" s="527"/>
      <c r="F48" s="526"/>
      <c r="G48" s="32" t="s">
        <v>851</v>
      </c>
      <c r="H48" s="55">
        <v>26.8</v>
      </c>
      <c r="I48" s="55">
        <v>0.2</v>
      </c>
      <c r="J48" s="55">
        <v>0.2</v>
      </c>
    </row>
    <row r="49" spans="1:10" ht="24">
      <c r="A49" s="531">
        <v>10</v>
      </c>
      <c r="B49" s="534" t="s">
        <v>742</v>
      </c>
      <c r="C49" s="529"/>
      <c r="D49" s="525">
        <v>2014</v>
      </c>
      <c r="E49" s="525">
        <v>2025</v>
      </c>
      <c r="F49" s="526"/>
      <c r="G49" s="264" t="s">
        <v>770</v>
      </c>
      <c r="H49" s="219">
        <v>0</v>
      </c>
      <c r="I49" s="219">
        <f>SUM(I50:I51)</f>
        <v>7950.4</v>
      </c>
      <c r="J49" s="219">
        <v>0</v>
      </c>
    </row>
    <row r="50" spans="1:10" ht="12">
      <c r="A50" s="532"/>
      <c r="B50" s="535"/>
      <c r="C50" s="529"/>
      <c r="D50" s="526"/>
      <c r="E50" s="526"/>
      <c r="F50" s="526"/>
      <c r="G50" s="373" t="s">
        <v>958</v>
      </c>
      <c r="H50" s="55"/>
      <c r="I50" s="55">
        <v>1131.2</v>
      </c>
      <c r="J50" s="55"/>
    </row>
    <row r="51" spans="1:10" ht="12">
      <c r="A51" s="533"/>
      <c r="B51" s="536"/>
      <c r="C51" s="529"/>
      <c r="D51" s="527"/>
      <c r="E51" s="527"/>
      <c r="F51" s="526"/>
      <c r="G51" s="373" t="s">
        <v>962</v>
      </c>
      <c r="H51" s="55"/>
      <c r="I51" s="55">
        <v>6819.2</v>
      </c>
      <c r="J51" s="55"/>
    </row>
    <row r="52" spans="1:10" ht="24">
      <c r="A52" s="531">
        <v>11</v>
      </c>
      <c r="B52" s="537" t="s">
        <v>653</v>
      </c>
      <c r="C52" s="529"/>
      <c r="D52" s="525">
        <v>2014</v>
      </c>
      <c r="E52" s="525">
        <v>2025</v>
      </c>
      <c r="F52" s="526"/>
      <c r="G52" s="264" t="s">
        <v>771</v>
      </c>
      <c r="H52" s="219">
        <f>H53</f>
        <v>4062.9</v>
      </c>
      <c r="I52" s="219">
        <f>I53</f>
        <v>4469.5</v>
      </c>
      <c r="J52" s="219">
        <f>J53</f>
        <v>4785</v>
      </c>
    </row>
    <row r="53" spans="1:10" ht="12">
      <c r="A53" s="533"/>
      <c r="B53" s="538"/>
      <c r="C53" s="530"/>
      <c r="D53" s="527"/>
      <c r="E53" s="527"/>
      <c r="F53" s="527"/>
      <c r="G53" s="362" t="s">
        <v>852</v>
      </c>
      <c r="H53" s="55">
        <v>4062.9</v>
      </c>
      <c r="I53" s="55">
        <v>4469.5</v>
      </c>
      <c r="J53" s="55">
        <v>4785</v>
      </c>
    </row>
    <row r="54" spans="1:10" s="71" customFormat="1" ht="24">
      <c r="A54" s="33"/>
      <c r="B54" s="341" t="s">
        <v>356</v>
      </c>
      <c r="C54" s="528" t="s">
        <v>677</v>
      </c>
      <c r="D54" s="56">
        <v>2014</v>
      </c>
      <c r="E54" s="56">
        <v>2025</v>
      </c>
      <c r="F54" s="56" t="s">
        <v>329</v>
      </c>
      <c r="G54" s="56" t="s">
        <v>773</v>
      </c>
      <c r="H54" s="9">
        <f>H55+H56+H57+H59+H60+H61+H62+H66+H67+H68+H69+H71</f>
        <v>34990.1</v>
      </c>
      <c r="I54" s="9">
        <f>I55+I56+I57+I59+I60+I61+I62+I66+I67+I68+I69+I71</f>
        <v>19.9</v>
      </c>
      <c r="J54" s="9">
        <f>J55+J56+J57+J59+J60+J61+J62+J66+J67+J68+J69+J71</f>
        <v>19.9</v>
      </c>
    </row>
    <row r="55" spans="1:10" ht="96">
      <c r="A55" s="144">
        <v>1</v>
      </c>
      <c r="B55" s="342" t="s">
        <v>344</v>
      </c>
      <c r="C55" s="529"/>
      <c r="D55" s="143">
        <v>2014</v>
      </c>
      <c r="E55" s="143">
        <v>2025</v>
      </c>
      <c r="F55" s="146" t="s">
        <v>411</v>
      </c>
      <c r="G55" s="362" t="s">
        <v>774</v>
      </c>
      <c r="H55" s="55"/>
      <c r="I55" s="55"/>
      <c r="J55" s="55"/>
    </row>
    <row r="56" spans="1:12" ht="156">
      <c r="A56" s="144">
        <v>2</v>
      </c>
      <c r="B56" s="342" t="s">
        <v>345</v>
      </c>
      <c r="C56" s="529"/>
      <c r="D56" s="143">
        <v>2014</v>
      </c>
      <c r="E56" s="143">
        <v>2025</v>
      </c>
      <c r="F56" s="143" t="s">
        <v>568</v>
      </c>
      <c r="G56" s="362" t="s">
        <v>775</v>
      </c>
      <c r="H56" s="55"/>
      <c r="I56" s="55"/>
      <c r="J56" s="55"/>
      <c r="L56" s="204"/>
    </row>
    <row r="57" spans="1:10" ht="24">
      <c r="A57" s="542">
        <v>3</v>
      </c>
      <c r="B57" s="537" t="s">
        <v>351</v>
      </c>
      <c r="C57" s="529"/>
      <c r="D57" s="525">
        <v>2014</v>
      </c>
      <c r="E57" s="525">
        <v>2025</v>
      </c>
      <c r="F57" s="525" t="s">
        <v>392</v>
      </c>
      <c r="G57" s="264" t="s">
        <v>776</v>
      </c>
      <c r="H57" s="219">
        <f>H58</f>
        <v>0</v>
      </c>
      <c r="I57" s="219">
        <f>I58</f>
        <v>19.9</v>
      </c>
      <c r="J57" s="219">
        <f>J58</f>
        <v>19.9</v>
      </c>
    </row>
    <row r="58" spans="1:10" ht="12">
      <c r="A58" s="544"/>
      <c r="B58" s="538"/>
      <c r="C58" s="529"/>
      <c r="D58" s="527"/>
      <c r="E58" s="527"/>
      <c r="F58" s="527"/>
      <c r="G58" s="32" t="s">
        <v>853</v>
      </c>
      <c r="H58" s="55">
        <v>0</v>
      </c>
      <c r="I58" s="55">
        <v>19.9</v>
      </c>
      <c r="J58" s="55">
        <v>19.9</v>
      </c>
    </row>
    <row r="59" spans="1:12" ht="24" hidden="1">
      <c r="A59" s="144">
        <v>4</v>
      </c>
      <c r="B59" s="343" t="s">
        <v>909</v>
      </c>
      <c r="C59" s="529"/>
      <c r="D59" s="143">
        <v>2020</v>
      </c>
      <c r="E59" s="143">
        <v>2024</v>
      </c>
      <c r="F59" s="143"/>
      <c r="G59" s="362" t="s">
        <v>777</v>
      </c>
      <c r="H59" s="55">
        <v>0</v>
      </c>
      <c r="I59" s="55">
        <v>0</v>
      </c>
      <c r="J59" s="55">
        <v>0</v>
      </c>
      <c r="L59" s="204"/>
    </row>
    <row r="60" spans="1:10" ht="36" hidden="1">
      <c r="A60" s="184">
        <v>5</v>
      </c>
      <c r="B60" s="343" t="s">
        <v>948</v>
      </c>
      <c r="C60" s="529"/>
      <c r="D60" s="183">
        <v>2020</v>
      </c>
      <c r="E60" s="183">
        <v>2025</v>
      </c>
      <c r="F60" s="183"/>
      <c r="G60" s="362" t="s">
        <v>778</v>
      </c>
      <c r="H60" s="55">
        <v>0</v>
      </c>
      <c r="I60" s="55">
        <v>0</v>
      </c>
      <c r="J60" s="55">
        <v>0</v>
      </c>
    </row>
    <row r="61" spans="1:10" ht="84" hidden="1">
      <c r="A61" s="144">
        <v>6</v>
      </c>
      <c r="B61" s="342" t="s">
        <v>352</v>
      </c>
      <c r="C61" s="529"/>
      <c r="D61" s="143">
        <v>2014</v>
      </c>
      <c r="E61" s="143">
        <v>2025</v>
      </c>
      <c r="F61" s="143" t="s">
        <v>427</v>
      </c>
      <c r="G61" s="362" t="s">
        <v>779</v>
      </c>
      <c r="H61" s="55">
        <v>0</v>
      </c>
      <c r="I61" s="55">
        <v>0</v>
      </c>
      <c r="J61" s="55">
        <v>0</v>
      </c>
    </row>
    <row r="62" spans="1:10" ht="24" hidden="1">
      <c r="A62" s="542">
        <v>7</v>
      </c>
      <c r="B62" s="537" t="s">
        <v>353</v>
      </c>
      <c r="C62" s="529"/>
      <c r="D62" s="525">
        <v>2014</v>
      </c>
      <c r="E62" s="525">
        <v>2025</v>
      </c>
      <c r="F62" s="525" t="s">
        <v>380</v>
      </c>
      <c r="G62" s="264" t="s">
        <v>780</v>
      </c>
      <c r="H62" s="219">
        <v>0</v>
      </c>
      <c r="I62" s="217">
        <v>0</v>
      </c>
      <c r="J62" s="219">
        <v>0</v>
      </c>
    </row>
    <row r="63" spans="1:10" ht="12" hidden="1">
      <c r="A63" s="543"/>
      <c r="B63" s="545"/>
      <c r="C63" s="529"/>
      <c r="D63" s="526"/>
      <c r="E63" s="526"/>
      <c r="F63" s="526"/>
      <c r="G63" s="362" t="s">
        <v>881</v>
      </c>
      <c r="H63" s="55"/>
      <c r="I63" s="55"/>
      <c r="J63" s="55"/>
    </row>
    <row r="64" spans="1:10" ht="12" hidden="1">
      <c r="A64" s="543"/>
      <c r="B64" s="545"/>
      <c r="C64" s="529"/>
      <c r="D64" s="526"/>
      <c r="E64" s="526"/>
      <c r="F64" s="526"/>
      <c r="G64" s="362" t="s">
        <v>881</v>
      </c>
      <c r="H64" s="55"/>
      <c r="I64" s="55"/>
      <c r="J64" s="55"/>
    </row>
    <row r="65" spans="1:10" ht="12" hidden="1">
      <c r="A65" s="544"/>
      <c r="B65" s="538"/>
      <c r="C65" s="529"/>
      <c r="D65" s="527"/>
      <c r="E65" s="527"/>
      <c r="F65" s="527"/>
      <c r="G65" s="362" t="s">
        <v>882</v>
      </c>
      <c r="H65" s="55"/>
      <c r="I65" s="55"/>
      <c r="J65" s="55"/>
    </row>
    <row r="66" spans="1:10" ht="72" hidden="1">
      <c r="A66" s="144">
        <v>8</v>
      </c>
      <c r="B66" s="342" t="s">
        <v>431</v>
      </c>
      <c r="C66" s="529"/>
      <c r="D66" s="143">
        <v>2014</v>
      </c>
      <c r="E66" s="143">
        <v>2025</v>
      </c>
      <c r="F66" s="143" t="s">
        <v>382</v>
      </c>
      <c r="G66" s="362" t="s">
        <v>781</v>
      </c>
      <c r="H66" s="55">
        <v>0</v>
      </c>
      <c r="I66" s="55">
        <v>0</v>
      </c>
      <c r="J66" s="55">
        <v>0</v>
      </c>
    </row>
    <row r="67" spans="1:10" ht="96" hidden="1">
      <c r="A67" s="144">
        <v>9</v>
      </c>
      <c r="B67" s="342" t="s">
        <v>354</v>
      </c>
      <c r="C67" s="529"/>
      <c r="D67" s="143">
        <v>2014</v>
      </c>
      <c r="E67" s="143">
        <v>2025</v>
      </c>
      <c r="F67" s="143" t="s">
        <v>393</v>
      </c>
      <c r="G67" s="362" t="s">
        <v>782</v>
      </c>
      <c r="H67" s="55">
        <v>0</v>
      </c>
      <c r="I67" s="55">
        <v>0</v>
      </c>
      <c r="J67" s="55">
        <v>0</v>
      </c>
    </row>
    <row r="68" spans="1:10" ht="96" hidden="1">
      <c r="A68" s="144">
        <v>10</v>
      </c>
      <c r="B68" s="342" t="s">
        <v>403</v>
      </c>
      <c r="C68" s="529"/>
      <c r="D68" s="143">
        <v>2014</v>
      </c>
      <c r="E68" s="143">
        <v>2025</v>
      </c>
      <c r="F68" s="143" t="s">
        <v>393</v>
      </c>
      <c r="G68" s="362" t="s">
        <v>783</v>
      </c>
      <c r="H68" s="55">
        <v>0</v>
      </c>
      <c r="I68" s="55">
        <v>0</v>
      </c>
      <c r="J68" s="55">
        <v>0</v>
      </c>
    </row>
    <row r="69" spans="1:10" ht="24">
      <c r="A69" s="542">
        <v>11</v>
      </c>
      <c r="B69" s="537" t="s">
        <v>654</v>
      </c>
      <c r="C69" s="529"/>
      <c r="D69" s="525">
        <v>2014</v>
      </c>
      <c r="E69" s="525">
        <v>2025</v>
      </c>
      <c r="F69" s="525"/>
      <c r="G69" s="264" t="s">
        <v>784</v>
      </c>
      <c r="H69" s="219">
        <f>H70</f>
        <v>34990.1</v>
      </c>
      <c r="I69" s="219">
        <f>I70</f>
        <v>0</v>
      </c>
      <c r="J69" s="219">
        <f>J70</f>
        <v>0</v>
      </c>
    </row>
    <row r="70" spans="1:10" ht="12">
      <c r="A70" s="544"/>
      <c r="B70" s="538"/>
      <c r="C70" s="529"/>
      <c r="D70" s="527"/>
      <c r="E70" s="527"/>
      <c r="F70" s="527"/>
      <c r="G70" s="362" t="s">
        <v>854</v>
      </c>
      <c r="H70" s="55">
        <v>34990.1</v>
      </c>
      <c r="I70" s="55">
        <v>0</v>
      </c>
      <c r="J70" s="55">
        <v>0</v>
      </c>
    </row>
    <row r="71" spans="1:10" ht="24">
      <c r="A71" s="542">
        <v>12</v>
      </c>
      <c r="B71" s="537" t="s">
        <v>708</v>
      </c>
      <c r="C71" s="529"/>
      <c r="D71" s="525">
        <v>2014</v>
      </c>
      <c r="E71" s="525">
        <v>2025</v>
      </c>
      <c r="F71" s="525"/>
      <c r="G71" s="367" t="s">
        <v>744</v>
      </c>
      <c r="H71" s="219">
        <v>0</v>
      </c>
      <c r="I71" s="219">
        <v>0</v>
      </c>
      <c r="J71" s="219">
        <v>0</v>
      </c>
    </row>
    <row r="72" spans="1:10" ht="12">
      <c r="A72" s="543"/>
      <c r="B72" s="545"/>
      <c r="C72" s="529"/>
      <c r="D72" s="526"/>
      <c r="E72" s="526"/>
      <c r="F72" s="526"/>
      <c r="G72" s="227" t="s">
        <v>883</v>
      </c>
      <c r="H72" s="217"/>
      <c r="I72" s="217"/>
      <c r="J72" s="217"/>
    </row>
    <row r="73" spans="1:10" ht="12">
      <c r="A73" s="544"/>
      <c r="B73" s="538"/>
      <c r="C73" s="530"/>
      <c r="D73" s="527"/>
      <c r="E73" s="527"/>
      <c r="F73" s="527"/>
      <c r="G73" s="227" t="s">
        <v>884</v>
      </c>
      <c r="H73" s="55"/>
      <c r="I73" s="55"/>
      <c r="J73" s="55"/>
    </row>
    <row r="74" spans="1:18" s="71" customFormat="1" ht="48">
      <c r="A74" s="33"/>
      <c r="B74" s="341" t="s">
        <v>550</v>
      </c>
      <c r="C74" s="528" t="s">
        <v>503</v>
      </c>
      <c r="D74" s="56">
        <v>2014</v>
      </c>
      <c r="E74" s="56">
        <v>2025</v>
      </c>
      <c r="F74" s="56" t="s">
        <v>329</v>
      </c>
      <c r="G74" s="56" t="s">
        <v>790</v>
      </c>
      <c r="H74" s="9">
        <f>H75+H84</f>
        <v>30968.8</v>
      </c>
      <c r="I74" s="9">
        <f>I75+I84</f>
        <v>32552.199999999997</v>
      </c>
      <c r="J74" s="9">
        <f>J75+J84</f>
        <v>30187.9</v>
      </c>
      <c r="N74" s="301"/>
      <c r="O74" s="302"/>
      <c r="P74" s="302"/>
      <c r="Q74" s="302"/>
      <c r="R74" s="303"/>
    </row>
    <row r="75" spans="1:10" ht="24">
      <c r="A75" s="542">
        <v>1</v>
      </c>
      <c r="B75" s="537" t="s">
        <v>537</v>
      </c>
      <c r="C75" s="529"/>
      <c r="D75" s="525">
        <v>2014</v>
      </c>
      <c r="E75" s="525">
        <v>2025</v>
      </c>
      <c r="F75" s="525" t="s">
        <v>63</v>
      </c>
      <c r="G75" s="264" t="s">
        <v>787</v>
      </c>
      <c r="H75" s="382">
        <f>SUM(H76:H83)</f>
        <v>30965.8</v>
      </c>
      <c r="I75" s="382">
        <f>SUM(I76:I83)</f>
        <v>32549.199999999997</v>
      </c>
      <c r="J75" s="382">
        <f>SUM(J76:J83)</f>
        <v>30185.2</v>
      </c>
    </row>
    <row r="76" spans="1:10" ht="12">
      <c r="A76" s="543"/>
      <c r="B76" s="545"/>
      <c r="C76" s="529"/>
      <c r="D76" s="526"/>
      <c r="E76" s="526"/>
      <c r="F76" s="526"/>
      <c r="G76" s="362" t="s">
        <v>791</v>
      </c>
      <c r="H76" s="55">
        <v>24699.3</v>
      </c>
      <c r="I76" s="55">
        <v>26473.1</v>
      </c>
      <c r="J76" s="55">
        <v>26115.3</v>
      </c>
    </row>
    <row r="77" spans="1:10" ht="12" hidden="1">
      <c r="A77" s="543"/>
      <c r="B77" s="545"/>
      <c r="C77" s="529"/>
      <c r="D77" s="526"/>
      <c r="E77" s="526"/>
      <c r="F77" s="526"/>
      <c r="G77" s="362" t="s">
        <v>885</v>
      </c>
      <c r="H77" s="217"/>
      <c r="I77" s="217"/>
      <c r="J77" s="217"/>
    </row>
    <row r="78" spans="1:10" ht="12">
      <c r="A78" s="543"/>
      <c r="B78" s="545"/>
      <c r="C78" s="529"/>
      <c r="D78" s="526"/>
      <c r="E78" s="526"/>
      <c r="F78" s="526"/>
      <c r="G78" s="362" t="s">
        <v>792</v>
      </c>
      <c r="H78" s="55">
        <v>3342.8</v>
      </c>
      <c r="I78" s="55">
        <v>2980.7</v>
      </c>
      <c r="J78" s="55">
        <v>1853.9</v>
      </c>
    </row>
    <row r="79" spans="1:10" ht="12" hidden="1">
      <c r="A79" s="543"/>
      <c r="B79" s="545"/>
      <c r="C79" s="529"/>
      <c r="D79" s="526"/>
      <c r="E79" s="526"/>
      <c r="F79" s="526"/>
      <c r="G79" s="362" t="s">
        <v>792</v>
      </c>
      <c r="H79" s="55">
        <v>0</v>
      </c>
      <c r="I79" s="55">
        <v>0</v>
      </c>
      <c r="J79" s="55">
        <v>0</v>
      </c>
    </row>
    <row r="80" spans="1:10" ht="12">
      <c r="A80" s="543"/>
      <c r="B80" s="545"/>
      <c r="C80" s="529"/>
      <c r="D80" s="526"/>
      <c r="E80" s="526"/>
      <c r="F80" s="526"/>
      <c r="G80" s="362" t="s">
        <v>793</v>
      </c>
      <c r="H80" s="55">
        <v>114.5</v>
      </c>
      <c r="I80" s="55">
        <v>99.3</v>
      </c>
      <c r="J80" s="55">
        <v>0</v>
      </c>
    </row>
    <row r="81" spans="1:10" ht="12">
      <c r="A81" s="543"/>
      <c r="B81" s="545"/>
      <c r="C81" s="529"/>
      <c r="D81" s="526"/>
      <c r="E81" s="526"/>
      <c r="F81" s="526"/>
      <c r="G81" s="362" t="s">
        <v>794</v>
      </c>
      <c r="H81" s="55">
        <v>2147.4</v>
      </c>
      <c r="I81" s="55">
        <v>2402.3</v>
      </c>
      <c r="J81" s="55">
        <v>2216</v>
      </c>
    </row>
    <row r="82" spans="1:10" ht="12">
      <c r="A82" s="543"/>
      <c r="B82" s="545"/>
      <c r="C82" s="529"/>
      <c r="D82" s="526"/>
      <c r="E82" s="526"/>
      <c r="F82" s="526"/>
      <c r="G82" s="362" t="s">
        <v>921</v>
      </c>
      <c r="H82" s="55">
        <v>661.8</v>
      </c>
      <c r="I82" s="55"/>
      <c r="J82" s="55"/>
    </row>
    <row r="83" spans="1:10" ht="12">
      <c r="A83" s="544"/>
      <c r="B83" s="538"/>
      <c r="C83" s="529"/>
      <c r="D83" s="527"/>
      <c r="E83" s="527"/>
      <c r="F83" s="527"/>
      <c r="G83" s="362" t="s">
        <v>886</v>
      </c>
      <c r="H83" s="55"/>
      <c r="I83" s="55">
        <v>593.8</v>
      </c>
      <c r="J83" s="55"/>
    </row>
    <row r="84" spans="1:10" ht="24">
      <c r="A84" s="542">
        <v>2</v>
      </c>
      <c r="B84" s="537" t="s">
        <v>222</v>
      </c>
      <c r="C84" s="529"/>
      <c r="D84" s="525">
        <v>2014</v>
      </c>
      <c r="E84" s="525">
        <v>2025</v>
      </c>
      <c r="F84" s="525" t="s">
        <v>63</v>
      </c>
      <c r="G84" s="264" t="s">
        <v>789</v>
      </c>
      <c r="H84" s="219">
        <v>3</v>
      </c>
      <c r="I84" s="219">
        <f>I85</f>
        <v>3</v>
      </c>
      <c r="J84" s="219">
        <f>J85</f>
        <v>2.7</v>
      </c>
    </row>
    <row r="85" spans="1:10" ht="12">
      <c r="A85" s="544"/>
      <c r="B85" s="538"/>
      <c r="C85" s="530"/>
      <c r="D85" s="527"/>
      <c r="E85" s="527"/>
      <c r="F85" s="527"/>
      <c r="G85" s="362" t="s">
        <v>795</v>
      </c>
      <c r="H85" s="55">
        <v>3</v>
      </c>
      <c r="I85" s="55">
        <v>3</v>
      </c>
      <c r="J85" s="55">
        <v>2.7</v>
      </c>
    </row>
    <row r="86" spans="1:10" ht="48">
      <c r="A86" s="144"/>
      <c r="B86" s="341" t="s">
        <v>538</v>
      </c>
      <c r="C86" s="546" t="s">
        <v>482</v>
      </c>
      <c r="D86" s="143">
        <v>2016</v>
      </c>
      <c r="E86" s="143">
        <v>2025</v>
      </c>
      <c r="F86" s="143"/>
      <c r="G86" s="56" t="s">
        <v>796</v>
      </c>
      <c r="H86" s="9">
        <f>SUM(H87:H87)</f>
        <v>0</v>
      </c>
      <c r="I86" s="9">
        <f>SUM(I87:I87)</f>
        <v>0</v>
      </c>
      <c r="J86" s="9">
        <f>SUM(J87:J87)</f>
        <v>0</v>
      </c>
    </row>
    <row r="87" spans="1:10" ht="36">
      <c r="A87" s="144">
        <v>1</v>
      </c>
      <c r="B87" s="342" t="s">
        <v>366</v>
      </c>
      <c r="C87" s="546"/>
      <c r="D87" s="143">
        <v>2016</v>
      </c>
      <c r="E87" s="143">
        <v>2025</v>
      </c>
      <c r="F87" s="68" t="s">
        <v>297</v>
      </c>
      <c r="G87" s="362" t="s">
        <v>855</v>
      </c>
      <c r="H87" s="55">
        <v>0</v>
      </c>
      <c r="I87" s="55">
        <v>0</v>
      </c>
      <c r="J87" s="55">
        <v>0</v>
      </c>
    </row>
    <row r="88" spans="1:10" ht="48">
      <c r="A88" s="144"/>
      <c r="B88" s="341" t="s">
        <v>539</v>
      </c>
      <c r="C88" s="528" t="s">
        <v>482</v>
      </c>
      <c r="D88" s="143">
        <v>2016</v>
      </c>
      <c r="E88" s="143">
        <v>2025</v>
      </c>
      <c r="F88" s="56" t="s">
        <v>329</v>
      </c>
      <c r="G88" s="56" t="s">
        <v>798</v>
      </c>
      <c r="H88" s="9">
        <f>H89+H94</f>
        <v>7810.2</v>
      </c>
      <c r="I88" s="9">
        <f>I89+I94</f>
        <v>55319</v>
      </c>
      <c r="J88" s="9">
        <f>J89+J94</f>
        <v>4606.6</v>
      </c>
    </row>
    <row r="89" spans="1:10" ht="24">
      <c r="A89" s="542">
        <v>1</v>
      </c>
      <c r="B89" s="537" t="s">
        <v>352</v>
      </c>
      <c r="C89" s="529"/>
      <c r="D89" s="525">
        <v>2016</v>
      </c>
      <c r="E89" s="525">
        <v>2025</v>
      </c>
      <c r="F89" s="525" t="s">
        <v>301</v>
      </c>
      <c r="G89" s="368" t="s">
        <v>799</v>
      </c>
      <c r="H89" s="219">
        <f>SUM(H90:H93)</f>
        <v>3550</v>
      </c>
      <c r="I89" s="219">
        <f>SUM(I90:I93)</f>
        <v>50957.9</v>
      </c>
      <c r="J89" s="219">
        <f>SUM(J90:J93)</f>
        <v>0</v>
      </c>
    </row>
    <row r="90" spans="1:10" ht="12">
      <c r="A90" s="543"/>
      <c r="B90" s="545"/>
      <c r="C90" s="529"/>
      <c r="D90" s="526"/>
      <c r="E90" s="526"/>
      <c r="F90" s="526"/>
      <c r="G90" s="363" t="s">
        <v>934</v>
      </c>
      <c r="H90" s="217"/>
      <c r="I90" s="55">
        <v>2447.1</v>
      </c>
      <c r="J90" s="55">
        <v>0</v>
      </c>
    </row>
    <row r="91" spans="1:10" ht="12">
      <c r="A91" s="543"/>
      <c r="B91" s="545"/>
      <c r="C91" s="529"/>
      <c r="D91" s="526"/>
      <c r="E91" s="526"/>
      <c r="F91" s="526"/>
      <c r="G91" s="363" t="s">
        <v>942</v>
      </c>
      <c r="H91" s="217"/>
      <c r="I91" s="55">
        <v>40.7</v>
      </c>
      <c r="J91" s="55">
        <v>0</v>
      </c>
    </row>
    <row r="92" spans="1:10" ht="24">
      <c r="A92" s="543"/>
      <c r="B92" s="545"/>
      <c r="C92" s="529"/>
      <c r="D92" s="526"/>
      <c r="E92" s="526"/>
      <c r="F92" s="526"/>
      <c r="G92" s="363" t="s">
        <v>940</v>
      </c>
      <c r="H92" s="217"/>
      <c r="I92" s="55">
        <v>48470.1</v>
      </c>
      <c r="J92" s="55">
        <v>0</v>
      </c>
    </row>
    <row r="93" spans="1:10" ht="12">
      <c r="A93" s="544"/>
      <c r="B93" s="538"/>
      <c r="C93" s="529"/>
      <c r="D93" s="527"/>
      <c r="E93" s="527"/>
      <c r="F93" s="527"/>
      <c r="G93" s="363" t="s">
        <v>802</v>
      </c>
      <c r="H93" s="55">
        <v>3550</v>
      </c>
      <c r="I93" s="55">
        <v>0</v>
      </c>
      <c r="J93" s="55">
        <v>0</v>
      </c>
    </row>
    <row r="94" spans="1:10" ht="24">
      <c r="A94" s="542">
        <v>2</v>
      </c>
      <c r="B94" s="564" t="s">
        <v>662</v>
      </c>
      <c r="C94" s="529"/>
      <c r="D94" s="525">
        <v>2016</v>
      </c>
      <c r="E94" s="525">
        <v>2025</v>
      </c>
      <c r="F94" s="525" t="s">
        <v>434</v>
      </c>
      <c r="G94" s="368" t="s">
        <v>800</v>
      </c>
      <c r="H94" s="219">
        <f>SUM(H95:H98)</f>
        <v>4260.2</v>
      </c>
      <c r="I94" s="219">
        <f>SUM(I95:I98)</f>
        <v>4361.1</v>
      </c>
      <c r="J94" s="219">
        <f>SUM(J95:J98)</f>
        <v>4606.6</v>
      </c>
    </row>
    <row r="95" spans="1:10" ht="12">
      <c r="A95" s="543"/>
      <c r="B95" s="565"/>
      <c r="C95" s="529"/>
      <c r="D95" s="526"/>
      <c r="E95" s="526"/>
      <c r="F95" s="526"/>
      <c r="G95" s="363" t="s">
        <v>803</v>
      </c>
      <c r="H95" s="55">
        <v>0</v>
      </c>
      <c r="I95" s="55">
        <v>835.7</v>
      </c>
      <c r="J95" s="55">
        <v>4606.6</v>
      </c>
    </row>
    <row r="96" spans="1:10" ht="12">
      <c r="A96" s="543"/>
      <c r="B96" s="565"/>
      <c r="C96" s="529"/>
      <c r="D96" s="526"/>
      <c r="E96" s="526"/>
      <c r="F96" s="526"/>
      <c r="G96" s="363" t="s">
        <v>804</v>
      </c>
      <c r="H96" s="55">
        <v>900</v>
      </c>
      <c r="I96" s="55">
        <v>271.6</v>
      </c>
      <c r="J96" s="55">
        <v>0</v>
      </c>
    </row>
    <row r="97" spans="1:10" ht="12">
      <c r="A97" s="543"/>
      <c r="B97" s="565"/>
      <c r="C97" s="529"/>
      <c r="D97" s="526"/>
      <c r="E97" s="526"/>
      <c r="F97" s="526"/>
      <c r="G97" s="363" t="s">
        <v>805</v>
      </c>
      <c r="H97" s="55">
        <v>2915.2</v>
      </c>
      <c r="I97" s="55">
        <v>2763.1</v>
      </c>
      <c r="J97" s="55">
        <v>0</v>
      </c>
    </row>
    <row r="98" spans="1:10" ht="12">
      <c r="A98" s="543"/>
      <c r="B98" s="565"/>
      <c r="C98" s="529"/>
      <c r="D98" s="526"/>
      <c r="E98" s="526"/>
      <c r="F98" s="526"/>
      <c r="G98" s="363" t="s">
        <v>806</v>
      </c>
      <c r="H98" s="55">
        <v>445</v>
      </c>
      <c r="I98" s="55">
        <v>490.7</v>
      </c>
      <c r="J98" s="55">
        <v>0</v>
      </c>
    </row>
    <row r="99" spans="1:10" ht="12" hidden="1">
      <c r="A99" s="543"/>
      <c r="B99" s="565"/>
      <c r="C99" s="529"/>
      <c r="D99" s="526"/>
      <c r="E99" s="526"/>
      <c r="F99" s="526"/>
      <c r="G99" s="363" t="s">
        <v>887</v>
      </c>
      <c r="H99" s="55"/>
      <c r="I99" s="55"/>
      <c r="J99" s="55"/>
    </row>
    <row r="100" spans="1:10" ht="12" hidden="1">
      <c r="A100" s="543"/>
      <c r="B100" s="565"/>
      <c r="C100" s="529"/>
      <c r="D100" s="526"/>
      <c r="E100" s="526"/>
      <c r="F100" s="526"/>
      <c r="G100" s="363" t="s">
        <v>888</v>
      </c>
      <c r="H100" s="55"/>
      <c r="I100" s="55"/>
      <c r="J100" s="55"/>
    </row>
    <row r="101" spans="1:10" ht="12" hidden="1">
      <c r="A101" s="543"/>
      <c r="B101" s="565"/>
      <c r="C101" s="529"/>
      <c r="D101" s="526"/>
      <c r="E101" s="526"/>
      <c r="F101" s="526"/>
      <c r="G101" s="363" t="s">
        <v>889</v>
      </c>
      <c r="H101" s="55"/>
      <c r="I101" s="55"/>
      <c r="J101" s="55"/>
    </row>
    <row r="102" spans="1:10" ht="12" hidden="1">
      <c r="A102" s="543"/>
      <c r="B102" s="565"/>
      <c r="C102" s="529"/>
      <c r="D102" s="526"/>
      <c r="E102" s="526"/>
      <c r="F102" s="526"/>
      <c r="G102" s="363" t="s">
        <v>890</v>
      </c>
      <c r="H102" s="55"/>
      <c r="I102" s="55"/>
      <c r="J102" s="55"/>
    </row>
    <row r="103" spans="1:10" ht="12" hidden="1">
      <c r="A103" s="544"/>
      <c r="B103" s="566"/>
      <c r="C103" s="530"/>
      <c r="D103" s="527"/>
      <c r="E103" s="527"/>
      <c r="F103" s="527"/>
      <c r="G103" s="363" t="s">
        <v>891</v>
      </c>
      <c r="H103" s="55"/>
      <c r="I103" s="55"/>
      <c r="J103" s="55"/>
    </row>
    <row r="104" spans="1:10" s="71" customFormat="1" ht="60">
      <c r="A104" s="33"/>
      <c r="B104" s="341" t="s">
        <v>540</v>
      </c>
      <c r="C104" s="528" t="s">
        <v>676</v>
      </c>
      <c r="D104" s="56">
        <v>2019</v>
      </c>
      <c r="E104" s="56">
        <v>2025</v>
      </c>
      <c r="F104" s="514" t="s">
        <v>473</v>
      </c>
      <c r="G104" s="56" t="s">
        <v>400</v>
      </c>
      <c r="H104" s="10">
        <f>H106+H111</f>
        <v>2380.7000000000003</v>
      </c>
      <c r="I104" s="10">
        <f>I106+I111+I113</f>
        <v>2572.7999999999997</v>
      </c>
      <c r="J104" s="10">
        <f>J106+J111+J113</f>
        <v>2414.9</v>
      </c>
    </row>
    <row r="105" spans="1:10" ht="24">
      <c r="A105" s="144">
        <v>1</v>
      </c>
      <c r="B105" s="342" t="s">
        <v>684</v>
      </c>
      <c r="C105" s="529"/>
      <c r="D105" s="143">
        <v>2019</v>
      </c>
      <c r="E105" s="143">
        <v>2025</v>
      </c>
      <c r="F105" s="515"/>
      <c r="G105" s="362" t="s">
        <v>858</v>
      </c>
      <c r="H105" s="11">
        <v>0</v>
      </c>
      <c r="I105" s="11">
        <v>0</v>
      </c>
      <c r="J105" s="11">
        <v>0</v>
      </c>
    </row>
    <row r="106" spans="1:10" ht="24">
      <c r="A106" s="542">
        <v>2</v>
      </c>
      <c r="B106" s="537" t="s">
        <v>596</v>
      </c>
      <c r="C106" s="529"/>
      <c r="D106" s="525">
        <v>2019</v>
      </c>
      <c r="E106" s="525">
        <v>2025</v>
      </c>
      <c r="F106" s="515"/>
      <c r="G106" s="264" t="s">
        <v>859</v>
      </c>
      <c r="H106" s="221">
        <f>SUM(H107:H108)</f>
        <v>2377.6000000000004</v>
      </c>
      <c r="I106" s="221">
        <f>SUM(I107:I108)</f>
        <v>2572.7999999999997</v>
      </c>
      <c r="J106" s="221">
        <f>SUM(J107:J108)</f>
        <v>2414.9</v>
      </c>
    </row>
    <row r="107" spans="1:10" ht="12">
      <c r="A107" s="543"/>
      <c r="B107" s="545"/>
      <c r="C107" s="529"/>
      <c r="D107" s="526"/>
      <c r="E107" s="526"/>
      <c r="F107" s="515"/>
      <c r="G107" s="362" t="s">
        <v>892</v>
      </c>
      <c r="H107" s="238">
        <v>2351.8</v>
      </c>
      <c r="I107" s="238">
        <v>2546.2</v>
      </c>
      <c r="J107" s="238">
        <v>2320</v>
      </c>
    </row>
    <row r="108" spans="1:10" ht="12">
      <c r="A108" s="544"/>
      <c r="B108" s="538"/>
      <c r="C108" s="529"/>
      <c r="D108" s="527"/>
      <c r="E108" s="527"/>
      <c r="F108" s="516"/>
      <c r="G108" s="362" t="s">
        <v>893</v>
      </c>
      <c r="H108" s="11">
        <v>25.8</v>
      </c>
      <c r="I108" s="11">
        <v>26.6</v>
      </c>
      <c r="J108" s="11">
        <v>94.9</v>
      </c>
    </row>
    <row r="109" spans="1:10" ht="36" hidden="1">
      <c r="A109" s="144">
        <v>3</v>
      </c>
      <c r="B109" s="342" t="s">
        <v>357</v>
      </c>
      <c r="C109" s="529"/>
      <c r="D109" s="143">
        <v>2019</v>
      </c>
      <c r="E109" s="143">
        <v>2025</v>
      </c>
      <c r="F109" s="143"/>
      <c r="G109" s="362" t="s">
        <v>860</v>
      </c>
      <c r="H109" s="11">
        <v>0</v>
      </c>
      <c r="I109" s="11">
        <v>0</v>
      </c>
      <c r="J109" s="11">
        <v>0</v>
      </c>
    </row>
    <row r="110" spans="1:10" ht="48" hidden="1">
      <c r="A110" s="144">
        <v>4</v>
      </c>
      <c r="B110" s="342" t="s">
        <v>597</v>
      </c>
      <c r="C110" s="529"/>
      <c r="D110" s="143">
        <v>2019</v>
      </c>
      <c r="E110" s="143">
        <v>2025</v>
      </c>
      <c r="F110" s="143"/>
      <c r="G110" s="362" t="s">
        <v>861</v>
      </c>
      <c r="H110" s="11">
        <v>0</v>
      </c>
      <c r="I110" s="11">
        <v>0</v>
      </c>
      <c r="J110" s="11">
        <v>0</v>
      </c>
    </row>
    <row r="111" spans="1:10" ht="24">
      <c r="A111" s="542">
        <v>5</v>
      </c>
      <c r="B111" s="482" t="s">
        <v>908</v>
      </c>
      <c r="C111" s="529"/>
      <c r="D111" s="525">
        <v>2019</v>
      </c>
      <c r="E111" s="525">
        <v>2025</v>
      </c>
      <c r="F111" s="525" t="s">
        <v>424</v>
      </c>
      <c r="G111" s="264" t="s">
        <v>862</v>
      </c>
      <c r="H111" s="221">
        <f>SUM(H112)</f>
        <v>3.1</v>
      </c>
      <c r="I111" s="221">
        <f>I112</f>
        <v>0</v>
      </c>
      <c r="J111" s="221">
        <f>J112</f>
        <v>0</v>
      </c>
    </row>
    <row r="112" spans="1:10" ht="12">
      <c r="A112" s="544"/>
      <c r="B112" s="487"/>
      <c r="C112" s="529"/>
      <c r="D112" s="527"/>
      <c r="E112" s="527"/>
      <c r="F112" s="527"/>
      <c r="G112" s="362" t="s">
        <v>894</v>
      </c>
      <c r="H112" s="11">
        <v>3.1</v>
      </c>
      <c r="I112" s="11">
        <v>0</v>
      </c>
      <c r="J112" s="11">
        <v>0</v>
      </c>
    </row>
    <row r="113" spans="1:10" ht="36" hidden="1">
      <c r="A113" s="144">
        <v>6</v>
      </c>
      <c r="B113" s="342" t="s">
        <v>907</v>
      </c>
      <c r="C113" s="529"/>
      <c r="D113" s="143">
        <v>2019</v>
      </c>
      <c r="E113" s="143">
        <v>2025</v>
      </c>
      <c r="F113" s="143"/>
      <c r="G113" s="362" t="s">
        <v>863</v>
      </c>
      <c r="H113" s="11">
        <v>0</v>
      </c>
      <c r="I113" s="11">
        <v>0</v>
      </c>
      <c r="J113" s="11">
        <v>0</v>
      </c>
    </row>
    <row r="114" spans="1:10" ht="60" hidden="1">
      <c r="A114" s="39">
        <v>7</v>
      </c>
      <c r="B114" s="353" t="s">
        <v>953</v>
      </c>
      <c r="C114" s="529"/>
      <c r="D114" s="146">
        <v>2019</v>
      </c>
      <c r="E114" s="146">
        <v>2025</v>
      </c>
      <c r="F114" s="146" t="s">
        <v>455</v>
      </c>
      <c r="G114" s="363" t="s">
        <v>864</v>
      </c>
      <c r="H114" s="19">
        <v>0</v>
      </c>
      <c r="I114" s="19">
        <v>0</v>
      </c>
      <c r="J114" s="19">
        <v>0</v>
      </c>
    </row>
    <row r="115" spans="1:10" ht="48" hidden="1">
      <c r="A115" s="39">
        <v>8</v>
      </c>
      <c r="B115" s="353" t="s">
        <v>954</v>
      </c>
      <c r="C115" s="529"/>
      <c r="D115" s="157">
        <v>2019</v>
      </c>
      <c r="E115" s="157">
        <v>2025</v>
      </c>
      <c r="F115" s="157"/>
      <c r="G115" s="363" t="s">
        <v>865</v>
      </c>
      <c r="H115" s="19">
        <v>0</v>
      </c>
      <c r="I115" s="19">
        <v>0</v>
      </c>
      <c r="J115" s="19">
        <v>0</v>
      </c>
    </row>
    <row r="116" spans="1:256" s="78" customFormat="1" ht="24" hidden="1">
      <c r="A116" s="525">
        <v>9</v>
      </c>
      <c r="B116" s="537" t="s">
        <v>906</v>
      </c>
      <c r="C116" s="529"/>
      <c r="D116" s="525">
        <v>2019</v>
      </c>
      <c r="E116" s="525">
        <v>2025</v>
      </c>
      <c r="F116" s="525"/>
      <c r="G116" s="264" t="s">
        <v>866</v>
      </c>
      <c r="H116" s="220">
        <v>0</v>
      </c>
      <c r="I116" s="218">
        <v>0</v>
      </c>
      <c r="J116" s="220">
        <v>0</v>
      </c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</row>
    <row r="117" spans="1:256" s="78" customFormat="1" ht="12" hidden="1">
      <c r="A117" s="527"/>
      <c r="B117" s="538"/>
      <c r="C117" s="530"/>
      <c r="D117" s="527"/>
      <c r="E117" s="527"/>
      <c r="F117" s="527"/>
      <c r="G117" s="362" t="s">
        <v>895</v>
      </c>
      <c r="H117" s="347"/>
      <c r="I117" s="358"/>
      <c r="J117" s="240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</row>
    <row r="118" spans="1:10" s="71" customFormat="1" ht="72">
      <c r="A118" s="81"/>
      <c r="B118" s="344" t="s">
        <v>541</v>
      </c>
      <c r="C118" s="551" t="s">
        <v>565</v>
      </c>
      <c r="D118" s="82">
        <v>2014</v>
      </c>
      <c r="E118" s="82">
        <v>2025</v>
      </c>
      <c r="F118" s="83" t="s">
        <v>329</v>
      </c>
      <c r="G118" s="361" t="s">
        <v>816</v>
      </c>
      <c r="H118" s="263">
        <f>SUM(H119:H120)</f>
        <v>600.5</v>
      </c>
      <c r="I118" s="263">
        <f>SUM(I119:I120)</f>
        <v>352.5</v>
      </c>
      <c r="J118" s="263">
        <f>SUM(J119:J120)</f>
        <v>331.9</v>
      </c>
    </row>
    <row r="119" spans="1:10" ht="145.5" customHeight="1">
      <c r="A119" s="37">
        <v>1</v>
      </c>
      <c r="B119" s="345" t="s">
        <v>358</v>
      </c>
      <c r="C119" s="552"/>
      <c r="D119" s="38">
        <v>2014</v>
      </c>
      <c r="E119" s="38">
        <v>2025</v>
      </c>
      <c r="F119" s="66" t="s">
        <v>110</v>
      </c>
      <c r="G119" s="363" t="s">
        <v>817</v>
      </c>
      <c r="H119" s="13">
        <v>0</v>
      </c>
      <c r="I119" s="13">
        <v>0</v>
      </c>
      <c r="J119" s="13">
        <v>0</v>
      </c>
    </row>
    <row r="120" spans="1:10" ht="24">
      <c r="A120" s="556">
        <v>2</v>
      </c>
      <c r="B120" s="554" t="s">
        <v>359</v>
      </c>
      <c r="C120" s="552"/>
      <c r="D120" s="549">
        <v>2014</v>
      </c>
      <c r="E120" s="549">
        <v>2025</v>
      </c>
      <c r="F120" s="547" t="s">
        <v>107</v>
      </c>
      <c r="G120" s="368" t="s">
        <v>818</v>
      </c>
      <c r="H120" s="228">
        <f>H121</f>
        <v>600.5</v>
      </c>
      <c r="I120" s="228">
        <f>I121</f>
        <v>352.5</v>
      </c>
      <c r="J120" s="228">
        <f>J121</f>
        <v>331.9</v>
      </c>
    </row>
    <row r="121" spans="1:10" ht="12">
      <c r="A121" s="557"/>
      <c r="B121" s="555"/>
      <c r="C121" s="553"/>
      <c r="D121" s="550"/>
      <c r="E121" s="550"/>
      <c r="F121" s="548"/>
      <c r="G121" s="363" t="s">
        <v>867</v>
      </c>
      <c r="H121" s="11">
        <v>600.5</v>
      </c>
      <c r="I121" s="11">
        <v>352.5</v>
      </c>
      <c r="J121" s="11">
        <v>331.9</v>
      </c>
    </row>
    <row r="122" spans="1:10" ht="60">
      <c r="A122" s="144"/>
      <c r="B122" s="341" t="s">
        <v>542</v>
      </c>
      <c r="C122" s="546" t="s">
        <v>535</v>
      </c>
      <c r="D122" s="143">
        <v>2016</v>
      </c>
      <c r="E122" s="143">
        <v>2025</v>
      </c>
      <c r="F122" s="143" t="s">
        <v>329</v>
      </c>
      <c r="G122" s="56" t="s">
        <v>279</v>
      </c>
      <c r="H122" s="9">
        <f>H123</f>
        <v>523</v>
      </c>
      <c r="I122" s="9">
        <f>I123</f>
        <v>555</v>
      </c>
      <c r="J122" s="9">
        <f>J123</f>
        <v>483.29999999999995</v>
      </c>
    </row>
    <row r="123" spans="1:10" ht="24">
      <c r="A123" s="542">
        <v>1</v>
      </c>
      <c r="B123" s="537" t="s">
        <v>732</v>
      </c>
      <c r="C123" s="546"/>
      <c r="D123" s="525">
        <v>2016</v>
      </c>
      <c r="E123" s="525">
        <v>2025</v>
      </c>
      <c r="F123" s="525" t="s">
        <v>111</v>
      </c>
      <c r="G123" s="315" t="s">
        <v>401</v>
      </c>
      <c r="H123" s="219">
        <f>SUM(H124:H125)</f>
        <v>523</v>
      </c>
      <c r="I123" s="219">
        <f>SUM(I124:I125)</f>
        <v>555</v>
      </c>
      <c r="J123" s="219">
        <f>SUM(J124:J125)</f>
        <v>483.29999999999995</v>
      </c>
    </row>
    <row r="124" spans="1:10" ht="12">
      <c r="A124" s="543"/>
      <c r="B124" s="545"/>
      <c r="C124" s="546"/>
      <c r="D124" s="526"/>
      <c r="E124" s="526"/>
      <c r="F124" s="526"/>
      <c r="G124" s="32" t="s">
        <v>820</v>
      </c>
      <c r="H124" s="55">
        <v>450.5</v>
      </c>
      <c r="I124" s="55">
        <v>514.6</v>
      </c>
      <c r="J124" s="55">
        <v>459.9</v>
      </c>
    </row>
    <row r="125" spans="1:10" ht="12">
      <c r="A125" s="544"/>
      <c r="B125" s="538"/>
      <c r="C125" s="546"/>
      <c r="D125" s="527"/>
      <c r="E125" s="527"/>
      <c r="F125" s="527"/>
      <c r="G125" s="32" t="s">
        <v>821</v>
      </c>
      <c r="H125" s="55">
        <v>72.5</v>
      </c>
      <c r="I125" s="55">
        <v>40.4</v>
      </c>
      <c r="J125" s="55">
        <v>23.4</v>
      </c>
    </row>
    <row r="126" spans="1:10" ht="108">
      <c r="A126" s="144">
        <v>2</v>
      </c>
      <c r="B126" s="342" t="s">
        <v>360</v>
      </c>
      <c r="C126" s="546"/>
      <c r="D126" s="143">
        <v>2016</v>
      </c>
      <c r="E126" s="143">
        <v>2025</v>
      </c>
      <c r="F126" s="143" t="s">
        <v>394</v>
      </c>
      <c r="G126" s="32" t="s">
        <v>281</v>
      </c>
      <c r="H126" s="55">
        <v>0</v>
      </c>
      <c r="I126" s="55">
        <v>0</v>
      </c>
      <c r="J126" s="55">
        <v>0</v>
      </c>
    </row>
    <row r="127" spans="1:10" s="71" customFormat="1" ht="72">
      <c r="A127" s="33"/>
      <c r="B127" s="341" t="s">
        <v>735</v>
      </c>
      <c r="C127" s="528" t="s">
        <v>536</v>
      </c>
      <c r="D127" s="56">
        <v>2016</v>
      </c>
      <c r="E127" s="56">
        <v>2025</v>
      </c>
      <c r="F127" s="56" t="s">
        <v>329</v>
      </c>
      <c r="G127" s="56" t="s">
        <v>285</v>
      </c>
      <c r="H127" s="9">
        <f aca="true" t="shared" si="1" ref="H127:J128">H128</f>
        <v>2.4</v>
      </c>
      <c r="I127" s="9">
        <f t="shared" si="1"/>
        <v>0</v>
      </c>
      <c r="J127" s="9">
        <f t="shared" si="1"/>
        <v>0</v>
      </c>
    </row>
    <row r="128" spans="1:10" ht="24">
      <c r="A128" s="542">
        <v>1</v>
      </c>
      <c r="B128" s="537" t="s">
        <v>599</v>
      </c>
      <c r="C128" s="529"/>
      <c r="D128" s="525">
        <v>2016</v>
      </c>
      <c r="E128" s="525">
        <v>2025</v>
      </c>
      <c r="F128" s="525" t="s">
        <v>155</v>
      </c>
      <c r="G128" s="368" t="s">
        <v>286</v>
      </c>
      <c r="H128" s="219">
        <f t="shared" si="1"/>
        <v>2.4</v>
      </c>
      <c r="I128" s="219">
        <f t="shared" si="1"/>
        <v>0</v>
      </c>
      <c r="J128" s="219">
        <f t="shared" si="1"/>
        <v>0</v>
      </c>
    </row>
    <row r="129" spans="1:10" ht="24">
      <c r="A129" s="544"/>
      <c r="B129" s="538"/>
      <c r="C129" s="530"/>
      <c r="D129" s="527"/>
      <c r="E129" s="527"/>
      <c r="F129" s="527"/>
      <c r="G129" s="363" t="s">
        <v>823</v>
      </c>
      <c r="H129" s="55">
        <v>2.4</v>
      </c>
      <c r="I129" s="55">
        <v>0</v>
      </c>
      <c r="J129" s="55">
        <v>0</v>
      </c>
    </row>
    <row r="130" spans="1:10" s="71" customFormat="1" ht="48">
      <c r="A130" s="33"/>
      <c r="B130" s="341" t="s">
        <v>543</v>
      </c>
      <c r="C130" s="546" t="s">
        <v>535</v>
      </c>
      <c r="D130" s="56">
        <v>2016</v>
      </c>
      <c r="E130" s="56">
        <v>2025</v>
      </c>
      <c r="F130" s="56" t="s">
        <v>329</v>
      </c>
      <c r="G130" s="56" t="s">
        <v>868</v>
      </c>
      <c r="H130" s="9">
        <f aca="true" t="shared" si="2" ref="H130:J131">H131</f>
        <v>4.3</v>
      </c>
      <c r="I130" s="9">
        <f t="shared" si="2"/>
        <v>2</v>
      </c>
      <c r="J130" s="9">
        <f t="shared" si="2"/>
        <v>0</v>
      </c>
    </row>
    <row r="131" spans="1:10" ht="24">
      <c r="A131" s="542">
        <v>1</v>
      </c>
      <c r="B131" s="537" t="s">
        <v>952</v>
      </c>
      <c r="C131" s="546"/>
      <c r="D131" s="525">
        <v>2016</v>
      </c>
      <c r="E131" s="525">
        <v>2025</v>
      </c>
      <c r="F131" s="525" t="s">
        <v>165</v>
      </c>
      <c r="G131" s="264" t="s">
        <v>284</v>
      </c>
      <c r="H131" s="219">
        <f t="shared" si="2"/>
        <v>4.3</v>
      </c>
      <c r="I131" s="219">
        <f t="shared" si="2"/>
        <v>2</v>
      </c>
      <c r="J131" s="219">
        <f t="shared" si="2"/>
        <v>0</v>
      </c>
    </row>
    <row r="132" spans="1:10" ht="12">
      <c r="A132" s="544"/>
      <c r="B132" s="538"/>
      <c r="C132" s="546"/>
      <c r="D132" s="527"/>
      <c r="E132" s="527"/>
      <c r="F132" s="527"/>
      <c r="G132" s="362" t="s">
        <v>869</v>
      </c>
      <c r="H132" s="55">
        <v>4.3</v>
      </c>
      <c r="I132" s="55">
        <v>2</v>
      </c>
      <c r="J132" s="55">
        <v>0</v>
      </c>
    </row>
    <row r="133" spans="1:10" s="72" customFormat="1" ht="24">
      <c r="A133" s="146"/>
      <c r="B133" s="346" t="s">
        <v>471</v>
      </c>
      <c r="C133" s="528" t="s">
        <v>478</v>
      </c>
      <c r="D133" s="525">
        <v>2020</v>
      </c>
      <c r="E133" s="525">
        <v>2025</v>
      </c>
      <c r="F133" s="525" t="s">
        <v>411</v>
      </c>
      <c r="G133" s="73" t="s">
        <v>465</v>
      </c>
      <c r="H133" s="79">
        <f>SUM(H134)</f>
        <v>0</v>
      </c>
      <c r="I133" s="79">
        <f>SUM(I134)</f>
        <v>0</v>
      </c>
      <c r="J133" s="79">
        <f>SUM(J134)</f>
        <v>0</v>
      </c>
    </row>
    <row r="134" spans="1:10" s="72" customFormat="1" ht="36">
      <c r="A134" s="143">
        <v>1</v>
      </c>
      <c r="B134" s="342" t="s">
        <v>566</v>
      </c>
      <c r="C134" s="530"/>
      <c r="D134" s="527"/>
      <c r="E134" s="527"/>
      <c r="F134" s="527"/>
      <c r="G134" s="32" t="s">
        <v>468</v>
      </c>
      <c r="H134" s="55">
        <v>0</v>
      </c>
      <c r="I134" s="55">
        <v>0</v>
      </c>
      <c r="J134" s="55">
        <v>0</v>
      </c>
    </row>
    <row r="135" spans="1:10" s="71" customFormat="1" ht="36">
      <c r="A135" s="33"/>
      <c r="B135" s="341" t="s">
        <v>487</v>
      </c>
      <c r="C135" s="546" t="s">
        <v>482</v>
      </c>
      <c r="D135" s="56">
        <v>2016</v>
      </c>
      <c r="E135" s="56">
        <v>2025</v>
      </c>
      <c r="F135" s="56" t="s">
        <v>329</v>
      </c>
      <c r="G135" s="56" t="s">
        <v>271</v>
      </c>
      <c r="H135" s="9">
        <f aca="true" t="shared" si="3" ref="H135:J136">H136</f>
        <v>431.1</v>
      </c>
      <c r="I135" s="9">
        <f t="shared" si="3"/>
        <v>0</v>
      </c>
      <c r="J135" s="9">
        <f t="shared" si="3"/>
        <v>0</v>
      </c>
    </row>
    <row r="136" spans="1:33" s="205" customFormat="1" ht="24">
      <c r="A136" s="542">
        <v>1</v>
      </c>
      <c r="B136" s="537" t="s">
        <v>361</v>
      </c>
      <c r="C136" s="546"/>
      <c r="D136" s="525">
        <v>2016</v>
      </c>
      <c r="E136" s="525">
        <v>2025</v>
      </c>
      <c r="F136" s="525" t="s">
        <v>167</v>
      </c>
      <c r="G136" s="264" t="s">
        <v>273</v>
      </c>
      <c r="H136" s="219">
        <f t="shared" si="3"/>
        <v>431.1</v>
      </c>
      <c r="I136" s="219">
        <f t="shared" si="3"/>
        <v>0</v>
      </c>
      <c r="J136" s="219">
        <f t="shared" si="3"/>
        <v>0</v>
      </c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</row>
    <row r="137" spans="1:33" s="205" customFormat="1" ht="24">
      <c r="A137" s="543"/>
      <c r="B137" s="545"/>
      <c r="C137" s="546"/>
      <c r="D137" s="526"/>
      <c r="E137" s="526"/>
      <c r="F137" s="526"/>
      <c r="G137" s="362" t="s">
        <v>871</v>
      </c>
      <c r="H137" s="55">
        <v>431.1</v>
      </c>
      <c r="I137" s="55">
        <v>0</v>
      </c>
      <c r="J137" s="55"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</row>
    <row r="138" spans="1:33" s="205" customFormat="1" ht="12">
      <c r="A138" s="544"/>
      <c r="B138" s="538"/>
      <c r="C138" s="546"/>
      <c r="D138" s="527"/>
      <c r="E138" s="527"/>
      <c r="F138" s="527"/>
      <c r="G138" s="362" t="s">
        <v>896</v>
      </c>
      <c r="H138" s="55"/>
      <c r="I138" s="55"/>
      <c r="J138" s="55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</row>
    <row r="139" spans="1:10" ht="36">
      <c r="A139" s="144">
        <v>2</v>
      </c>
      <c r="B139" s="342" t="s">
        <v>362</v>
      </c>
      <c r="C139" s="546"/>
      <c r="D139" s="209">
        <v>2016</v>
      </c>
      <c r="E139" s="209">
        <v>2025</v>
      </c>
      <c r="F139" s="209" t="s">
        <v>167</v>
      </c>
      <c r="G139" s="363" t="s">
        <v>282</v>
      </c>
      <c r="H139" s="55"/>
      <c r="I139" s="55"/>
      <c r="J139" s="55"/>
    </row>
    <row r="140" spans="1:10" s="71" customFormat="1" ht="60">
      <c r="A140" s="33"/>
      <c r="B140" s="341" t="s">
        <v>551</v>
      </c>
      <c r="C140" s="567" t="s">
        <v>343</v>
      </c>
      <c r="D140" s="56"/>
      <c r="E140" s="56"/>
      <c r="F140" s="56" t="s">
        <v>329</v>
      </c>
      <c r="G140" s="360" t="s">
        <v>289</v>
      </c>
      <c r="H140" s="9">
        <f>SUM(H141:H142)</f>
        <v>0</v>
      </c>
      <c r="I140" s="9">
        <f>SUM(I141:I142)</f>
        <v>0</v>
      </c>
      <c r="J140" s="9">
        <f>SUM(J141:J142)</f>
        <v>0</v>
      </c>
    </row>
    <row r="141" spans="1:10" ht="24">
      <c r="A141" s="144">
        <v>1</v>
      </c>
      <c r="B141" s="342" t="s">
        <v>363</v>
      </c>
      <c r="C141" s="567"/>
      <c r="D141" s="143">
        <v>2019</v>
      </c>
      <c r="E141" s="143">
        <v>2025</v>
      </c>
      <c r="F141" s="143"/>
      <c r="G141" s="363" t="s">
        <v>288</v>
      </c>
      <c r="H141" s="55">
        <v>0</v>
      </c>
      <c r="I141" s="55">
        <v>0</v>
      </c>
      <c r="J141" s="55">
        <v>0</v>
      </c>
    </row>
    <row r="142" spans="1:10" ht="24">
      <c r="A142" s="144">
        <v>2</v>
      </c>
      <c r="B142" s="342" t="s">
        <v>365</v>
      </c>
      <c r="C142" s="567"/>
      <c r="D142" s="223">
        <v>2019</v>
      </c>
      <c r="E142" s="223">
        <v>2025</v>
      </c>
      <c r="F142" s="143"/>
      <c r="G142" s="363" t="s">
        <v>398</v>
      </c>
      <c r="H142" s="55">
        <v>0</v>
      </c>
      <c r="I142" s="55">
        <v>0</v>
      </c>
      <c r="J142" s="55">
        <v>0</v>
      </c>
    </row>
    <row r="143" spans="1:10" s="71" customFormat="1" ht="48">
      <c r="A143" s="33"/>
      <c r="B143" s="341" t="s">
        <v>552</v>
      </c>
      <c r="C143" s="539" t="s">
        <v>737</v>
      </c>
      <c r="D143" s="542">
        <v>2019</v>
      </c>
      <c r="E143" s="542">
        <v>2025</v>
      </c>
      <c r="F143" s="40" t="s">
        <v>330</v>
      </c>
      <c r="G143" s="56" t="s">
        <v>290</v>
      </c>
      <c r="H143" s="10">
        <f>SUM(H144)</f>
        <v>6030.8</v>
      </c>
      <c r="I143" s="10">
        <f>SUM(I144)</f>
        <v>4404.8</v>
      </c>
      <c r="J143" s="10">
        <f>SUM(J144)</f>
        <v>0</v>
      </c>
    </row>
    <row r="144" spans="1:10" ht="36">
      <c r="A144" s="525">
        <v>1</v>
      </c>
      <c r="B144" s="537" t="s">
        <v>449</v>
      </c>
      <c r="C144" s="540"/>
      <c r="D144" s="543"/>
      <c r="E144" s="543"/>
      <c r="F144" s="143" t="s">
        <v>191</v>
      </c>
      <c r="G144" s="264" t="s">
        <v>290</v>
      </c>
      <c r="H144" s="221">
        <f>H145</f>
        <v>6030.8</v>
      </c>
      <c r="I144" s="221">
        <f>I145</f>
        <v>4404.8</v>
      </c>
      <c r="J144" s="221">
        <f>J145</f>
        <v>0</v>
      </c>
    </row>
    <row r="145" spans="1:10" ht="24">
      <c r="A145" s="527"/>
      <c r="B145" s="538"/>
      <c r="C145" s="541"/>
      <c r="D145" s="544"/>
      <c r="E145" s="544"/>
      <c r="F145" s="223"/>
      <c r="G145" s="362" t="s">
        <v>826</v>
      </c>
      <c r="H145" s="11">
        <v>6030.8</v>
      </c>
      <c r="I145" s="11">
        <v>4404.8</v>
      </c>
      <c r="J145" s="11"/>
    </row>
    <row r="146" spans="1:10" ht="48">
      <c r="A146" s="33"/>
      <c r="B146" s="341" t="s">
        <v>699</v>
      </c>
      <c r="C146" s="528" t="s">
        <v>482</v>
      </c>
      <c r="D146" s="542">
        <v>2019</v>
      </c>
      <c r="E146" s="542">
        <v>2025</v>
      </c>
      <c r="F146" s="40" t="s">
        <v>330</v>
      </c>
      <c r="G146" s="264" t="s">
        <v>829</v>
      </c>
      <c r="H146" s="10">
        <f>SUM(H148:H154)</f>
        <v>59501.399999999994</v>
      </c>
      <c r="I146" s="10">
        <f>I147</f>
        <v>10836.300000000001</v>
      </c>
      <c r="J146" s="10">
        <f>J147</f>
        <v>0</v>
      </c>
    </row>
    <row r="147" spans="1:10" ht="24">
      <c r="A147" s="525">
        <v>1</v>
      </c>
      <c r="B147" s="537" t="s">
        <v>702</v>
      </c>
      <c r="C147" s="529"/>
      <c r="D147" s="543"/>
      <c r="E147" s="543"/>
      <c r="F147" s="525" t="s">
        <v>693</v>
      </c>
      <c r="G147" s="264" t="s">
        <v>829</v>
      </c>
      <c r="H147" s="221">
        <f>SUM(H148:H154)</f>
        <v>59501.399999999994</v>
      </c>
      <c r="I147" s="221">
        <f>SUM(I148:I154)</f>
        <v>10836.300000000001</v>
      </c>
      <c r="J147" s="221">
        <f>SUM(J148:J154)</f>
        <v>0</v>
      </c>
    </row>
    <row r="148" spans="1:10" ht="24">
      <c r="A148" s="526"/>
      <c r="B148" s="545"/>
      <c r="C148" s="529"/>
      <c r="D148" s="543"/>
      <c r="E148" s="543"/>
      <c r="F148" s="526"/>
      <c r="G148" s="362" t="s">
        <v>830</v>
      </c>
      <c r="H148" s="11">
        <v>54180.2</v>
      </c>
      <c r="I148" s="11">
        <v>10619.6</v>
      </c>
      <c r="J148" s="11">
        <v>0</v>
      </c>
    </row>
    <row r="149" spans="1:10" ht="24">
      <c r="A149" s="526"/>
      <c r="B149" s="545"/>
      <c r="C149" s="529"/>
      <c r="D149" s="543"/>
      <c r="E149" s="543"/>
      <c r="F149" s="526"/>
      <c r="G149" s="362" t="s">
        <v>897</v>
      </c>
      <c r="H149" s="11">
        <v>4131.2</v>
      </c>
      <c r="I149" s="11"/>
      <c r="J149" s="11"/>
    </row>
    <row r="150" spans="1:10" ht="24">
      <c r="A150" s="526"/>
      <c r="B150" s="545"/>
      <c r="C150" s="529"/>
      <c r="D150" s="543"/>
      <c r="E150" s="543"/>
      <c r="F150" s="526"/>
      <c r="G150" s="362" t="s">
        <v>831</v>
      </c>
      <c r="H150" s="11">
        <v>1105.7</v>
      </c>
      <c r="I150" s="11">
        <v>216.7</v>
      </c>
      <c r="J150" s="11">
        <v>0</v>
      </c>
    </row>
    <row r="151" spans="1:10" ht="24">
      <c r="A151" s="526"/>
      <c r="B151" s="545"/>
      <c r="C151" s="529"/>
      <c r="D151" s="543"/>
      <c r="E151" s="543"/>
      <c r="F151" s="526"/>
      <c r="G151" s="362" t="s">
        <v>898</v>
      </c>
      <c r="H151" s="11">
        <v>84.3</v>
      </c>
      <c r="I151" s="11"/>
      <c r="J151" s="11"/>
    </row>
    <row r="152" spans="1:10" ht="24" hidden="1">
      <c r="A152" s="526"/>
      <c r="B152" s="545"/>
      <c r="C152" s="529"/>
      <c r="D152" s="543"/>
      <c r="E152" s="543"/>
      <c r="F152" s="526"/>
      <c r="G152" s="362" t="s">
        <v>922</v>
      </c>
      <c r="H152" s="11">
        <v>0</v>
      </c>
      <c r="I152" s="11">
        <v>0</v>
      </c>
      <c r="J152" s="11">
        <v>0</v>
      </c>
    </row>
    <row r="153" spans="1:10" ht="24" hidden="1">
      <c r="A153" s="526"/>
      <c r="B153" s="545"/>
      <c r="C153" s="529"/>
      <c r="D153" s="543"/>
      <c r="E153" s="543"/>
      <c r="F153" s="526"/>
      <c r="G153" s="362" t="s">
        <v>923</v>
      </c>
      <c r="H153" s="11">
        <v>0</v>
      </c>
      <c r="I153" s="11">
        <v>0</v>
      </c>
      <c r="J153" s="11">
        <v>0</v>
      </c>
    </row>
    <row r="154" spans="1:10" ht="24" hidden="1">
      <c r="A154" s="526"/>
      <c r="B154" s="545"/>
      <c r="C154" s="529"/>
      <c r="D154" s="543"/>
      <c r="E154" s="543"/>
      <c r="F154" s="526"/>
      <c r="G154" s="359" t="s">
        <v>905</v>
      </c>
      <c r="H154" s="11">
        <v>0</v>
      </c>
      <c r="I154" s="11">
        <v>0</v>
      </c>
      <c r="J154" s="11">
        <v>0</v>
      </c>
    </row>
    <row r="155" spans="1:10" ht="48">
      <c r="A155" s="33"/>
      <c r="B155" s="341" t="s">
        <v>727</v>
      </c>
      <c r="C155" s="546" t="s">
        <v>482</v>
      </c>
      <c r="D155" s="56"/>
      <c r="E155" s="56"/>
      <c r="F155" s="40" t="s">
        <v>330</v>
      </c>
      <c r="G155" s="298"/>
      <c r="H155" s="10">
        <f>SUM(H156+H158+H162)</f>
        <v>9043.3</v>
      </c>
      <c r="I155" s="10">
        <f>I156+I157</f>
        <v>18933.8</v>
      </c>
      <c r="J155" s="10">
        <f>J156+J157</f>
        <v>0</v>
      </c>
    </row>
    <row r="156" spans="1:10" ht="36">
      <c r="A156" s="199">
        <v>1</v>
      </c>
      <c r="B156" s="342" t="s">
        <v>728</v>
      </c>
      <c r="C156" s="546"/>
      <c r="D156" s="200">
        <v>2019</v>
      </c>
      <c r="E156" s="200">
        <v>2025</v>
      </c>
      <c r="F156" s="199" t="s">
        <v>717</v>
      </c>
      <c r="G156" s="362"/>
      <c r="H156" s="11">
        <v>0</v>
      </c>
      <c r="I156" s="11">
        <v>0</v>
      </c>
      <c r="J156" s="11">
        <v>0</v>
      </c>
    </row>
    <row r="157" spans="1:10" ht="24">
      <c r="A157" s="525">
        <v>2</v>
      </c>
      <c r="B157" s="537" t="s">
        <v>928</v>
      </c>
      <c r="C157" s="546"/>
      <c r="D157" s="310"/>
      <c r="E157" s="310"/>
      <c r="F157" s="309"/>
      <c r="G157" s="362" t="s">
        <v>943</v>
      </c>
      <c r="H157" s="320"/>
      <c r="I157" s="320">
        <f>SUM(I158:I161)</f>
        <v>18933.8</v>
      </c>
      <c r="J157" s="320">
        <f>SUM(J158:J160)</f>
        <v>0</v>
      </c>
    </row>
    <row r="158" spans="1:10" ht="24">
      <c r="A158" s="526"/>
      <c r="B158" s="545"/>
      <c r="C158" s="546"/>
      <c r="D158" s="310">
        <v>2023</v>
      </c>
      <c r="E158" s="310">
        <v>2025</v>
      </c>
      <c r="F158" s="296"/>
      <c r="G158" s="362" t="s">
        <v>941</v>
      </c>
      <c r="H158" s="150">
        <v>9043.3</v>
      </c>
      <c r="I158" s="150">
        <v>451</v>
      </c>
      <c r="J158" s="11"/>
    </row>
    <row r="159" spans="1:10" ht="24">
      <c r="A159" s="526"/>
      <c r="B159" s="545"/>
      <c r="C159" s="546"/>
      <c r="D159" s="354">
        <v>2023</v>
      </c>
      <c r="E159" s="354">
        <v>2025</v>
      </c>
      <c r="F159" s="309"/>
      <c r="G159" s="362" t="s">
        <v>926</v>
      </c>
      <c r="H159" s="11"/>
      <c r="I159" s="150">
        <v>468.5</v>
      </c>
      <c r="J159" s="11"/>
    </row>
    <row r="160" spans="1:10" ht="24">
      <c r="A160" s="526"/>
      <c r="B160" s="545"/>
      <c r="C160" s="546"/>
      <c r="D160" s="354">
        <v>2023</v>
      </c>
      <c r="E160" s="354">
        <v>2025</v>
      </c>
      <c r="F160" s="351"/>
      <c r="G160" s="362" t="s">
        <v>949</v>
      </c>
      <c r="H160" s="11"/>
      <c r="I160" s="150">
        <v>12605.8</v>
      </c>
      <c r="J160" s="11"/>
    </row>
    <row r="161" spans="1:10" ht="24">
      <c r="A161" s="527"/>
      <c r="B161" s="538"/>
      <c r="C161" s="546"/>
      <c r="D161" s="357">
        <v>2023</v>
      </c>
      <c r="E161" s="357">
        <v>2025</v>
      </c>
      <c r="F161" s="297"/>
      <c r="G161" s="362" t="s">
        <v>950</v>
      </c>
      <c r="H161" s="297"/>
      <c r="I161" s="150">
        <v>5408.5</v>
      </c>
      <c r="J161" s="297"/>
    </row>
    <row r="162" spans="1:10" ht="36">
      <c r="A162" s="289">
        <v>3</v>
      </c>
      <c r="B162" s="342" t="s">
        <v>919</v>
      </c>
      <c r="C162" s="546"/>
      <c r="D162" s="354">
        <v>2023</v>
      </c>
      <c r="E162" s="354">
        <v>2025</v>
      </c>
      <c r="F162" s="292" t="s">
        <v>910</v>
      </c>
      <c r="G162" s="362" t="s">
        <v>911</v>
      </c>
      <c r="H162" s="11">
        <v>0</v>
      </c>
      <c r="I162" s="11">
        <v>0</v>
      </c>
      <c r="J162" s="11"/>
    </row>
  </sheetData>
  <sheetProtection/>
  <mergeCells count="166">
    <mergeCell ref="G1:J1"/>
    <mergeCell ref="F104:F108"/>
    <mergeCell ref="F116:F117"/>
    <mergeCell ref="B111:B112"/>
    <mergeCell ref="A111:A112"/>
    <mergeCell ref="D111:D112"/>
    <mergeCell ref="E111:E112"/>
    <mergeCell ref="F111:F112"/>
    <mergeCell ref="B116:B117"/>
    <mergeCell ref="A106:A108"/>
    <mergeCell ref="D106:D108"/>
    <mergeCell ref="E106:E108"/>
    <mergeCell ref="C155:C162"/>
    <mergeCell ref="C140:C142"/>
    <mergeCell ref="E133:E134"/>
    <mergeCell ref="B136:B138"/>
    <mergeCell ref="E128:E129"/>
    <mergeCell ref="B157:B161"/>
    <mergeCell ref="F75:F83"/>
    <mergeCell ref="B94:B103"/>
    <mergeCell ref="A94:A103"/>
    <mergeCell ref="C88:C103"/>
    <mergeCell ref="D94:D103"/>
    <mergeCell ref="E94:E103"/>
    <mergeCell ref="F94:F103"/>
    <mergeCell ref="C86:C87"/>
    <mergeCell ref="F84:F85"/>
    <mergeCell ref="A89:A93"/>
    <mergeCell ref="B71:B73"/>
    <mergeCell ref="A71:A73"/>
    <mergeCell ref="C54:C73"/>
    <mergeCell ref="E71:E73"/>
    <mergeCell ref="F71:F73"/>
    <mergeCell ref="A57:A58"/>
    <mergeCell ref="F57:F58"/>
    <mergeCell ref="E69:E70"/>
    <mergeCell ref="E62:E65"/>
    <mergeCell ref="B69:B70"/>
    <mergeCell ref="A6:A7"/>
    <mergeCell ref="B52:B53"/>
    <mergeCell ref="B57:B58"/>
    <mergeCell ref="B31:B40"/>
    <mergeCell ref="B62:B65"/>
    <mergeCell ref="F69:F70"/>
    <mergeCell ref="A31:A40"/>
    <mergeCell ref="B6:B7"/>
    <mergeCell ref="D31:D40"/>
    <mergeCell ref="E31:E40"/>
    <mergeCell ref="F62:F65"/>
    <mergeCell ref="D43:D44"/>
    <mergeCell ref="E43:E44"/>
    <mergeCell ref="D57:D58"/>
    <mergeCell ref="E57:E58"/>
    <mergeCell ref="B16:B19"/>
    <mergeCell ref="D20:D28"/>
    <mergeCell ref="G2:J2"/>
    <mergeCell ref="H6:J6"/>
    <mergeCell ref="E11:E12"/>
    <mergeCell ref="F11:F12"/>
    <mergeCell ref="D62:D65"/>
    <mergeCell ref="B29:B30"/>
    <mergeCell ref="D29:D30"/>
    <mergeCell ref="E29:E30"/>
    <mergeCell ref="C15:C53"/>
    <mergeCell ref="F16:F53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F133:F134"/>
    <mergeCell ref="C135:C139"/>
    <mergeCell ref="C133:C134"/>
    <mergeCell ref="F136:F138"/>
    <mergeCell ref="D136:D138"/>
    <mergeCell ref="E136:E138"/>
    <mergeCell ref="D69:D70"/>
    <mergeCell ref="B45:B46"/>
    <mergeCell ref="A45:A46"/>
    <mergeCell ref="F147:F154"/>
    <mergeCell ref="D146:D154"/>
    <mergeCell ref="E146:E154"/>
    <mergeCell ref="A69:A70"/>
    <mergeCell ref="A62:A65"/>
    <mergeCell ref="A84:A85"/>
    <mergeCell ref="D84:D85"/>
    <mergeCell ref="A16:A19"/>
    <mergeCell ref="D16:D19"/>
    <mergeCell ref="E16:E19"/>
    <mergeCell ref="B43:B44"/>
    <mergeCell ref="B41:B42"/>
    <mergeCell ref="D41:D42"/>
    <mergeCell ref="E41:E42"/>
    <mergeCell ref="A43:A44"/>
    <mergeCell ref="A29:A30"/>
    <mergeCell ref="E52:E53"/>
    <mergeCell ref="A52:A53"/>
    <mergeCell ref="D47:D48"/>
    <mergeCell ref="E47:E48"/>
    <mergeCell ref="B47:B48"/>
    <mergeCell ref="A47:A48"/>
    <mergeCell ref="D52:D53"/>
    <mergeCell ref="E84:E85"/>
    <mergeCell ref="A75:A83"/>
    <mergeCell ref="D75:D83"/>
    <mergeCell ref="E75:E83"/>
    <mergeCell ref="C74:C85"/>
    <mergeCell ref="B84:B85"/>
    <mergeCell ref="D71:D73"/>
    <mergeCell ref="B75:B83"/>
    <mergeCell ref="D128:D129"/>
    <mergeCell ref="B128:B129"/>
    <mergeCell ref="C127:C129"/>
    <mergeCell ref="A136:A138"/>
    <mergeCell ref="A128:A129"/>
    <mergeCell ref="D133:D134"/>
    <mergeCell ref="B89:B93"/>
    <mergeCell ref="D89:D93"/>
    <mergeCell ref="E89:E93"/>
    <mergeCell ref="F89:F93"/>
    <mergeCell ref="A120:A121"/>
    <mergeCell ref="B123:B125"/>
    <mergeCell ref="A123:A125"/>
    <mergeCell ref="C104:C117"/>
    <mergeCell ref="D116:D117"/>
    <mergeCell ref="E116:E117"/>
    <mergeCell ref="A116:A117"/>
    <mergeCell ref="B106:B108"/>
    <mergeCell ref="F128:F129"/>
    <mergeCell ref="F120:F121"/>
    <mergeCell ref="D120:D121"/>
    <mergeCell ref="E120:E121"/>
    <mergeCell ref="C118:C121"/>
    <mergeCell ref="B120:B121"/>
    <mergeCell ref="F123:F125"/>
    <mergeCell ref="D123:D125"/>
    <mergeCell ref="E123:E125"/>
    <mergeCell ref="C122:C126"/>
    <mergeCell ref="F131:F132"/>
    <mergeCell ref="D131:D132"/>
    <mergeCell ref="E131:E132"/>
    <mergeCell ref="B131:B132"/>
    <mergeCell ref="A131:A132"/>
    <mergeCell ref="C130:C132"/>
    <mergeCell ref="A157:A161"/>
    <mergeCell ref="B144:B145"/>
    <mergeCell ref="C143:C145"/>
    <mergeCell ref="D143:D145"/>
    <mergeCell ref="E143:E145"/>
    <mergeCell ref="A144:A145"/>
    <mergeCell ref="A147:A154"/>
    <mergeCell ref="C146:C154"/>
    <mergeCell ref="B147:B154"/>
    <mergeCell ref="E20:E28"/>
    <mergeCell ref="B20:B28"/>
    <mergeCell ref="A20:A28"/>
    <mergeCell ref="B49:B51"/>
    <mergeCell ref="A49:A51"/>
    <mergeCell ref="D49:D51"/>
    <mergeCell ref="E49:E51"/>
    <mergeCell ref="A41:A42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11" man="1"/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2023-12-15T13:00:02Z</cp:lastPrinted>
  <dcterms:created xsi:type="dcterms:W3CDTF">2018-10-26T13:27:56Z</dcterms:created>
  <dcterms:modified xsi:type="dcterms:W3CDTF">2023-12-15T13:00:07Z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