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4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<sst xmlns="http://schemas.openxmlformats.org/spreadsheetml/2006/main" count="577" uniqueCount="213">
  <si>
    <t xml:space="preserve">Наименование
 программы/подпрограммы </t>
  </si>
  <si>
    <t>Гл</t>
  </si>
  <si>
    <t>РПр</t>
  </si>
  <si>
    <t>ЦС</t>
  </si>
  <si>
    <t>ВР</t>
  </si>
  <si>
    <t>Код по БК</t>
  </si>
  <si>
    <t>Сводная 
бюджетная роспись</t>
  </si>
  <si>
    <t>Кассовый расход</t>
  </si>
  <si>
    <t>Всего</t>
  </si>
  <si>
    <t>ФБ</t>
  </si>
  <si>
    <t>РБ</t>
  </si>
  <si>
    <t>МБ</t>
  </si>
  <si>
    <t>Иные</t>
  </si>
  <si>
    <t>Паспорт программы
(в ред. по состоянию
 на 31.12.15)</t>
  </si>
  <si>
    <t>тыс.рублей</t>
  </si>
  <si>
    <t>Утверждено
законом о бюджете 
(в ред. от 30.12.15)</t>
  </si>
  <si>
    <t xml:space="preserve"> всего</t>
  </si>
  <si>
    <t>000</t>
  </si>
  <si>
    <t>0000</t>
  </si>
  <si>
    <t xml:space="preserve">    Муниципальная программа муниципального образования «Горномарийский муниципальный район» «Развитие жилищно-коммунального и дорожного хозяйства  муниципального образования «Горномарийский муниципальный район» на 2014-2018 годы»</t>
  </si>
  <si>
    <t>0100000</t>
  </si>
  <si>
    <t xml:space="preserve">    Муниципальная программа муниципального образования «Горномарийский муниципальный район»«Развитие национальной экономики 
и инвестиционная деятельность  муниципального образования  «Горномарийский муниципальный район» на 2014 - 2018 годы»</t>
  </si>
  <si>
    <t>0200000</t>
  </si>
  <si>
    <t xml:space="preserve">    Муниципальная программа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
на 2014-2018 годы»
на 2014-2018 годы</t>
  </si>
  <si>
    <t>0300000</t>
  </si>
  <si>
    <t xml:space="preserve">    Муниципальная программа муниципального образования «Горномарийский муниципальный район» «Развитие культуры, физической  культуры и средств массовой информации на 2014 – 2018 годы»</t>
  </si>
  <si>
    <t>0400000</t>
  </si>
  <si>
    <t xml:space="preserve">    Муниципальная программа муниципального образования «Горномарийский муниципальный район» «Развитие образования и повышение
эффективности реализации молодежной политики"
на 2014 - 2018 годы»</t>
  </si>
  <si>
    <t>0500000</t>
  </si>
  <si>
    <t>903</t>
  </si>
  <si>
    <t>0309</t>
  </si>
  <si>
    <t>0152922</t>
  </si>
  <si>
    <t>0409</t>
  </si>
  <si>
    <t>0112906</t>
  </si>
  <si>
    <t>0112907</t>
  </si>
  <si>
    <t>0112912</t>
  </si>
  <si>
    <t>0114901</t>
  </si>
  <si>
    <t>0117025</t>
  </si>
  <si>
    <t>0117115</t>
  </si>
  <si>
    <t>0132951</t>
  </si>
  <si>
    <t>0132952</t>
  </si>
  <si>
    <t>0135018</t>
  </si>
  <si>
    <t>0137315</t>
  </si>
  <si>
    <t>0412</t>
  </si>
  <si>
    <t>0127006</t>
  </si>
  <si>
    <t>0502</t>
  </si>
  <si>
    <t>0124902</t>
  </si>
  <si>
    <t>0134948</t>
  </si>
  <si>
    <t>0603</t>
  </si>
  <si>
    <t>0142922</t>
  </si>
  <si>
    <t>0144925</t>
  </si>
  <si>
    <t>1003</t>
  </si>
  <si>
    <t>0121025</t>
  </si>
  <si>
    <t>0121031</t>
  </si>
  <si>
    <t>0134970</t>
  </si>
  <si>
    <t>974</t>
  </si>
  <si>
    <t>0405</t>
  </si>
  <si>
    <t>0225055</t>
  </si>
  <si>
    <t>0227155</t>
  </si>
  <si>
    <t>0254906</t>
  </si>
  <si>
    <t>0254950</t>
  </si>
  <si>
    <t>992</t>
  </si>
  <si>
    <t>0106</t>
  </si>
  <si>
    <t>0322902</t>
  </si>
  <si>
    <t>0203</t>
  </si>
  <si>
    <t>0315118</t>
  </si>
  <si>
    <t>1301</t>
  </si>
  <si>
    <t>0312904</t>
  </si>
  <si>
    <t>1401</t>
  </si>
  <si>
    <t>0317100</t>
  </si>
  <si>
    <t>1402</t>
  </si>
  <si>
    <t>0317300</t>
  </si>
  <si>
    <t>1102</t>
  </si>
  <si>
    <t>0422916</t>
  </si>
  <si>
    <t>1202</t>
  </si>
  <si>
    <t>0432909</t>
  </si>
  <si>
    <t>957</t>
  </si>
  <si>
    <t>0104</t>
  </si>
  <si>
    <t>0442902</t>
  </si>
  <si>
    <t>0702</t>
  </si>
  <si>
    <t>0412927</t>
  </si>
  <si>
    <t>0801</t>
  </si>
  <si>
    <t>0412928</t>
  </si>
  <si>
    <t>0412929</t>
  </si>
  <si>
    <t>0412930</t>
  </si>
  <si>
    <t>0415144</t>
  </si>
  <si>
    <t>0415146</t>
  </si>
  <si>
    <t>0415147</t>
  </si>
  <si>
    <t>0415148</t>
  </si>
  <si>
    <t>0804</t>
  </si>
  <si>
    <t>0442931</t>
  </si>
  <si>
    <t>0701</t>
  </si>
  <si>
    <t>0514902</t>
  </si>
  <si>
    <t>0514938</t>
  </si>
  <si>
    <t>0545020</t>
  </si>
  <si>
    <t>0547020</t>
  </si>
  <si>
    <t>1004</t>
  </si>
  <si>
    <t>0511029</t>
  </si>
  <si>
    <t>0511032</t>
  </si>
  <si>
    <t>0515082</t>
  </si>
  <si>
    <t>0552902</t>
  </si>
  <si>
    <t>0512925</t>
  </si>
  <si>
    <t>0517086</t>
  </si>
  <si>
    <t>0512912</t>
  </si>
  <si>
    <t>0512926</t>
  </si>
  <si>
    <t>0515027</t>
  </si>
  <si>
    <t>0517009</t>
  </si>
  <si>
    <t>0517011</t>
  </si>
  <si>
    <t>0522927</t>
  </si>
  <si>
    <t>0707</t>
  </si>
  <si>
    <t>0527022</t>
  </si>
  <si>
    <t>0527024</t>
  </si>
  <si>
    <t>0709</t>
  </si>
  <si>
    <t>0552931</t>
  </si>
  <si>
    <t>0515260</t>
  </si>
  <si>
    <t>0517012</t>
  </si>
  <si>
    <t>0517400</t>
  </si>
  <si>
    <t xml:space="preserve">      Подпрограмма «Дорожное хозяйство муниципального образования «Горномарийский муниципальный район»</t>
  </si>
  <si>
    <t>0110000</t>
  </si>
  <si>
    <t>521</t>
  </si>
  <si>
    <t>414</t>
  </si>
  <si>
    <t>244</t>
  </si>
  <si>
    <t xml:space="preserve">      Подпрограмма "Развитие жилищно-коммунального хозяйства и территориального планирования"</t>
  </si>
  <si>
    <t>0120000</t>
  </si>
  <si>
    <t>313</t>
  </si>
  <si>
    <t xml:space="preserve">      Подпрограмма«Устойчивое развитие территории Горномарийского муниципального района на 2014-2018 годы»</t>
  </si>
  <si>
    <t>0130000</t>
  </si>
  <si>
    <t>522</t>
  </si>
  <si>
    <t>322</t>
  </si>
  <si>
    <t xml:space="preserve">      Подпрограмма "Охрана окружающей среды"</t>
  </si>
  <si>
    <t>0140000</t>
  </si>
  <si>
    <t xml:space="preserve">      Подпрограмма "Защита населения и территории Горномарийского муниципального  района от чрезвычайных ситуаций"</t>
  </si>
  <si>
    <t>0150000</t>
  </si>
  <si>
    <t xml:space="preserve">      Подпрограмма «Развитие сельского хозяйства и регулирование рынков сельскохозяйственной продукции, сырья и продовольствия  в муниципальном образовании  «Горномарийский муниципальный район»</t>
  </si>
  <si>
    <t>0220000</t>
  </si>
  <si>
    <t>810</t>
  </si>
  <si>
    <t xml:space="preserve">      Подпрограмма «Развитие земельных и имущественных отношений в муниципальном образовании «Горномарийский муниципальный район» на 2014- 2018 годы»</t>
  </si>
  <si>
    <t>0250000</t>
  </si>
  <si>
    <t xml:space="preserve">      Подпрограмма "Совершенствование бюджетной политики и эффективное использование бюджетного потенциала муниципального образования "Горномарийский муниципальный район"</t>
  </si>
  <si>
    <t>0310000</t>
  </si>
  <si>
    <t>530</t>
  </si>
  <si>
    <t>730</t>
  </si>
  <si>
    <t>511</t>
  </si>
  <si>
    <t>512</t>
  </si>
  <si>
    <t>0320000</t>
  </si>
  <si>
    <t>121</t>
  </si>
  <si>
    <t>242</t>
  </si>
  <si>
    <t>852</t>
  </si>
  <si>
    <t xml:space="preserve">      Подпрограмма «Развитие культуры Горномарийского муниципального района на 2014 – 2018 годы»</t>
  </si>
  <si>
    <t>0410000</t>
  </si>
  <si>
    <t>611</t>
  </si>
  <si>
    <t>612</t>
  </si>
  <si>
    <t xml:space="preserve">      Подпрограмма «Развитие физической культуры и спорта Горномарийского муниципального района на 2014 – 2018 годы»</t>
  </si>
  <si>
    <t>0420000</t>
  </si>
  <si>
    <t xml:space="preserve">      Подпрограмма «Развитие средств массовой информации Горномарийского муниципального района на 2014 – 2018 годы»</t>
  </si>
  <si>
    <t>0430000</t>
  </si>
  <si>
    <t>621</t>
  </si>
  <si>
    <t xml:space="preserve">      Подпрограмма «Обеспечение реализации муниципальной программы муниципального образования "Горномарийский муниципальный район" «Развитие культуры, физической культуры и средств массовой информации на 2014 – 2018 годы»</t>
  </si>
  <si>
    <t>0440000</t>
  </si>
  <si>
    <t xml:space="preserve">      Подпрограмма "Обеспечение  функционирования  системы  образования"</t>
  </si>
  <si>
    <t>0510000</t>
  </si>
  <si>
    <t>412</t>
  </si>
  <si>
    <t>360</t>
  </si>
  <si>
    <t xml:space="preserve">      Подпрограмма "Поддержка  развития  системы образования"</t>
  </si>
  <si>
    <t>0520000</t>
  </si>
  <si>
    <t xml:space="preserve">      Подпрограмма “Жилье для молодых семей Горномарийского муниципального района”</t>
  </si>
  <si>
    <t>0540000</t>
  </si>
  <si>
    <t xml:space="preserve">      Подпрограмма "Обеспечение реализации муниципальной программы муниципального образования "Горномарийский муниципальный район"  "Развитие образования и повышение эффективности реализации молодежной политики" на 2014 -2018 годы"</t>
  </si>
  <si>
    <t>0550000</t>
  </si>
  <si>
    <t>851</t>
  </si>
  <si>
    <t>853</t>
  </si>
  <si>
    <t xml:space="preserve">      Подпрограмма «Обеспечение реализации муниципальной программы муниципального образования «Горномарийский муниципальный район» «Управление муниципальными финансами и муниципальным долгом муниципального образования «Горномарийский муниципальный район» </t>
  </si>
  <si>
    <t>0112952</t>
  </si>
  <si>
    <t>0112951</t>
  </si>
  <si>
    <t>225</t>
  </si>
  <si>
    <t>Поддержка малых форм хозяйствования</t>
  </si>
  <si>
    <t>Учет, управление и распоряжением муниципальным имуществом</t>
  </si>
  <si>
    <t>Распоряжение земельными участками  собственности муниципального образования</t>
  </si>
  <si>
    <t>Проектирование и
строительство (реконструкция)
автомобильных дорог общего
пользования местного значения
с твердым покрытием до
сельских населенных пунктов
Горномарийского района, не
имеющих круглогодичной
связи с сетью автомобильных дорог общего пользования</t>
  </si>
  <si>
    <t xml:space="preserve">Обеспечение мероприятия по
повышению безопасности
дорожного движения        </t>
  </si>
  <si>
    <t xml:space="preserve">      Капитальный ремонт и ремонт
автомобильных дорог  </t>
  </si>
  <si>
    <t xml:space="preserve">     Газоснабжение жилых
домов в населенных пунктах   </t>
  </si>
  <si>
    <t xml:space="preserve">Водоснабжение жилых
домов в населенных пунктах        </t>
  </si>
  <si>
    <t xml:space="preserve"> Мероприятия по улучшению
жилищных условий
граждан, проживающих в
сельской местности, в том
числе молодых семей и
молодых специалистов       </t>
  </si>
  <si>
    <t xml:space="preserve">   Развитие социальной и
инженерной
инфраструктуры в сельской
местности     </t>
  </si>
  <si>
    <t xml:space="preserve"> Развитие социальной и
инженерной
инфраструктуры в сельской
местности       </t>
  </si>
  <si>
    <t xml:space="preserve">Развитие социальной и
инженерной
инфраструктуры в сельской
местности        </t>
  </si>
  <si>
    <t xml:space="preserve">    Ликвидация
несанкционированных
свалок на территории
муниципального
образования путем
обустройства контейнерных
площадок в каждом
населенном пункте района    </t>
  </si>
  <si>
    <t xml:space="preserve">  Обеспечение готовности
органов управления, сил и
средств к экстренному
реагированию и
оперативным действиям по
предупреждению и
ликвидации ЧС на
территории МО
"Горномарийский
муниципальный район"      </t>
  </si>
  <si>
    <t xml:space="preserve">        Обеспечение деятельности муниципальных образовательных учреждений</t>
  </si>
  <si>
    <t xml:space="preserve">   Осуществление государственных полномочий по предоставлению бесплатного питания для учащихся из многодетных семей     </t>
  </si>
  <si>
    <t xml:space="preserve">   Осуществление государственных полномочий по предоставлению мер социальной поддержки детей-сирот, детей, оставшихся без попечения родителей, и лиц из их числа</t>
  </si>
  <si>
    <t>Строительство, реконструкция объектов образования для нужд отрасли</t>
  </si>
  <si>
    <t>Обеспечение реализации приоритетного национального проекта "Образование"</t>
  </si>
  <si>
    <t>Обеспечение жильем молодых семей</t>
  </si>
  <si>
    <t>Обеспечение деятельности отдела образования и сектора по делам молодежи по осуществлению общих функций органа местного самоуправления</t>
  </si>
  <si>
    <t>Осуществление мер финансовой поддержки бюджетов поселений в Горномарийском муниципальном районе</t>
  </si>
  <si>
    <t>Реализация мер по опттимизации муниципального долга</t>
  </si>
  <si>
    <t>Обеспечение деятельности финансового отдела муниципального образования "Горномарийский муниципальный район"</t>
  </si>
  <si>
    <t>Оценка хода реализации муниципальной программы</t>
  </si>
  <si>
    <t>выполнено</t>
  </si>
  <si>
    <t>Основные показатели, характеризующие ход реализации муниципальных программ   муниципального образования "Горномарийский муниципальный район"  за 2015 год</t>
  </si>
  <si>
    <t>Приложение 1 к годому отчету</t>
  </si>
  <si>
    <t>выполнено частично по причине недофинансирования</t>
  </si>
  <si>
    <t>уровень выполнения муниципальной программы,
 % (26/16)</t>
  </si>
  <si>
    <t xml:space="preserve"> Развитие художественного образования       </t>
  </si>
  <si>
    <t xml:space="preserve">   Развитие народного художественного творчества и культурно-досуговой деятельности     </t>
  </si>
  <si>
    <t xml:space="preserve">     Развитие музейного дела.   </t>
  </si>
  <si>
    <t xml:space="preserve">      Развитие библиотечного дела  </t>
  </si>
  <si>
    <t xml:space="preserve">     Развитие народного художественного творчества и культурно-досуговой деятельности   </t>
  </si>
  <si>
    <t xml:space="preserve">  Развитие физической культуры и спорта Горномарийского муниципального района      </t>
  </si>
  <si>
    <t xml:space="preserve">Развитие средств массовой информации Горномарийского муниципального района         </t>
  </si>
  <si>
    <t xml:space="preserve"> Обеспечение деятельности отдела культуры Горномарийского муниципального района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</si>
</sst>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>
      <alignment/>
      <protection/>
    </xf>
    <xf numFmtId="0" fontId="11" fillId="34" borderId="1" applyNumberFormat="0" applyAlignment="0" applyProtection="0"/>
    <xf numFmtId="0" fontId="12" fillId="35" borderId="2" applyNumberFormat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4" borderId="0" applyNumberFormat="0" applyBorder="0" applyAlignment="0" applyProtection="0"/>
    <xf numFmtId="0" fontId="10" fillId="4" borderId="7" applyNumberFormat="0" applyFont="0" applyAlignment="0" applyProtection="0"/>
    <xf numFmtId="0" fontId="21" fillId="34" borderId="8" applyNumberFormat="0" applyAlignment="0" applyProtection="0"/>
    <xf numFmtId="164" fontId="28" fillId="4" borderId="9">
      <alignment horizontal="right" vertical="top" shrinkToFit="1"/>
      <protection/>
    </xf>
    <xf numFmtId="164" fontId="28" fillId="37" borderId="9">
      <alignment horizontal="right" vertical="top" shrinkToFit="1"/>
      <protection/>
    </xf>
    <xf numFmtId="164" fontId="26" fillId="0" borderId="9">
      <alignment horizontal="right" vertical="top" shrinkToFi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38" borderId="0">
      <alignment/>
      <protection/>
    </xf>
    <xf numFmtId="0" fontId="26" fillId="0" borderId="0">
      <alignment wrapTex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38" borderId="11">
      <alignment/>
      <protection/>
    </xf>
    <xf numFmtId="0" fontId="26" fillId="0" borderId="9">
      <alignment horizontal="center" vertical="center" wrapText="1"/>
      <protection/>
    </xf>
    <xf numFmtId="0" fontId="26" fillId="38" borderId="12">
      <alignment/>
      <protection/>
    </xf>
    <xf numFmtId="49" fontId="26" fillId="0" borderId="9">
      <alignment horizontal="left" vertical="top" wrapText="1" indent="2"/>
      <protection/>
    </xf>
    <xf numFmtId="0" fontId="28" fillId="0" borderId="9">
      <alignment horizontal="left"/>
      <protection/>
    </xf>
    <xf numFmtId="0" fontId="26" fillId="38" borderId="13">
      <alignment/>
      <protection/>
    </xf>
    <xf numFmtId="0" fontId="26" fillId="0" borderId="0">
      <alignment/>
      <protection/>
    </xf>
    <xf numFmtId="0" fontId="26" fillId="0" borderId="0">
      <alignment horizontal="left" wrapText="1"/>
      <protection/>
    </xf>
    <xf numFmtId="49" fontId="26" fillId="0" borderId="9">
      <alignment horizontal="center" vertical="top" shrinkToFit="1"/>
      <protection/>
    </xf>
    <xf numFmtId="4" fontId="26" fillId="0" borderId="9">
      <alignment horizontal="right" vertical="top" shrinkToFit="1"/>
      <protection/>
    </xf>
    <xf numFmtId="4" fontId="28" fillId="4" borderId="9">
      <alignment horizontal="right" vertical="top" shrinkToFit="1"/>
      <protection/>
    </xf>
    <xf numFmtId="0" fontId="26" fillId="0" borderId="9">
      <alignment horizontal="center" vertical="center" wrapText="1"/>
      <protection/>
    </xf>
    <xf numFmtId="0" fontId="26" fillId="0" borderId="0">
      <alignment horizontal="left" wrapText="1"/>
      <protection/>
    </xf>
    <xf numFmtId="10" fontId="26" fillId="0" borderId="9">
      <alignment horizontal="right" vertical="top" shrinkToFit="1"/>
      <protection/>
    </xf>
    <xf numFmtId="10" fontId="28" fillId="4" borderId="9">
      <alignment horizontal="right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8" fillId="0" borderId="9">
      <alignment vertical="top" wrapText="1"/>
      <protection/>
    </xf>
    <xf numFmtId="4" fontId="28" fillId="37" borderId="9">
      <alignment horizontal="right" vertical="top" shrinkToFit="1"/>
      <protection/>
    </xf>
    <xf numFmtId="10" fontId="28" fillId="37" borderId="9">
      <alignment horizontal="right" vertical="top" shrinkToFit="1"/>
      <protection/>
    </xf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14" applyNumberFormat="0" applyAlignment="0" applyProtection="0"/>
    <xf numFmtId="0" fontId="45" fillId="46" borderId="15" applyNumberFormat="0" applyAlignment="0" applyProtection="0"/>
    <xf numFmtId="0" fontId="46" fillId="46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51" fillId="47" borderId="20" applyNumberFormat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6" fillId="0" borderId="22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5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30" fillId="34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wrapText="1"/>
    </xf>
    <xf numFmtId="0" fontId="2" fillId="0" borderId="0" xfId="0" applyFont="1" applyAlignment="1">
      <alignment/>
    </xf>
    <xf numFmtId="165" fontId="7" fillId="0" borderId="23" xfId="0" applyNumberFormat="1" applyFont="1" applyBorder="1" applyAlignment="1">
      <alignment wrapText="1"/>
    </xf>
    <xf numFmtId="0" fontId="28" fillId="0" borderId="9" xfId="104" applyNumberFormat="1" applyProtection="1">
      <alignment vertical="top" wrapText="1"/>
      <protection locked="0"/>
    </xf>
    <xf numFmtId="49" fontId="26" fillId="0" borderId="9" xfId="95" applyNumberFormat="1" applyProtection="1">
      <alignment horizontal="center" vertical="top" shrinkToFit="1"/>
      <protection locked="0"/>
    </xf>
    <xf numFmtId="0" fontId="28" fillId="5" borderId="9" xfId="104" applyNumberFormat="1" applyFill="1" applyProtection="1">
      <alignment vertical="top" wrapText="1"/>
      <protection locked="0"/>
    </xf>
    <xf numFmtId="49" fontId="26" fillId="5" borderId="9" xfId="95" applyNumberFormat="1" applyFill="1" applyProtection="1">
      <alignment horizontal="center" vertical="top" shrinkToFit="1"/>
      <protection locked="0"/>
    </xf>
    <xf numFmtId="0" fontId="28" fillId="0" borderId="9" xfId="104" applyNumberFormat="1" applyFill="1" applyProtection="1">
      <alignment vertical="top" wrapText="1"/>
      <protection locked="0"/>
    </xf>
    <xf numFmtId="49" fontId="26" fillId="0" borderId="9" xfId="95" applyNumberFormat="1" applyFill="1" applyProtection="1">
      <alignment horizontal="center" vertical="top" shrinkToFit="1"/>
      <protection locked="0"/>
    </xf>
    <xf numFmtId="0" fontId="0" fillId="0" borderId="0" xfId="0" applyFill="1" applyAlignment="1">
      <alignment/>
    </xf>
    <xf numFmtId="49" fontId="26" fillId="0" borderId="25" xfId="95" applyNumberFormat="1" applyBorder="1" applyProtection="1">
      <alignment horizontal="center" vertical="top" shrinkToFit="1"/>
      <protection locked="0"/>
    </xf>
    <xf numFmtId="0" fontId="0" fillId="0" borderId="23" xfId="0" applyBorder="1" applyAlignment="1">
      <alignment/>
    </xf>
    <xf numFmtId="0" fontId="3" fillId="5" borderId="23" xfId="0" applyFont="1" applyFill="1" applyBorder="1" applyAlignment="1">
      <alignment horizontal="center" vertical="top" wrapText="1"/>
    </xf>
    <xf numFmtId="164" fontId="28" fillId="37" borderId="9" xfId="74" applyNumberFormat="1" applyAlignment="1" applyProtection="1">
      <alignment horizontal="center" vertical="top" shrinkToFit="1"/>
      <protection locked="0"/>
    </xf>
    <xf numFmtId="0" fontId="3" fillId="0" borderId="23" xfId="0" applyFont="1" applyFill="1" applyBorder="1" applyAlignment="1">
      <alignment horizontal="center" vertical="top" wrapText="1"/>
    </xf>
    <xf numFmtId="165" fontId="7" fillId="0" borderId="23" xfId="0" applyNumberFormat="1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164" fontId="26" fillId="0" borderId="9" xfId="75" applyNumberFormat="1" applyAlignment="1" applyProtection="1">
      <alignment horizontal="center" vertical="top" shrinkToFit="1"/>
      <protection locked="0"/>
    </xf>
    <xf numFmtId="164" fontId="28" fillId="0" borderId="23" xfId="74" applyNumberFormat="1" applyFill="1" applyBorder="1" applyAlignment="1" applyProtection="1">
      <alignment horizontal="center" vertical="top" shrinkToFit="1"/>
      <protection locked="0"/>
    </xf>
    <xf numFmtId="164" fontId="26" fillId="0" borderId="9" xfId="75" applyNumberFormat="1" applyFill="1" applyAlignment="1" applyProtection="1">
      <alignment horizontal="center" vertical="top" shrinkToFit="1"/>
      <protection locked="0"/>
    </xf>
    <xf numFmtId="164" fontId="28" fillId="5" borderId="9" xfId="74" applyNumberFormat="1" applyFill="1" applyAlignment="1" applyProtection="1">
      <alignment horizontal="center" vertical="top" shrinkToFit="1"/>
      <protection locked="0"/>
    </xf>
    <xf numFmtId="164" fontId="0" fillId="5" borderId="23" xfId="0" applyNumberFormat="1" applyFill="1" applyBorder="1" applyAlignment="1">
      <alignment horizontal="center" vertical="top"/>
    </xf>
    <xf numFmtId="164" fontId="28" fillId="0" borderId="9" xfId="74" applyNumberFormat="1" applyFill="1" applyAlignment="1" applyProtection="1">
      <alignment horizontal="center" vertical="top" shrinkToFit="1"/>
      <protection locked="0"/>
    </xf>
    <xf numFmtId="164" fontId="0" fillId="0" borderId="23" xfId="0" applyNumberFormat="1" applyFill="1" applyBorder="1" applyAlignment="1">
      <alignment horizontal="center" vertical="top"/>
    </xf>
    <xf numFmtId="164" fontId="28" fillId="5" borderId="23" xfId="74" applyNumberFormat="1" applyFill="1" applyBorder="1" applyAlignment="1" applyProtection="1">
      <alignment horizontal="center" vertical="top" shrinkToFit="1"/>
      <protection locked="0"/>
    </xf>
    <xf numFmtId="0" fontId="0" fillId="0" borderId="24" xfId="0" applyFill="1" applyBorder="1" applyAlignment="1">
      <alignment horizontal="center" vertical="top"/>
    </xf>
    <xf numFmtId="164" fontId="26" fillId="0" borderId="26" xfId="75" applyNumberFormat="1" applyBorder="1" applyAlignment="1" applyProtection="1">
      <alignment horizontal="center" vertical="top" shrinkToFit="1"/>
      <protection locked="0"/>
    </xf>
    <xf numFmtId="164" fontId="28" fillId="0" borderId="24" xfId="74" applyNumberFormat="1" applyFill="1" applyBorder="1" applyAlignment="1" applyProtection="1">
      <alignment horizontal="center" vertical="top" shrinkToFit="1"/>
      <protection locked="0"/>
    </xf>
    <xf numFmtId="164" fontId="26" fillId="0" borderId="23" xfId="75" applyNumberFormat="1" applyBorder="1" applyAlignment="1" applyProtection="1">
      <alignment horizontal="center" vertical="top" shrinkToFit="1"/>
      <protection locked="0"/>
    </xf>
    <xf numFmtId="164" fontId="28" fillId="37" borderId="23" xfId="74" applyNumberFormat="1" applyBorder="1" applyAlignment="1" applyProtection="1">
      <alignment horizontal="center" vertical="top" shrinkToFit="1"/>
      <protection locked="0"/>
    </xf>
    <xf numFmtId="164" fontId="0" fillId="0" borderId="23" xfId="0" applyNumberFormat="1" applyBorder="1" applyAlignment="1">
      <alignment horizontal="center" vertical="top"/>
    </xf>
    <xf numFmtId="0" fontId="7" fillId="0" borderId="23" xfId="0" applyFont="1" applyBorder="1" applyAlignment="1">
      <alignment horizontal="center" vertical="top" wrapText="1"/>
    </xf>
    <xf numFmtId="165" fontId="3" fillId="5" borderId="23" xfId="0" applyNumberFormat="1" applyFont="1" applyFill="1" applyBorder="1" applyAlignment="1">
      <alignment horizontal="center" vertical="top" wrapText="1"/>
    </xf>
    <xf numFmtId="164" fontId="26" fillId="0" borderId="25" xfId="75" applyNumberFormat="1" applyBorder="1" applyAlignment="1" applyProtection="1">
      <alignment horizontal="center" vertical="top" shrinkToFit="1"/>
      <protection locked="0"/>
    </xf>
    <xf numFmtId="165" fontId="0" fillId="0" borderId="23" xfId="0" applyNumberFormat="1" applyFill="1" applyBorder="1" applyAlignment="1">
      <alignment horizontal="center" vertical="top"/>
    </xf>
    <xf numFmtId="49" fontId="26" fillId="0" borderId="9" xfId="95" applyNumberFormat="1" applyFont="1" applyProtection="1">
      <alignment horizontal="center" vertical="top" shrinkToFit="1"/>
      <protection locked="0"/>
    </xf>
    <xf numFmtId="165" fontId="0" fillId="5" borderId="23" xfId="0" applyNumberFormat="1" applyFill="1" applyBorder="1" applyAlignment="1">
      <alignment horizontal="center" vertical="top"/>
    </xf>
    <xf numFmtId="165" fontId="7" fillId="5" borderId="23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33" fillId="0" borderId="9" xfId="104" applyNumberFormat="1" applyFont="1" applyProtection="1">
      <alignment vertical="top" wrapText="1"/>
      <protection locked="0"/>
    </xf>
    <xf numFmtId="0" fontId="59" fillId="5" borderId="23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top" wrapText="1"/>
    </xf>
    <xf numFmtId="164" fontId="26" fillId="0" borderId="26" xfId="75" applyNumberFormat="1" applyFill="1" applyBorder="1" applyAlignment="1" applyProtection="1">
      <alignment horizontal="center" vertical="top" shrinkToFit="1"/>
      <protection locked="0"/>
    </xf>
    <xf numFmtId="164" fontId="26" fillId="0" borderId="23" xfId="75" applyNumberFormat="1" applyFill="1" applyBorder="1" applyAlignment="1" applyProtection="1">
      <alignment horizontal="center" vertical="top" shrinkToFit="1"/>
      <protection locked="0"/>
    </xf>
    <xf numFmtId="164" fontId="28" fillId="6" borderId="9" xfId="74" applyNumberFormat="1" applyFill="1" applyAlignment="1" applyProtection="1">
      <alignment horizontal="center" vertical="top" shrinkToFit="1"/>
      <protection locked="0"/>
    </xf>
    <xf numFmtId="0" fontId="3" fillId="6" borderId="23" xfId="0" applyFont="1" applyFill="1" applyBorder="1" applyAlignment="1">
      <alignment horizontal="center" vertical="top" wrapText="1"/>
    </xf>
    <xf numFmtId="164" fontId="0" fillId="6" borderId="23" xfId="0" applyNumberFormat="1" applyFill="1" applyBorder="1" applyAlignment="1">
      <alignment horizontal="center" vertical="top"/>
    </xf>
    <xf numFmtId="164" fontId="28" fillId="6" borderId="23" xfId="74" applyNumberFormat="1" applyFill="1" applyBorder="1" applyAlignment="1" applyProtection="1">
      <alignment horizontal="center" vertical="top" shrinkToFit="1"/>
      <protection locked="0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0" xfId="73"/>
    <cellStyle name="st31" xfId="74"/>
    <cellStyle name="st32" xfId="75"/>
    <cellStyle name="style0" xfId="76"/>
    <cellStyle name="td" xfId="77"/>
    <cellStyle name="Title" xfId="78"/>
    <cellStyle name="Total" xfId="79"/>
    <cellStyle name="tr" xfId="80"/>
    <cellStyle name="Warning Text" xfId="81"/>
    <cellStyle name="xl21" xfId="82"/>
    <cellStyle name="xl22" xfId="83"/>
    <cellStyle name="xl23" xfId="84"/>
    <cellStyle name="xl24" xfId="85"/>
    <cellStyle name="xl25" xfId="86"/>
    <cellStyle name="xl26" xfId="87"/>
    <cellStyle name="xl27" xfId="88"/>
    <cellStyle name="xl28" xfId="89"/>
    <cellStyle name="xl29" xfId="90"/>
    <cellStyle name="xl30" xfId="91"/>
    <cellStyle name="xl31" xfId="92"/>
    <cellStyle name="xl32" xfId="93"/>
    <cellStyle name="xl33" xfId="94"/>
    <cellStyle name="xl34" xfId="95"/>
    <cellStyle name="xl35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xl44" xfId="105"/>
    <cellStyle name="xl45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"/>
  <sheetViews>
    <sheetView tabSelected="1" zoomScalePageLayoutView="0" workbookViewId="0" topLeftCell="A1">
      <selection activeCell="F5" sqref="F5"/>
    </sheetView>
  </sheetViews>
  <sheetFormatPr defaultColWidth="9.00390625" defaultRowHeight="15.75"/>
  <cols>
    <col min="1" max="1" width="39.50390625" style="0" customWidth="1"/>
    <col min="2" max="2" width="7.125" style="0" customWidth="1"/>
    <col min="3" max="4" width="11.375" style="0" customWidth="1"/>
    <col min="5" max="5" width="9.625" style="0" customWidth="1"/>
    <col min="6" max="6" width="8.50390625" style="0" customWidth="1"/>
    <col min="7" max="7" width="7.125" style="0" customWidth="1"/>
    <col min="8" max="8" width="8.625" style="0" customWidth="1"/>
    <col min="9" max="9" width="7.50390625" style="0" customWidth="1"/>
    <col min="10" max="10" width="8.375" style="0" customWidth="1"/>
    <col min="11" max="11" width="9.25390625" style="15" customWidth="1"/>
    <col min="12" max="12" width="7.125" style="0" customWidth="1"/>
    <col min="13" max="13" width="8.75390625" style="0" customWidth="1"/>
    <col min="14" max="14" width="9.00390625" style="0" customWidth="1"/>
    <col min="15" max="15" width="6.75390625" style="0" customWidth="1"/>
    <col min="16" max="16" width="8.875" style="0" customWidth="1"/>
    <col min="17" max="17" width="7.125" style="0" customWidth="1"/>
    <col min="18" max="18" width="9.375" style="0" customWidth="1"/>
    <col min="19" max="19" width="8.75390625" style="0" customWidth="1"/>
    <col min="20" max="20" width="6.75390625" style="0" customWidth="1"/>
    <col min="21" max="21" width="9.375" style="15" customWidth="1"/>
    <col min="22" max="22" width="7.125" style="0" customWidth="1"/>
    <col min="23" max="23" width="8.875" style="0" customWidth="1"/>
    <col min="24" max="24" width="8.50390625" style="0" customWidth="1"/>
    <col min="25" max="25" width="5.875" style="0" customWidth="1"/>
    <col min="26" max="26" width="12.125" style="0" customWidth="1"/>
    <col min="27" max="27" width="12.00390625" style="0" customWidth="1"/>
  </cols>
  <sheetData>
    <row r="1" spans="25:27" ht="15.75">
      <c r="Y1" s="61" t="s">
        <v>202</v>
      </c>
      <c r="Z1" s="61"/>
      <c r="AA1" s="61"/>
    </row>
    <row r="2" spans="1:27" ht="20.25" customHeight="1">
      <c r="A2" s="81" t="s">
        <v>201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5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ht="21">
      <c r="E4" s="45"/>
    </row>
    <row r="5" spans="5:25" ht="15.75">
      <c r="E5" s="1"/>
      <c r="F5" s="1"/>
      <c r="G5" s="1"/>
      <c r="H5" s="1"/>
      <c r="I5" s="1"/>
      <c r="J5" s="1"/>
      <c r="K5" s="49"/>
      <c r="L5" s="1"/>
      <c r="M5" s="1"/>
      <c r="N5" s="1"/>
      <c r="O5" s="1"/>
      <c r="P5" s="1"/>
      <c r="Q5" s="1"/>
      <c r="R5" s="1"/>
      <c r="S5" s="1"/>
      <c r="T5" s="1"/>
      <c r="U5" s="49"/>
      <c r="V5" s="1"/>
      <c r="W5" s="1"/>
      <c r="X5" s="1"/>
      <c r="Y5" s="1"/>
    </row>
    <row r="6" ht="15.75">
      <c r="AA6" t="s">
        <v>14</v>
      </c>
    </row>
    <row r="7" spans="1:27" ht="15.75" customHeight="1">
      <c r="A7" s="62" t="s">
        <v>0</v>
      </c>
      <c r="B7" s="76" t="s">
        <v>5</v>
      </c>
      <c r="C7" s="77"/>
      <c r="D7" s="77"/>
      <c r="E7" s="78"/>
      <c r="F7" s="59" t="s">
        <v>13</v>
      </c>
      <c r="G7" s="59"/>
      <c r="H7" s="59"/>
      <c r="I7" s="59"/>
      <c r="J7" s="59"/>
      <c r="K7" s="59" t="s">
        <v>15</v>
      </c>
      <c r="L7" s="59"/>
      <c r="M7" s="59"/>
      <c r="N7" s="59"/>
      <c r="O7" s="59"/>
      <c r="P7" s="59" t="s">
        <v>6</v>
      </c>
      <c r="Q7" s="59"/>
      <c r="R7" s="59"/>
      <c r="S7" s="59"/>
      <c r="T7" s="59"/>
      <c r="U7" s="65" t="s">
        <v>7</v>
      </c>
      <c r="V7" s="66"/>
      <c r="W7" s="66"/>
      <c r="X7" s="66"/>
      <c r="Y7" s="67"/>
      <c r="Z7" s="71" t="s">
        <v>204</v>
      </c>
      <c r="AA7" s="71" t="s">
        <v>199</v>
      </c>
    </row>
    <row r="8" spans="1:27" ht="76.5" customHeight="1">
      <c r="A8" s="63"/>
      <c r="B8" s="79" t="s">
        <v>1</v>
      </c>
      <c r="C8" s="79" t="s">
        <v>2</v>
      </c>
      <c r="D8" s="79" t="s">
        <v>3</v>
      </c>
      <c r="E8" s="79" t="s">
        <v>4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8"/>
      <c r="V8" s="69"/>
      <c r="W8" s="69"/>
      <c r="X8" s="69"/>
      <c r="Y8" s="70"/>
      <c r="Z8" s="72"/>
      <c r="AA8" s="74"/>
    </row>
    <row r="9" spans="1:27" ht="15.75">
      <c r="A9" s="64"/>
      <c r="B9" s="80"/>
      <c r="C9" s="80"/>
      <c r="D9" s="80"/>
      <c r="E9" s="80"/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50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8</v>
      </c>
      <c r="Q9" s="2" t="s">
        <v>9</v>
      </c>
      <c r="R9" s="2" t="s">
        <v>10</v>
      </c>
      <c r="S9" s="2" t="s">
        <v>11</v>
      </c>
      <c r="T9" s="2" t="s">
        <v>12</v>
      </c>
      <c r="U9" s="50" t="s">
        <v>8</v>
      </c>
      <c r="V9" s="2" t="s">
        <v>9</v>
      </c>
      <c r="W9" s="2" t="s">
        <v>10</v>
      </c>
      <c r="X9" s="2" t="s">
        <v>11</v>
      </c>
      <c r="Y9" s="2" t="s">
        <v>12</v>
      </c>
      <c r="Z9" s="73"/>
      <c r="AA9" s="75"/>
    </row>
    <row r="10" spans="1:27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11</v>
      </c>
      <c r="G10" s="3">
        <v>12</v>
      </c>
      <c r="H10" s="3">
        <v>13</v>
      </c>
      <c r="I10" s="3">
        <v>14</v>
      </c>
      <c r="J10" s="3">
        <v>15</v>
      </c>
      <c r="K10" s="51">
        <v>16</v>
      </c>
      <c r="L10" s="3">
        <v>17</v>
      </c>
      <c r="M10" s="3">
        <v>18</v>
      </c>
      <c r="N10" s="3">
        <v>19</v>
      </c>
      <c r="O10" s="3">
        <v>20</v>
      </c>
      <c r="P10" s="3">
        <v>21</v>
      </c>
      <c r="Q10" s="3">
        <v>22</v>
      </c>
      <c r="R10" s="3">
        <v>23</v>
      </c>
      <c r="S10" s="3">
        <v>24</v>
      </c>
      <c r="T10" s="3">
        <v>25</v>
      </c>
      <c r="U10" s="51">
        <v>26</v>
      </c>
      <c r="V10" s="3">
        <v>27</v>
      </c>
      <c r="W10" s="3">
        <v>28</v>
      </c>
      <c r="X10" s="3">
        <v>29</v>
      </c>
      <c r="Y10" s="3">
        <v>30</v>
      </c>
      <c r="Z10" s="4">
        <v>31</v>
      </c>
      <c r="AA10" s="4">
        <v>32</v>
      </c>
    </row>
    <row r="11" spans="1:27" s="7" customFormat="1" ht="78.75">
      <c r="A11" s="5" t="s">
        <v>16</v>
      </c>
      <c r="B11" s="6"/>
      <c r="C11" s="6"/>
      <c r="D11" s="6"/>
      <c r="E11" s="6"/>
      <c r="F11" s="8">
        <f>SUM(F12+F45+F52+F63+F81)</f>
        <v>381666.64</v>
      </c>
      <c r="G11" s="8">
        <f>SUM(G12+G45+G52+G63+G81)</f>
        <v>54717.100000000006</v>
      </c>
      <c r="H11" s="8">
        <f>SUM(H12+H45+H52+H63+H81)</f>
        <v>209181.90000000002</v>
      </c>
      <c r="I11" s="8">
        <f>SUM(I12+I45+I52+I63+I81)</f>
        <v>93644.64</v>
      </c>
      <c r="J11" s="8">
        <f>SUM(J12+J45+J52+J63+J81)</f>
        <v>24123</v>
      </c>
      <c r="K11" s="52">
        <f aca="true" t="shared" si="0" ref="K11:Y11">SUM(K12+K45+K52+K63+K81)</f>
        <v>419924.6865</v>
      </c>
      <c r="L11" s="38">
        <f t="shared" si="0"/>
        <v>65305.5815</v>
      </c>
      <c r="M11" s="38">
        <f t="shared" si="0"/>
        <v>221261.4437</v>
      </c>
      <c r="N11" s="38">
        <f t="shared" si="0"/>
        <v>137826.0613</v>
      </c>
      <c r="O11" s="38">
        <f t="shared" si="0"/>
        <v>0</v>
      </c>
      <c r="P11" s="38">
        <f t="shared" si="0"/>
        <v>419924.6865</v>
      </c>
      <c r="Q11" s="38">
        <f t="shared" si="0"/>
        <v>65305.5815</v>
      </c>
      <c r="R11" s="38">
        <f t="shared" si="0"/>
        <v>221261.4437</v>
      </c>
      <c r="S11" s="38">
        <f t="shared" si="0"/>
        <v>137826.0613</v>
      </c>
      <c r="T11" s="38">
        <f t="shared" si="0"/>
        <v>0</v>
      </c>
      <c r="U11" s="52">
        <f t="shared" si="0"/>
        <v>413644.7926</v>
      </c>
      <c r="V11" s="38">
        <f t="shared" si="0"/>
        <v>64899.225600000005</v>
      </c>
      <c r="W11" s="38">
        <f t="shared" si="0"/>
        <v>219329.9518</v>
      </c>
      <c r="X11" s="38">
        <f t="shared" si="0"/>
        <v>133884.01520000002</v>
      </c>
      <c r="Y11" s="38">
        <f t="shared" si="0"/>
        <v>0</v>
      </c>
      <c r="Z11" s="21">
        <f>SUM(U11/K11*100)</f>
        <v>98.50451900021838</v>
      </c>
      <c r="AA11" s="48" t="s">
        <v>203</v>
      </c>
    </row>
    <row r="12" spans="1:27" ht="89.25">
      <c r="A12" s="11" t="s">
        <v>19</v>
      </c>
      <c r="B12" s="12" t="s">
        <v>17</v>
      </c>
      <c r="C12" s="12" t="s">
        <v>18</v>
      </c>
      <c r="D12" s="12" t="s">
        <v>20</v>
      </c>
      <c r="E12" s="12" t="s">
        <v>17</v>
      </c>
      <c r="F12" s="39">
        <f>SUM(F13+F24+F29+F40)</f>
        <v>109295.59999999999</v>
      </c>
      <c r="G12" s="39">
        <f>SUM(G13+G24+G29+G40)</f>
        <v>50406.100000000006</v>
      </c>
      <c r="H12" s="39">
        <f>SUM(H13+H24+H29+H40)</f>
        <v>49331.7</v>
      </c>
      <c r="I12" s="39">
        <f>SUM(I13+I24+I29+I40)</f>
        <v>6805</v>
      </c>
      <c r="J12" s="39">
        <f>SUM(J13+J24+J29+J40)</f>
        <v>2752.7999999999997</v>
      </c>
      <c r="K12" s="55">
        <v>111803.3094</v>
      </c>
      <c r="L12" s="39">
        <f>SUM(L13+L24+L29+L40+L43)</f>
        <v>56103.41</v>
      </c>
      <c r="M12" s="18">
        <f aca="true" t="shared" si="1" ref="M12:Y12">SUM(M13+M24+M29+M40+M43)</f>
        <v>49530.772800000006</v>
      </c>
      <c r="N12" s="18">
        <f t="shared" si="1"/>
        <v>6169.126600000001</v>
      </c>
      <c r="O12" s="18">
        <f t="shared" si="1"/>
        <v>0</v>
      </c>
      <c r="P12" s="19">
        <v>111803.3094</v>
      </c>
      <c r="Q12" s="18">
        <f>SUM(Q13+Q24+Q29+Q40+Q43)</f>
        <v>56103.41</v>
      </c>
      <c r="R12" s="18">
        <f>SUM(R13+R24+R29+R40+R43)</f>
        <v>49530.772800000006</v>
      </c>
      <c r="S12" s="18">
        <f>SUM(S13+S24+S29+S40+S43)</f>
        <v>6169.126600000001</v>
      </c>
      <c r="T12" s="18">
        <f>SUM(T13+T24+T29+T40+T43)</f>
        <v>0</v>
      </c>
      <c r="U12" s="56">
        <f t="shared" si="1"/>
        <v>106317.06260000002</v>
      </c>
      <c r="V12" s="18">
        <f t="shared" si="1"/>
        <v>56103.41</v>
      </c>
      <c r="W12" s="18">
        <f t="shared" si="1"/>
        <v>44831.35860000001</v>
      </c>
      <c r="X12" s="18">
        <f t="shared" si="1"/>
        <v>5382.294</v>
      </c>
      <c r="Y12" s="18">
        <f t="shared" si="1"/>
        <v>0</v>
      </c>
      <c r="Z12" s="44">
        <f aca="true" t="shared" si="2" ref="Z12:Z78">SUM(U12/K12*100)</f>
        <v>95.09294775848561</v>
      </c>
      <c r="AA12" s="48" t="s">
        <v>203</v>
      </c>
    </row>
    <row r="13" spans="1:27" ht="38.25">
      <c r="A13" s="9" t="s">
        <v>117</v>
      </c>
      <c r="B13" s="10" t="s">
        <v>17</v>
      </c>
      <c r="C13" s="10" t="s">
        <v>18</v>
      </c>
      <c r="D13" s="10" t="s">
        <v>118</v>
      </c>
      <c r="E13" s="10" t="s">
        <v>17</v>
      </c>
      <c r="F13" s="20">
        <f>SUM(F14:F23)</f>
        <v>11509.6</v>
      </c>
      <c r="G13" s="20">
        <f>SUM(G14:G23)</f>
        <v>0</v>
      </c>
      <c r="H13" s="20">
        <f>SUM(H14:H23)</f>
        <v>5555.9</v>
      </c>
      <c r="I13" s="20">
        <f>SUM(I14:I23)</f>
        <v>5953.7</v>
      </c>
      <c r="J13" s="20">
        <f>SUM(J14:J23)</f>
        <v>0</v>
      </c>
      <c r="K13" s="29">
        <v>8732.5252</v>
      </c>
      <c r="L13" s="20">
        <f>SUM(L14:L23)</f>
        <v>0</v>
      </c>
      <c r="M13" s="20">
        <f aca="true" t="shared" si="3" ref="M13:Y13">SUM(M14:M23)</f>
        <v>5753.7408</v>
      </c>
      <c r="N13" s="20">
        <f t="shared" si="3"/>
        <v>2978.7844000000005</v>
      </c>
      <c r="O13" s="20">
        <f t="shared" si="3"/>
        <v>0</v>
      </c>
      <c r="P13" s="19">
        <v>8732.5252</v>
      </c>
      <c r="Q13" s="20">
        <f>SUM(Q14:Q23)</f>
        <v>0</v>
      </c>
      <c r="R13" s="20">
        <f>SUM(R14:R23)</f>
        <v>5753.7408</v>
      </c>
      <c r="S13" s="20">
        <f>SUM(S14:S23)</f>
        <v>2978.7844000000005</v>
      </c>
      <c r="T13" s="20">
        <f>SUM(T14:T23)</f>
        <v>0</v>
      </c>
      <c r="U13" s="20">
        <f t="shared" si="3"/>
        <v>6496.1184</v>
      </c>
      <c r="V13" s="20">
        <f t="shared" si="3"/>
        <v>0</v>
      </c>
      <c r="W13" s="20">
        <f t="shared" si="3"/>
        <v>3572.7118</v>
      </c>
      <c r="X13" s="20">
        <f>SUM(X14:X23)</f>
        <v>2923.4066000000003</v>
      </c>
      <c r="Y13" s="20">
        <f t="shared" si="3"/>
        <v>0</v>
      </c>
      <c r="Z13" s="21">
        <f t="shared" si="2"/>
        <v>74.38991873736592</v>
      </c>
      <c r="AA13" s="22"/>
    </row>
    <row r="14" spans="1:27" ht="25.5">
      <c r="A14" s="46" t="s">
        <v>180</v>
      </c>
      <c r="B14" s="10" t="s">
        <v>29</v>
      </c>
      <c r="C14" s="10" t="s">
        <v>32</v>
      </c>
      <c r="D14" s="10" t="s">
        <v>33</v>
      </c>
      <c r="E14" s="10" t="s">
        <v>119</v>
      </c>
      <c r="F14" s="23">
        <v>1659.2</v>
      </c>
      <c r="G14" s="23"/>
      <c r="H14" s="23"/>
      <c r="I14" s="23">
        <v>1659.2</v>
      </c>
      <c r="J14" s="23"/>
      <c r="K14" s="26">
        <v>1201.4846</v>
      </c>
      <c r="L14" s="23"/>
      <c r="M14" s="23"/>
      <c r="N14" s="24">
        <v>1201.4846</v>
      </c>
      <c r="O14" s="23"/>
      <c r="P14" s="24">
        <v>1201.4846</v>
      </c>
      <c r="Q14" s="23"/>
      <c r="R14" s="23"/>
      <c r="S14" s="24">
        <v>1201.4846</v>
      </c>
      <c r="T14" s="23"/>
      <c r="U14" s="26">
        <v>1201.4846</v>
      </c>
      <c r="V14" s="23"/>
      <c r="W14" s="23"/>
      <c r="X14" s="40">
        <v>1201.4846</v>
      </c>
      <c r="Y14" s="17"/>
      <c r="Z14" s="21">
        <f t="shared" si="2"/>
        <v>100</v>
      </c>
      <c r="AA14" s="22"/>
    </row>
    <row r="15" spans="1:27" ht="25.5">
      <c r="A15" s="46" t="s">
        <v>180</v>
      </c>
      <c r="B15" s="10" t="s">
        <v>29</v>
      </c>
      <c r="C15" s="10" t="s">
        <v>32</v>
      </c>
      <c r="D15" s="10" t="s">
        <v>33</v>
      </c>
      <c r="E15" s="42" t="s">
        <v>174</v>
      </c>
      <c r="F15" s="23">
        <v>457.8</v>
      </c>
      <c r="G15" s="23"/>
      <c r="H15" s="23"/>
      <c r="I15" s="23">
        <v>457.8</v>
      </c>
      <c r="J15" s="23"/>
      <c r="K15" s="26"/>
      <c r="L15" s="23"/>
      <c r="M15" s="23"/>
      <c r="N15" s="24"/>
      <c r="O15" s="23"/>
      <c r="P15" s="24"/>
      <c r="Q15" s="23"/>
      <c r="R15" s="23"/>
      <c r="S15" s="24"/>
      <c r="T15" s="23"/>
      <c r="U15" s="26"/>
      <c r="V15" s="23"/>
      <c r="W15" s="23"/>
      <c r="X15" s="40"/>
      <c r="Y15" s="17"/>
      <c r="Z15" s="21"/>
      <c r="AA15" s="22"/>
    </row>
    <row r="16" spans="1:27" ht="25.5">
      <c r="A16" s="46" t="s">
        <v>180</v>
      </c>
      <c r="B16" s="10" t="s">
        <v>29</v>
      </c>
      <c r="C16" s="10" t="s">
        <v>32</v>
      </c>
      <c r="D16" s="10" t="s">
        <v>34</v>
      </c>
      <c r="E16" s="10" t="s">
        <v>119</v>
      </c>
      <c r="F16" s="23">
        <v>1678.1</v>
      </c>
      <c r="G16" s="23"/>
      <c r="H16" s="23"/>
      <c r="I16" s="23">
        <v>1678.1</v>
      </c>
      <c r="J16" s="23"/>
      <c r="K16" s="26">
        <v>1678.065</v>
      </c>
      <c r="L16" s="23"/>
      <c r="M16" s="23"/>
      <c r="N16" s="24">
        <v>1678.065</v>
      </c>
      <c r="O16" s="23"/>
      <c r="P16" s="24">
        <v>1678.065</v>
      </c>
      <c r="Q16" s="23"/>
      <c r="R16" s="23"/>
      <c r="S16" s="24">
        <v>1678.065</v>
      </c>
      <c r="T16" s="23"/>
      <c r="U16" s="26">
        <v>1678.065</v>
      </c>
      <c r="V16" s="23"/>
      <c r="W16" s="23"/>
      <c r="X16" s="40">
        <v>1678.065</v>
      </c>
      <c r="Y16" s="17"/>
      <c r="Z16" s="21">
        <f t="shared" si="2"/>
        <v>100</v>
      </c>
      <c r="AA16" s="23"/>
    </row>
    <row r="17" spans="1:27" ht="127.5">
      <c r="A17" s="46" t="s">
        <v>178</v>
      </c>
      <c r="B17" s="10" t="s">
        <v>29</v>
      </c>
      <c r="C17" s="10" t="s">
        <v>32</v>
      </c>
      <c r="D17" s="10" t="s">
        <v>35</v>
      </c>
      <c r="E17" s="10" t="s">
        <v>120</v>
      </c>
      <c r="F17" s="23">
        <v>41.2</v>
      </c>
      <c r="G17" s="23"/>
      <c r="H17" s="23"/>
      <c r="I17" s="23">
        <v>41.2</v>
      </c>
      <c r="J17" s="23"/>
      <c r="K17" s="26">
        <v>41.2348</v>
      </c>
      <c r="L17" s="23"/>
      <c r="M17" s="23"/>
      <c r="N17" s="24">
        <v>41.2348</v>
      </c>
      <c r="O17" s="23"/>
      <c r="P17" s="24">
        <v>41.2348</v>
      </c>
      <c r="Q17" s="23"/>
      <c r="R17" s="23"/>
      <c r="S17" s="24">
        <v>41.2348</v>
      </c>
      <c r="T17" s="23"/>
      <c r="U17" s="26">
        <v>18.857</v>
      </c>
      <c r="V17" s="23"/>
      <c r="W17" s="23"/>
      <c r="X17" s="40">
        <v>18.857</v>
      </c>
      <c r="Y17" s="17"/>
      <c r="Z17" s="21">
        <f t="shared" si="2"/>
        <v>45.7307904973469</v>
      </c>
      <c r="AA17" s="23"/>
    </row>
    <row r="18" spans="1:27" ht="127.5">
      <c r="A18" s="46" t="s">
        <v>178</v>
      </c>
      <c r="B18" s="10" t="s">
        <v>29</v>
      </c>
      <c r="C18" s="10" t="s">
        <v>32</v>
      </c>
      <c r="D18" s="42" t="s">
        <v>173</v>
      </c>
      <c r="E18" s="10" t="s">
        <v>120</v>
      </c>
      <c r="F18" s="23">
        <v>51.6</v>
      </c>
      <c r="G18" s="23"/>
      <c r="H18" s="23"/>
      <c r="I18" s="23">
        <v>51.6</v>
      </c>
      <c r="J18" s="23"/>
      <c r="K18" s="26"/>
      <c r="L18" s="23"/>
      <c r="M18" s="23"/>
      <c r="N18" s="24"/>
      <c r="O18" s="23"/>
      <c r="P18" s="24"/>
      <c r="Q18" s="23"/>
      <c r="R18" s="23"/>
      <c r="S18" s="24"/>
      <c r="T18" s="23"/>
      <c r="U18" s="26"/>
      <c r="V18" s="23"/>
      <c r="W18" s="23"/>
      <c r="X18" s="40"/>
      <c r="Y18" s="17"/>
      <c r="Z18" s="21"/>
      <c r="AA18" s="23"/>
    </row>
    <row r="19" spans="1:27" ht="127.5">
      <c r="A19" s="46" t="s">
        <v>178</v>
      </c>
      <c r="B19" s="10" t="s">
        <v>29</v>
      </c>
      <c r="C19" s="10" t="s">
        <v>32</v>
      </c>
      <c r="D19" s="42" t="s">
        <v>172</v>
      </c>
      <c r="E19" s="10" t="s">
        <v>120</v>
      </c>
      <c r="F19" s="23">
        <v>2007.8</v>
      </c>
      <c r="G19" s="23"/>
      <c r="H19" s="23"/>
      <c r="I19" s="23">
        <v>2007.8</v>
      </c>
      <c r="J19" s="23"/>
      <c r="K19" s="26"/>
      <c r="L19" s="23"/>
      <c r="M19" s="23"/>
      <c r="N19" s="24"/>
      <c r="O19" s="23"/>
      <c r="P19" s="24"/>
      <c r="Q19" s="23"/>
      <c r="R19" s="23"/>
      <c r="S19" s="24"/>
      <c r="T19" s="23"/>
      <c r="U19" s="26"/>
      <c r="V19" s="23"/>
      <c r="W19" s="23"/>
      <c r="X19" s="40"/>
      <c r="Y19" s="17"/>
      <c r="Z19" s="21"/>
      <c r="AA19" s="23"/>
    </row>
    <row r="20" spans="1:27" ht="38.25">
      <c r="A20" s="46" t="s">
        <v>179</v>
      </c>
      <c r="B20" s="10" t="s">
        <v>29</v>
      </c>
      <c r="C20" s="10" t="s">
        <v>32</v>
      </c>
      <c r="D20" s="10" t="s">
        <v>36</v>
      </c>
      <c r="E20" s="10" t="s">
        <v>121</v>
      </c>
      <c r="F20" s="41">
        <v>58</v>
      </c>
      <c r="G20" s="41"/>
      <c r="H20" s="41"/>
      <c r="I20" s="41">
        <v>58</v>
      </c>
      <c r="J20" s="23"/>
      <c r="K20" s="26">
        <v>33</v>
      </c>
      <c r="L20" s="23"/>
      <c r="M20" s="23"/>
      <c r="N20" s="24">
        <v>33</v>
      </c>
      <c r="O20" s="23"/>
      <c r="P20" s="24">
        <v>33</v>
      </c>
      <c r="Q20" s="23"/>
      <c r="R20" s="23"/>
      <c r="S20" s="24">
        <v>33</v>
      </c>
      <c r="T20" s="23"/>
      <c r="U20" s="26">
        <v>0</v>
      </c>
      <c r="V20" s="23"/>
      <c r="W20" s="23"/>
      <c r="X20" s="40">
        <v>0</v>
      </c>
      <c r="Y20" s="17"/>
      <c r="Z20" s="21">
        <f t="shared" si="2"/>
        <v>0</v>
      </c>
      <c r="AA20" s="23"/>
    </row>
    <row r="21" spans="1:27" ht="25.5">
      <c r="A21" s="46" t="s">
        <v>180</v>
      </c>
      <c r="B21" s="10" t="s">
        <v>29</v>
      </c>
      <c r="C21" s="10" t="s">
        <v>32</v>
      </c>
      <c r="D21" s="10" t="s">
        <v>37</v>
      </c>
      <c r="E21" s="10" t="s">
        <v>119</v>
      </c>
      <c r="F21" s="41">
        <v>3000</v>
      </c>
      <c r="G21" s="41"/>
      <c r="H21" s="41">
        <v>3000</v>
      </c>
      <c r="I21" s="23"/>
      <c r="J21" s="23"/>
      <c r="K21" s="26">
        <v>3000</v>
      </c>
      <c r="L21" s="23"/>
      <c r="M21" s="24">
        <v>3000</v>
      </c>
      <c r="N21" s="25"/>
      <c r="O21" s="23"/>
      <c r="P21" s="24">
        <v>3000</v>
      </c>
      <c r="Q21" s="23"/>
      <c r="R21" s="24">
        <v>3000</v>
      </c>
      <c r="S21" s="25"/>
      <c r="T21" s="23"/>
      <c r="U21" s="26">
        <v>2643.759</v>
      </c>
      <c r="V21" s="23"/>
      <c r="W21" s="24">
        <v>2643.759</v>
      </c>
      <c r="X21" s="23"/>
      <c r="Y21" s="23"/>
      <c r="Z21" s="21">
        <f t="shared" si="2"/>
        <v>88.1253</v>
      </c>
      <c r="AA21" s="23"/>
    </row>
    <row r="22" spans="1:27" ht="127.5">
      <c r="A22" s="46" t="s">
        <v>178</v>
      </c>
      <c r="B22" s="10" t="s">
        <v>29</v>
      </c>
      <c r="C22" s="10" t="s">
        <v>32</v>
      </c>
      <c r="D22" s="10" t="s">
        <v>38</v>
      </c>
      <c r="E22" s="10" t="s">
        <v>120</v>
      </c>
      <c r="F22" s="23">
        <v>2555.9</v>
      </c>
      <c r="G22" s="23"/>
      <c r="H22" s="23">
        <v>2555.9</v>
      </c>
      <c r="I22" s="23"/>
      <c r="J22" s="23"/>
      <c r="K22" s="26">
        <v>2753.7408</v>
      </c>
      <c r="L22" s="23"/>
      <c r="M22" s="24">
        <v>2753.7408</v>
      </c>
      <c r="N22" s="23"/>
      <c r="O22" s="23"/>
      <c r="P22" s="24">
        <v>2753.7408</v>
      </c>
      <c r="Q22" s="23"/>
      <c r="R22" s="24">
        <v>2753.7408</v>
      </c>
      <c r="S22" s="23"/>
      <c r="T22" s="23"/>
      <c r="U22" s="26">
        <v>928.9528</v>
      </c>
      <c r="V22" s="23"/>
      <c r="W22" s="24">
        <v>928.9528</v>
      </c>
      <c r="X22" s="23"/>
      <c r="Y22" s="23"/>
      <c r="Z22" s="21">
        <f t="shared" si="2"/>
        <v>33.734213474267435</v>
      </c>
      <c r="AA22" s="23"/>
    </row>
    <row r="23" spans="1:27" ht="127.5">
      <c r="A23" s="46" t="s">
        <v>178</v>
      </c>
      <c r="B23" s="10" t="s">
        <v>55</v>
      </c>
      <c r="C23" s="10" t="s">
        <v>32</v>
      </c>
      <c r="D23" s="10" t="s">
        <v>36</v>
      </c>
      <c r="E23" s="10" t="s">
        <v>121</v>
      </c>
      <c r="F23" s="23"/>
      <c r="G23" s="23"/>
      <c r="H23" s="23"/>
      <c r="I23" s="23"/>
      <c r="J23" s="23"/>
      <c r="K23" s="26">
        <v>25</v>
      </c>
      <c r="L23" s="23"/>
      <c r="M23" s="25"/>
      <c r="N23" s="24">
        <v>25</v>
      </c>
      <c r="O23" s="23"/>
      <c r="P23" s="24">
        <v>25</v>
      </c>
      <c r="Q23" s="23"/>
      <c r="R23" s="25"/>
      <c r="S23" s="24">
        <v>25</v>
      </c>
      <c r="T23" s="23"/>
      <c r="U23" s="26">
        <v>25</v>
      </c>
      <c r="V23" s="23"/>
      <c r="W23" s="23"/>
      <c r="X23" s="24">
        <v>25</v>
      </c>
      <c r="Y23" s="23"/>
      <c r="Z23" s="21">
        <f t="shared" si="2"/>
        <v>100</v>
      </c>
      <c r="AA23" s="23"/>
    </row>
    <row r="24" spans="1:27" ht="38.25">
      <c r="A24" s="9" t="s">
        <v>122</v>
      </c>
      <c r="B24" s="10" t="s">
        <v>17</v>
      </c>
      <c r="C24" s="10" t="s">
        <v>18</v>
      </c>
      <c r="D24" s="10" t="s">
        <v>123</v>
      </c>
      <c r="E24" s="10" t="s">
        <v>17</v>
      </c>
      <c r="F24" s="23">
        <f>SUM(F25:F28)</f>
        <v>93.5</v>
      </c>
      <c r="G24" s="23">
        <f>SUM(G25:G28)</f>
        <v>0</v>
      </c>
      <c r="H24" s="23">
        <f>SUM(H25:H28)</f>
        <v>82.5</v>
      </c>
      <c r="I24" s="23">
        <f>SUM(I25:I28)</f>
        <v>11</v>
      </c>
      <c r="J24" s="23">
        <f>SUM(J25:J28)</f>
        <v>0</v>
      </c>
      <c r="K24" s="29">
        <v>94.8</v>
      </c>
      <c r="L24" s="23">
        <f>SUM(L25:L28)</f>
        <v>0</v>
      </c>
      <c r="M24" s="23">
        <f aca="true" t="shared" si="4" ref="M24:Y24">SUM(M25:M28)</f>
        <v>83.8</v>
      </c>
      <c r="N24" s="23">
        <f t="shared" si="4"/>
        <v>11</v>
      </c>
      <c r="O24" s="23">
        <f t="shared" si="4"/>
        <v>0</v>
      </c>
      <c r="P24" s="19">
        <v>94.8</v>
      </c>
      <c r="Q24" s="23">
        <f>SUM(Q25:Q28)</f>
        <v>0</v>
      </c>
      <c r="R24" s="23">
        <f>SUM(R25:R28)</f>
        <v>83.8</v>
      </c>
      <c r="S24" s="23">
        <f>SUM(S25:S28)</f>
        <v>11</v>
      </c>
      <c r="T24" s="23">
        <f>SUM(T25:T28)</f>
        <v>0</v>
      </c>
      <c r="U24" s="23">
        <f t="shared" si="4"/>
        <v>94.60379999999999</v>
      </c>
      <c r="V24" s="23">
        <f t="shared" si="4"/>
        <v>0</v>
      </c>
      <c r="W24" s="23">
        <f t="shared" si="4"/>
        <v>83.60379999999999</v>
      </c>
      <c r="X24" s="23">
        <f t="shared" si="4"/>
        <v>11</v>
      </c>
      <c r="Y24" s="23">
        <f t="shared" si="4"/>
        <v>0</v>
      </c>
      <c r="Z24" s="21">
        <f t="shared" si="2"/>
        <v>99.79303797468354</v>
      </c>
      <c r="AA24" s="23"/>
    </row>
    <row r="25" spans="1:27" ht="25.5">
      <c r="A25" s="46" t="s">
        <v>182</v>
      </c>
      <c r="B25" s="10" t="s">
        <v>29</v>
      </c>
      <c r="C25" s="10" t="s">
        <v>43</v>
      </c>
      <c r="D25" s="10" t="s">
        <v>44</v>
      </c>
      <c r="E25" s="10" t="s">
        <v>121</v>
      </c>
      <c r="F25" s="23"/>
      <c r="G25" s="23"/>
      <c r="H25" s="23"/>
      <c r="I25" s="23"/>
      <c r="J25" s="23"/>
      <c r="K25" s="26">
        <v>1.3</v>
      </c>
      <c r="L25" s="23"/>
      <c r="M25" s="24">
        <v>1.3</v>
      </c>
      <c r="N25" s="25"/>
      <c r="O25" s="23"/>
      <c r="P25" s="24">
        <v>1.3</v>
      </c>
      <c r="Q25" s="23"/>
      <c r="R25" s="24">
        <v>1.3</v>
      </c>
      <c r="S25" s="25"/>
      <c r="T25" s="23"/>
      <c r="U25" s="26">
        <v>1.3</v>
      </c>
      <c r="V25" s="23"/>
      <c r="W25" s="24">
        <v>1.3</v>
      </c>
      <c r="X25" s="23"/>
      <c r="Y25" s="23"/>
      <c r="Z25" s="21">
        <f t="shared" si="2"/>
        <v>100</v>
      </c>
      <c r="AA25" s="23"/>
    </row>
    <row r="26" spans="1:27" ht="25.5">
      <c r="A26" s="46" t="s">
        <v>182</v>
      </c>
      <c r="B26" s="10" t="s">
        <v>29</v>
      </c>
      <c r="C26" s="10" t="s">
        <v>45</v>
      </c>
      <c r="D26" s="10" t="s">
        <v>46</v>
      </c>
      <c r="E26" s="10" t="s">
        <v>120</v>
      </c>
      <c r="F26" s="41">
        <v>11</v>
      </c>
      <c r="G26" s="23"/>
      <c r="H26" s="23"/>
      <c r="I26" s="41">
        <v>11</v>
      </c>
      <c r="J26" s="23"/>
      <c r="K26" s="26">
        <v>11</v>
      </c>
      <c r="L26" s="25"/>
      <c r="M26" s="23"/>
      <c r="N26" s="24">
        <v>11</v>
      </c>
      <c r="O26" s="23"/>
      <c r="P26" s="24">
        <v>11</v>
      </c>
      <c r="Q26" s="25"/>
      <c r="R26" s="23"/>
      <c r="S26" s="24">
        <v>11</v>
      </c>
      <c r="T26" s="23"/>
      <c r="U26" s="26">
        <v>11</v>
      </c>
      <c r="V26" s="23"/>
      <c r="W26" s="23"/>
      <c r="X26" s="24">
        <v>11</v>
      </c>
      <c r="Y26" s="23"/>
      <c r="Z26" s="21">
        <f t="shared" si="2"/>
        <v>100</v>
      </c>
      <c r="AA26" s="23"/>
    </row>
    <row r="27" spans="1:27" ht="28.5" customHeight="1">
      <c r="A27" s="46" t="s">
        <v>181</v>
      </c>
      <c r="B27" s="10" t="s">
        <v>29</v>
      </c>
      <c r="C27" s="10" t="s">
        <v>51</v>
      </c>
      <c r="D27" s="10" t="s">
        <v>52</v>
      </c>
      <c r="E27" s="10" t="s">
        <v>124</v>
      </c>
      <c r="F27" s="23">
        <v>76.3</v>
      </c>
      <c r="G27" s="23"/>
      <c r="H27" s="23">
        <v>76.3</v>
      </c>
      <c r="I27" s="23"/>
      <c r="J27" s="23"/>
      <c r="K27" s="26">
        <v>76.3</v>
      </c>
      <c r="L27" s="23"/>
      <c r="M27" s="24">
        <v>76.3</v>
      </c>
      <c r="N27" s="23"/>
      <c r="O27" s="23"/>
      <c r="P27" s="24">
        <v>76.3</v>
      </c>
      <c r="Q27" s="23"/>
      <c r="R27" s="24">
        <v>76.3</v>
      </c>
      <c r="S27" s="23"/>
      <c r="T27" s="23"/>
      <c r="U27" s="26">
        <v>76.3</v>
      </c>
      <c r="V27" s="23"/>
      <c r="W27" s="24">
        <v>76.3</v>
      </c>
      <c r="X27" s="23"/>
      <c r="Y27" s="23"/>
      <c r="Z27" s="21">
        <f t="shared" si="2"/>
        <v>100</v>
      </c>
      <c r="AA27" s="23"/>
    </row>
    <row r="28" spans="1:27" ht="25.5">
      <c r="A28" s="46" t="s">
        <v>181</v>
      </c>
      <c r="B28" s="10" t="s">
        <v>29</v>
      </c>
      <c r="C28" s="10" t="s">
        <v>51</v>
      </c>
      <c r="D28" s="10" t="s">
        <v>53</v>
      </c>
      <c r="E28" s="10" t="s">
        <v>124</v>
      </c>
      <c r="F28" s="23">
        <v>6.2</v>
      </c>
      <c r="G28" s="23"/>
      <c r="H28" s="23">
        <v>6.2</v>
      </c>
      <c r="I28" s="23"/>
      <c r="J28" s="23"/>
      <c r="K28" s="26">
        <v>6.2</v>
      </c>
      <c r="L28" s="23"/>
      <c r="M28" s="24">
        <v>6.2</v>
      </c>
      <c r="N28" s="23"/>
      <c r="O28" s="23"/>
      <c r="P28" s="24">
        <v>6.2</v>
      </c>
      <c r="Q28" s="23"/>
      <c r="R28" s="24">
        <v>6.2</v>
      </c>
      <c r="S28" s="23"/>
      <c r="T28" s="23"/>
      <c r="U28" s="26">
        <v>6.0038</v>
      </c>
      <c r="V28" s="23"/>
      <c r="W28" s="24">
        <v>6.0038</v>
      </c>
      <c r="X28" s="23"/>
      <c r="Y28" s="23"/>
      <c r="Z28" s="21">
        <f t="shared" si="2"/>
        <v>96.83548387096775</v>
      </c>
      <c r="AA28" s="23"/>
    </row>
    <row r="29" spans="1:27" ht="38.25">
      <c r="A29" s="9" t="s">
        <v>125</v>
      </c>
      <c r="B29" s="10" t="s">
        <v>17</v>
      </c>
      <c r="C29" s="10" t="s">
        <v>18</v>
      </c>
      <c r="D29" s="10" t="s">
        <v>126</v>
      </c>
      <c r="E29" s="10" t="s">
        <v>17</v>
      </c>
      <c r="F29" s="23">
        <f>SUM(F30:F39)</f>
        <v>97692.49999999999</v>
      </c>
      <c r="G29" s="23">
        <f>SUM(G30:G39)</f>
        <v>50406.100000000006</v>
      </c>
      <c r="H29" s="23">
        <f>SUM(H30:H39)</f>
        <v>43693.299999999996</v>
      </c>
      <c r="I29" s="23">
        <f>SUM(I30:I39)</f>
        <v>840.3</v>
      </c>
      <c r="J29" s="23">
        <f>SUM(J30:J39)</f>
        <v>2752.7999999999997</v>
      </c>
      <c r="K29" s="29">
        <v>102918.896</v>
      </c>
      <c r="L29" s="23">
        <f>SUM(L30:L39)</f>
        <v>56103.41</v>
      </c>
      <c r="M29" s="23">
        <f aca="true" t="shared" si="5" ref="M29:Y29">SUM(M30:M39)</f>
        <v>43693.232</v>
      </c>
      <c r="N29" s="23">
        <f t="shared" si="5"/>
        <v>3122.2540000000004</v>
      </c>
      <c r="O29" s="23">
        <f t="shared" si="5"/>
        <v>0</v>
      </c>
      <c r="P29" s="19">
        <v>102918.896</v>
      </c>
      <c r="Q29" s="23">
        <f>SUM(Q30:Q39)</f>
        <v>56103.41</v>
      </c>
      <c r="R29" s="23">
        <f>SUM(R30:R39)</f>
        <v>43693.232</v>
      </c>
      <c r="S29" s="23">
        <f>SUM(S30:S39)</f>
        <v>3122.2540000000004</v>
      </c>
      <c r="T29" s="23">
        <f>SUM(T30:T39)</f>
        <v>0</v>
      </c>
      <c r="U29" s="23">
        <f t="shared" si="5"/>
        <v>99670.03200000002</v>
      </c>
      <c r="V29" s="23">
        <f t="shared" si="5"/>
        <v>56103.41</v>
      </c>
      <c r="W29" s="23">
        <f t="shared" si="5"/>
        <v>41175.043000000005</v>
      </c>
      <c r="X29" s="23">
        <f t="shared" si="5"/>
        <v>2391.579</v>
      </c>
      <c r="Y29" s="23">
        <f t="shared" si="5"/>
        <v>0</v>
      </c>
      <c r="Z29" s="21">
        <f t="shared" si="2"/>
        <v>96.84327744829291</v>
      </c>
      <c r="AA29" s="23"/>
    </row>
    <row r="30" spans="1:27" ht="51">
      <c r="A30" s="46" t="s">
        <v>186</v>
      </c>
      <c r="B30" s="10" t="s">
        <v>29</v>
      </c>
      <c r="C30" s="10" t="s">
        <v>32</v>
      </c>
      <c r="D30" s="10" t="s">
        <v>39</v>
      </c>
      <c r="E30" s="10" t="s">
        <v>120</v>
      </c>
      <c r="F30" s="23"/>
      <c r="G30" s="23"/>
      <c r="H30" s="23"/>
      <c r="I30" s="23"/>
      <c r="J30" s="23"/>
      <c r="K30" s="26">
        <v>2465.5882</v>
      </c>
      <c r="L30" s="23"/>
      <c r="M30" s="23"/>
      <c r="N30" s="24">
        <v>2465.5882</v>
      </c>
      <c r="O30" s="23"/>
      <c r="P30" s="24">
        <v>2465.5882</v>
      </c>
      <c r="Q30" s="23"/>
      <c r="R30" s="23"/>
      <c r="S30" s="24">
        <v>2465.5882</v>
      </c>
      <c r="T30" s="23"/>
      <c r="U30" s="26">
        <v>1786.529</v>
      </c>
      <c r="V30" s="23"/>
      <c r="W30" s="23"/>
      <c r="X30" s="24">
        <v>1786.529</v>
      </c>
      <c r="Y30" s="23"/>
      <c r="Z30" s="21">
        <f t="shared" si="2"/>
        <v>72.45853139628102</v>
      </c>
      <c r="AA30" s="23"/>
    </row>
    <row r="31" spans="1:27" ht="51">
      <c r="A31" s="46" t="s">
        <v>186</v>
      </c>
      <c r="B31" s="10" t="s">
        <v>29</v>
      </c>
      <c r="C31" s="10" t="s">
        <v>32</v>
      </c>
      <c r="D31" s="10" t="s">
        <v>40</v>
      </c>
      <c r="E31" s="10" t="s">
        <v>120</v>
      </c>
      <c r="F31" s="23"/>
      <c r="G31" s="23"/>
      <c r="H31" s="23"/>
      <c r="I31" s="23"/>
      <c r="J31" s="23"/>
      <c r="K31" s="26">
        <v>51.6158</v>
      </c>
      <c r="L31" s="25"/>
      <c r="M31" s="23"/>
      <c r="N31" s="24">
        <v>51.6158</v>
      </c>
      <c r="O31" s="23"/>
      <c r="P31" s="24">
        <v>51.6158</v>
      </c>
      <c r="Q31" s="25"/>
      <c r="R31" s="23"/>
      <c r="S31" s="24">
        <v>51.6158</v>
      </c>
      <c r="T31" s="23"/>
      <c r="U31" s="26">
        <v>0</v>
      </c>
      <c r="V31" s="23"/>
      <c r="W31" s="23"/>
      <c r="X31" s="24">
        <v>0</v>
      </c>
      <c r="Y31" s="23"/>
      <c r="Z31" s="21">
        <f t="shared" si="2"/>
        <v>0</v>
      </c>
      <c r="AA31" s="23"/>
    </row>
    <row r="32" spans="1:27" ht="51">
      <c r="A32" s="46" t="s">
        <v>186</v>
      </c>
      <c r="B32" s="10" t="s">
        <v>29</v>
      </c>
      <c r="C32" s="10" t="s">
        <v>32</v>
      </c>
      <c r="D32" s="10" t="s">
        <v>41</v>
      </c>
      <c r="E32" s="10" t="s">
        <v>120</v>
      </c>
      <c r="F32" s="41">
        <v>44235.3</v>
      </c>
      <c r="G32" s="41">
        <v>44235.3</v>
      </c>
      <c r="H32" s="23"/>
      <c r="I32" s="23"/>
      <c r="J32" s="23"/>
      <c r="K32" s="26">
        <v>44235.34</v>
      </c>
      <c r="L32" s="24">
        <v>44235.34</v>
      </c>
      <c r="M32" s="23"/>
      <c r="N32" s="23"/>
      <c r="O32" s="23"/>
      <c r="P32" s="24">
        <v>44235.34</v>
      </c>
      <c r="Q32" s="24">
        <v>44235.34</v>
      </c>
      <c r="R32" s="23"/>
      <c r="S32" s="23"/>
      <c r="T32" s="23"/>
      <c r="U32" s="26">
        <v>44235.34</v>
      </c>
      <c r="V32" s="24">
        <v>44235.34</v>
      </c>
      <c r="W32" s="23"/>
      <c r="X32" s="23"/>
      <c r="Y32" s="23"/>
      <c r="Z32" s="21">
        <f t="shared" si="2"/>
        <v>100</v>
      </c>
      <c r="AA32" s="23"/>
    </row>
    <row r="33" spans="1:27" ht="51">
      <c r="A33" s="46" t="s">
        <v>185</v>
      </c>
      <c r="B33" s="10" t="s">
        <v>29</v>
      </c>
      <c r="C33" s="10" t="s">
        <v>32</v>
      </c>
      <c r="D33" s="10" t="s">
        <v>42</v>
      </c>
      <c r="E33" s="10" t="s">
        <v>120</v>
      </c>
      <c r="F33" s="41">
        <v>43304.6</v>
      </c>
      <c r="G33" s="23"/>
      <c r="H33" s="41">
        <v>43304.6</v>
      </c>
      <c r="I33" s="23"/>
      <c r="J33" s="23"/>
      <c r="K33" s="26">
        <v>43304.572</v>
      </c>
      <c r="L33" s="23"/>
      <c r="M33" s="24">
        <v>43304.572</v>
      </c>
      <c r="N33" s="25"/>
      <c r="O33" s="23"/>
      <c r="P33" s="24">
        <v>43304.572</v>
      </c>
      <c r="Q33" s="23"/>
      <c r="R33" s="24">
        <v>43304.572</v>
      </c>
      <c r="S33" s="25"/>
      <c r="T33" s="23"/>
      <c r="U33" s="26">
        <v>40786.383</v>
      </c>
      <c r="V33" s="23"/>
      <c r="W33" s="24">
        <v>40786.383</v>
      </c>
      <c r="X33" s="23"/>
      <c r="Y33" s="23"/>
      <c r="Z33" s="21">
        <f t="shared" si="2"/>
        <v>94.18493502256528</v>
      </c>
      <c r="AA33" s="23"/>
    </row>
    <row r="34" spans="1:27" ht="51">
      <c r="A34" s="46" t="s">
        <v>185</v>
      </c>
      <c r="B34" s="10" t="s">
        <v>29</v>
      </c>
      <c r="C34" s="10" t="s">
        <v>45</v>
      </c>
      <c r="D34" s="10" t="s">
        <v>47</v>
      </c>
      <c r="E34" s="10" t="s">
        <v>120</v>
      </c>
      <c r="F34" s="41">
        <v>1141.4</v>
      </c>
      <c r="G34" s="23"/>
      <c r="H34" s="23"/>
      <c r="I34" s="41">
        <v>459.3</v>
      </c>
      <c r="J34" s="23">
        <v>682.1</v>
      </c>
      <c r="K34" s="26">
        <v>459.3</v>
      </c>
      <c r="L34" s="23"/>
      <c r="M34" s="23"/>
      <c r="N34" s="24">
        <v>459.3</v>
      </c>
      <c r="O34" s="23"/>
      <c r="P34" s="24">
        <v>459.3</v>
      </c>
      <c r="Q34" s="23"/>
      <c r="R34" s="23"/>
      <c r="S34" s="24">
        <v>459.3</v>
      </c>
      <c r="T34" s="23"/>
      <c r="U34" s="26">
        <v>459.3</v>
      </c>
      <c r="V34" s="23"/>
      <c r="W34" s="23"/>
      <c r="X34" s="24">
        <v>459.3</v>
      </c>
      <c r="Y34" s="23"/>
      <c r="Z34" s="21">
        <f t="shared" si="2"/>
        <v>100</v>
      </c>
      <c r="AA34" s="23"/>
    </row>
    <row r="35" spans="1:27" ht="62.25" customHeight="1">
      <c r="A35" s="46" t="s">
        <v>184</v>
      </c>
      <c r="B35" s="10" t="s">
        <v>29</v>
      </c>
      <c r="C35" s="10" t="s">
        <v>45</v>
      </c>
      <c r="D35" s="10" t="s">
        <v>41</v>
      </c>
      <c r="E35" s="10" t="s">
        <v>120</v>
      </c>
      <c r="F35" s="41">
        <v>5697.3</v>
      </c>
      <c r="G35" s="41">
        <v>5697.3</v>
      </c>
      <c r="H35" s="23"/>
      <c r="I35" s="23"/>
      <c r="J35" s="23"/>
      <c r="K35" s="26">
        <v>5697.3</v>
      </c>
      <c r="L35" s="24">
        <v>5697.3</v>
      </c>
      <c r="M35" s="25"/>
      <c r="N35" s="23"/>
      <c r="O35" s="23"/>
      <c r="P35" s="24">
        <v>5697.3</v>
      </c>
      <c r="Q35" s="24">
        <v>5697.3</v>
      </c>
      <c r="R35" s="25"/>
      <c r="S35" s="23"/>
      <c r="T35" s="23"/>
      <c r="U35" s="26">
        <v>5697.3</v>
      </c>
      <c r="V35" s="24">
        <v>5697.3</v>
      </c>
      <c r="W35" s="23"/>
      <c r="X35" s="23"/>
      <c r="Y35" s="23"/>
      <c r="Z35" s="21">
        <f t="shared" si="2"/>
        <v>100</v>
      </c>
      <c r="AA35" s="23"/>
    </row>
    <row r="36" spans="1:27" ht="51">
      <c r="A36" s="46" t="s">
        <v>184</v>
      </c>
      <c r="B36" s="10" t="s">
        <v>29</v>
      </c>
      <c r="C36" s="10" t="s">
        <v>45</v>
      </c>
      <c r="D36" s="10" t="s">
        <v>41</v>
      </c>
      <c r="E36" s="10" t="s">
        <v>127</v>
      </c>
      <c r="F36" s="23"/>
      <c r="G36" s="23"/>
      <c r="H36" s="23"/>
      <c r="I36" s="23"/>
      <c r="J36" s="23"/>
      <c r="K36" s="26">
        <v>5697.3</v>
      </c>
      <c r="L36" s="24">
        <v>5697.3</v>
      </c>
      <c r="M36" s="25"/>
      <c r="N36" s="23"/>
      <c r="O36" s="23"/>
      <c r="P36" s="24">
        <v>5697.3</v>
      </c>
      <c r="Q36" s="24">
        <v>5697.3</v>
      </c>
      <c r="R36" s="25"/>
      <c r="S36" s="23"/>
      <c r="T36" s="23"/>
      <c r="U36" s="26">
        <v>5697.3</v>
      </c>
      <c r="V36" s="24">
        <v>5697.3</v>
      </c>
      <c r="W36" s="23"/>
      <c r="X36" s="23"/>
      <c r="Y36" s="23"/>
      <c r="Z36" s="21">
        <f t="shared" si="2"/>
        <v>100</v>
      </c>
      <c r="AA36" s="23"/>
    </row>
    <row r="37" spans="1:27" ht="76.5">
      <c r="A37" s="46" t="s">
        <v>183</v>
      </c>
      <c r="B37" s="10" t="s">
        <v>29</v>
      </c>
      <c r="C37" s="10" t="s">
        <v>51</v>
      </c>
      <c r="D37" s="10" t="s">
        <v>47</v>
      </c>
      <c r="E37" s="10" t="s">
        <v>128</v>
      </c>
      <c r="F37" s="41">
        <v>2451.7</v>
      </c>
      <c r="G37" s="23"/>
      <c r="H37" s="23"/>
      <c r="I37" s="41">
        <v>381</v>
      </c>
      <c r="J37" s="23">
        <v>2070.7</v>
      </c>
      <c r="K37" s="26">
        <v>145.75</v>
      </c>
      <c r="L37" s="23"/>
      <c r="M37" s="23"/>
      <c r="N37" s="24">
        <v>145.75</v>
      </c>
      <c r="O37" s="23"/>
      <c r="P37" s="24">
        <v>145.75</v>
      </c>
      <c r="Q37" s="23"/>
      <c r="R37" s="23"/>
      <c r="S37" s="24">
        <v>145.75</v>
      </c>
      <c r="T37" s="23"/>
      <c r="U37" s="26">
        <v>145.75</v>
      </c>
      <c r="V37" s="23"/>
      <c r="W37" s="23"/>
      <c r="X37" s="24">
        <v>145.75</v>
      </c>
      <c r="Y37" s="23"/>
      <c r="Z37" s="21">
        <f t="shared" si="2"/>
        <v>100</v>
      </c>
      <c r="AA37" s="23"/>
    </row>
    <row r="38" spans="1:27" ht="76.5">
      <c r="A38" s="46" t="s">
        <v>183</v>
      </c>
      <c r="B38" s="10" t="s">
        <v>29</v>
      </c>
      <c r="C38" s="10" t="s">
        <v>51</v>
      </c>
      <c r="D38" s="10" t="s">
        <v>54</v>
      </c>
      <c r="E38" s="10" t="s">
        <v>128</v>
      </c>
      <c r="F38" s="41">
        <v>388.7</v>
      </c>
      <c r="G38" s="23"/>
      <c r="H38" s="41">
        <v>388.7</v>
      </c>
      <c r="I38" s="23"/>
      <c r="J38" s="23"/>
      <c r="K38" s="26">
        <v>388.66</v>
      </c>
      <c r="L38" s="23"/>
      <c r="M38" s="24">
        <v>388.66</v>
      </c>
      <c r="N38" s="23"/>
      <c r="O38" s="23"/>
      <c r="P38" s="24">
        <v>388.66</v>
      </c>
      <c r="Q38" s="23"/>
      <c r="R38" s="24">
        <v>388.66</v>
      </c>
      <c r="S38" s="23"/>
      <c r="T38" s="23"/>
      <c r="U38" s="26">
        <v>388.66</v>
      </c>
      <c r="V38" s="23"/>
      <c r="W38" s="24">
        <v>388.66</v>
      </c>
      <c r="X38" s="23"/>
      <c r="Y38" s="23"/>
      <c r="Z38" s="21">
        <f t="shared" si="2"/>
        <v>100</v>
      </c>
      <c r="AA38" s="23"/>
    </row>
    <row r="39" spans="1:27" ht="76.5">
      <c r="A39" s="46" t="s">
        <v>183</v>
      </c>
      <c r="B39" s="10" t="s">
        <v>29</v>
      </c>
      <c r="C39" s="10" t="s">
        <v>51</v>
      </c>
      <c r="D39" s="10" t="s">
        <v>41</v>
      </c>
      <c r="E39" s="10" t="s">
        <v>128</v>
      </c>
      <c r="F39" s="41">
        <v>473.5</v>
      </c>
      <c r="G39" s="41">
        <v>473.5</v>
      </c>
      <c r="H39" s="23"/>
      <c r="I39" s="23"/>
      <c r="J39" s="23"/>
      <c r="K39" s="26">
        <v>473.47</v>
      </c>
      <c r="L39" s="24">
        <v>473.47</v>
      </c>
      <c r="M39" s="23"/>
      <c r="N39" s="23"/>
      <c r="O39" s="23"/>
      <c r="P39" s="24">
        <v>473.47</v>
      </c>
      <c r="Q39" s="24">
        <v>473.47</v>
      </c>
      <c r="R39" s="23"/>
      <c r="S39" s="23"/>
      <c r="T39" s="23"/>
      <c r="U39" s="26">
        <v>473.47</v>
      </c>
      <c r="V39" s="24">
        <v>473.47</v>
      </c>
      <c r="W39" s="23"/>
      <c r="X39" s="23"/>
      <c r="Y39" s="23"/>
      <c r="Z39" s="21">
        <f t="shared" si="2"/>
        <v>100</v>
      </c>
      <c r="AA39" s="23"/>
    </row>
    <row r="40" spans="1:27" ht="25.5">
      <c r="A40" s="9" t="s">
        <v>129</v>
      </c>
      <c r="B40" s="10" t="s">
        <v>17</v>
      </c>
      <c r="C40" s="10" t="s">
        <v>18</v>
      </c>
      <c r="D40" s="10" t="s">
        <v>130</v>
      </c>
      <c r="E40" s="10" t="s">
        <v>17</v>
      </c>
      <c r="F40" s="23"/>
      <c r="G40" s="23"/>
      <c r="H40" s="23"/>
      <c r="I40" s="23"/>
      <c r="J40" s="23"/>
      <c r="K40" s="29">
        <v>27.0882</v>
      </c>
      <c r="L40" s="23">
        <f>SUM(L41:L42)</f>
        <v>0</v>
      </c>
      <c r="M40" s="23">
        <f aca="true" t="shared" si="6" ref="M40:Y40">SUM(M41:M42)</f>
        <v>0</v>
      </c>
      <c r="N40" s="23">
        <f t="shared" si="6"/>
        <v>27.0882</v>
      </c>
      <c r="O40" s="23">
        <f t="shared" si="6"/>
        <v>0</v>
      </c>
      <c r="P40" s="19">
        <v>27.0882</v>
      </c>
      <c r="Q40" s="23">
        <f>SUM(Q41:Q42)</f>
        <v>0</v>
      </c>
      <c r="R40" s="23">
        <f>SUM(R41:R42)</f>
        <v>0</v>
      </c>
      <c r="S40" s="23">
        <f>SUM(S41:S42)</f>
        <v>27.0882</v>
      </c>
      <c r="T40" s="23">
        <f>SUM(T41:T42)</f>
        <v>0</v>
      </c>
      <c r="U40" s="23">
        <f t="shared" si="6"/>
        <v>27.0882</v>
      </c>
      <c r="V40" s="23">
        <f t="shared" si="6"/>
        <v>0</v>
      </c>
      <c r="W40" s="23">
        <f t="shared" si="6"/>
        <v>0</v>
      </c>
      <c r="X40" s="23">
        <f t="shared" si="6"/>
        <v>27.0882</v>
      </c>
      <c r="Y40" s="23">
        <f t="shared" si="6"/>
        <v>0</v>
      </c>
      <c r="Z40" s="21">
        <f t="shared" si="2"/>
        <v>100</v>
      </c>
      <c r="AA40" s="23"/>
    </row>
    <row r="41" spans="1:37" ht="102">
      <c r="A41" s="46" t="s">
        <v>187</v>
      </c>
      <c r="B41" s="10" t="s">
        <v>29</v>
      </c>
      <c r="C41" s="10" t="s">
        <v>48</v>
      </c>
      <c r="D41" s="10" t="s">
        <v>49</v>
      </c>
      <c r="E41" s="10" t="s">
        <v>121</v>
      </c>
      <c r="F41" s="23"/>
      <c r="G41" s="23"/>
      <c r="H41" s="23"/>
      <c r="I41" s="23"/>
      <c r="J41" s="23"/>
      <c r="K41" s="26">
        <v>20</v>
      </c>
      <c r="L41" s="23"/>
      <c r="M41" s="23"/>
      <c r="N41" s="26">
        <v>20</v>
      </c>
      <c r="O41" s="23"/>
      <c r="P41" s="26">
        <v>20</v>
      </c>
      <c r="Q41" s="23"/>
      <c r="R41" s="23"/>
      <c r="S41" s="26">
        <v>20</v>
      </c>
      <c r="T41" s="23"/>
      <c r="U41" s="26">
        <v>20</v>
      </c>
      <c r="V41" s="23"/>
      <c r="W41" s="23"/>
      <c r="X41" s="26">
        <v>20</v>
      </c>
      <c r="Y41" s="23"/>
      <c r="Z41" s="21">
        <f t="shared" si="2"/>
        <v>100</v>
      </c>
      <c r="AA41" s="23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27" ht="102">
      <c r="A42" s="46" t="s">
        <v>187</v>
      </c>
      <c r="B42" s="10" t="s">
        <v>29</v>
      </c>
      <c r="C42" s="10" t="s">
        <v>48</v>
      </c>
      <c r="D42" s="10" t="s">
        <v>50</v>
      </c>
      <c r="E42" s="10" t="s">
        <v>121</v>
      </c>
      <c r="F42" s="23"/>
      <c r="G42" s="23"/>
      <c r="H42" s="23"/>
      <c r="I42" s="23"/>
      <c r="J42" s="23"/>
      <c r="K42" s="26">
        <v>7.0882</v>
      </c>
      <c r="L42" s="25"/>
      <c r="M42" s="23"/>
      <c r="N42" s="24">
        <v>7.0882</v>
      </c>
      <c r="O42" s="23"/>
      <c r="P42" s="24">
        <v>7.0882</v>
      </c>
      <c r="Q42" s="25"/>
      <c r="R42" s="23"/>
      <c r="S42" s="24">
        <v>7.0882</v>
      </c>
      <c r="T42" s="23"/>
      <c r="U42" s="26">
        <v>7.0882</v>
      </c>
      <c r="V42" s="23"/>
      <c r="W42" s="23"/>
      <c r="X42" s="24">
        <v>7.0882</v>
      </c>
      <c r="Y42" s="23"/>
      <c r="Z42" s="21">
        <f t="shared" si="2"/>
        <v>100</v>
      </c>
      <c r="AA42" s="23"/>
    </row>
    <row r="43" spans="1:27" ht="51">
      <c r="A43" s="9" t="s">
        <v>131</v>
      </c>
      <c r="B43" s="10" t="s">
        <v>17</v>
      </c>
      <c r="C43" s="10" t="s">
        <v>18</v>
      </c>
      <c r="D43" s="10" t="s">
        <v>132</v>
      </c>
      <c r="E43" s="10" t="s">
        <v>17</v>
      </c>
      <c r="F43" s="23"/>
      <c r="G43" s="23"/>
      <c r="H43" s="23"/>
      <c r="I43" s="23"/>
      <c r="J43" s="23"/>
      <c r="K43" s="29">
        <v>30</v>
      </c>
      <c r="L43" s="23">
        <f>SUM(L44)</f>
        <v>0</v>
      </c>
      <c r="M43" s="23">
        <f aca="true" t="shared" si="7" ref="M43:Y43">SUM(M44)</f>
        <v>0</v>
      </c>
      <c r="N43" s="23">
        <f t="shared" si="7"/>
        <v>30</v>
      </c>
      <c r="O43" s="23">
        <f t="shared" si="7"/>
        <v>0</v>
      </c>
      <c r="P43" s="19">
        <v>30</v>
      </c>
      <c r="Q43" s="23">
        <f>SUM(Q44)</f>
        <v>0</v>
      </c>
      <c r="R43" s="23">
        <f>SUM(R44)</f>
        <v>0</v>
      </c>
      <c r="S43" s="23">
        <f>SUM(S44)</f>
        <v>30</v>
      </c>
      <c r="T43" s="23">
        <f>SUM(T44)</f>
        <v>0</v>
      </c>
      <c r="U43" s="23">
        <f t="shared" si="7"/>
        <v>29.2202</v>
      </c>
      <c r="V43" s="23">
        <f t="shared" si="7"/>
        <v>0</v>
      </c>
      <c r="W43" s="23">
        <f t="shared" si="7"/>
        <v>0</v>
      </c>
      <c r="X43" s="23">
        <f t="shared" si="7"/>
        <v>29.2202</v>
      </c>
      <c r="Y43" s="23">
        <f t="shared" si="7"/>
        <v>0</v>
      </c>
      <c r="Z43" s="21">
        <f t="shared" si="2"/>
        <v>97.40066666666665</v>
      </c>
      <c r="AA43" s="23"/>
    </row>
    <row r="44" spans="1:27" ht="127.5">
      <c r="A44" s="46" t="s">
        <v>188</v>
      </c>
      <c r="B44" s="10" t="s">
        <v>29</v>
      </c>
      <c r="C44" s="10" t="s">
        <v>30</v>
      </c>
      <c r="D44" s="10" t="s">
        <v>31</v>
      </c>
      <c r="E44" s="10" t="s">
        <v>121</v>
      </c>
      <c r="F44" s="23"/>
      <c r="G44" s="23"/>
      <c r="H44" s="23"/>
      <c r="I44" s="23"/>
      <c r="J44" s="23"/>
      <c r="K44" s="26">
        <v>30</v>
      </c>
      <c r="L44" s="23"/>
      <c r="M44" s="23"/>
      <c r="N44" s="24">
        <v>30</v>
      </c>
      <c r="O44" s="23"/>
      <c r="P44" s="24">
        <v>30</v>
      </c>
      <c r="Q44" s="23"/>
      <c r="R44" s="23"/>
      <c r="S44" s="24">
        <v>30</v>
      </c>
      <c r="T44" s="23"/>
      <c r="U44" s="26">
        <v>29.2202</v>
      </c>
      <c r="V44" s="23"/>
      <c r="W44" s="23"/>
      <c r="X44" s="24">
        <v>29.2202</v>
      </c>
      <c r="Y44" s="23"/>
      <c r="Z44" s="21">
        <f t="shared" si="2"/>
        <v>97.40066666666665</v>
      </c>
      <c r="AA44" s="23"/>
    </row>
    <row r="45" spans="1:27" ht="102">
      <c r="A45" s="11" t="s">
        <v>21</v>
      </c>
      <c r="B45" s="12" t="s">
        <v>17</v>
      </c>
      <c r="C45" s="12" t="s">
        <v>18</v>
      </c>
      <c r="D45" s="12" t="s">
        <v>22</v>
      </c>
      <c r="E45" s="12" t="s">
        <v>17</v>
      </c>
      <c r="F45" s="27">
        <f>SUM(F49+F46)</f>
        <v>3584</v>
      </c>
      <c r="G45" s="27">
        <f>SUM(G49+G46)</f>
        <v>2800</v>
      </c>
      <c r="H45" s="27">
        <f>SUM(H49+H46)</f>
        <v>750</v>
      </c>
      <c r="I45" s="27">
        <f>SUM(I49+I46)</f>
        <v>34</v>
      </c>
      <c r="J45" s="27">
        <f>SUM(J49+J46)</f>
        <v>0</v>
      </c>
      <c r="K45" s="55">
        <v>3584</v>
      </c>
      <c r="L45" s="28">
        <f>SUM(L46+L49)</f>
        <v>2800</v>
      </c>
      <c r="M45" s="28">
        <f aca="true" t="shared" si="8" ref="M45:Y45">SUM(M46+M49)</f>
        <v>750</v>
      </c>
      <c r="N45" s="28">
        <f t="shared" si="8"/>
        <v>34</v>
      </c>
      <c r="O45" s="28">
        <f t="shared" si="8"/>
        <v>0</v>
      </c>
      <c r="P45" s="27">
        <v>3584</v>
      </c>
      <c r="Q45" s="28">
        <f>SUM(Q46+Q49)</f>
        <v>2800</v>
      </c>
      <c r="R45" s="28">
        <f>SUM(R46+R49)</f>
        <v>750</v>
      </c>
      <c r="S45" s="28">
        <f>SUM(S46+S49)</f>
        <v>34</v>
      </c>
      <c r="T45" s="28">
        <f>SUM(T46+T49)</f>
        <v>0</v>
      </c>
      <c r="U45" s="57">
        <f t="shared" si="8"/>
        <v>3197.7</v>
      </c>
      <c r="V45" s="28">
        <f t="shared" si="8"/>
        <v>2800</v>
      </c>
      <c r="W45" s="28">
        <f t="shared" si="8"/>
        <v>364</v>
      </c>
      <c r="X45" s="28">
        <f t="shared" si="8"/>
        <v>33.7</v>
      </c>
      <c r="Y45" s="28">
        <f t="shared" si="8"/>
        <v>0</v>
      </c>
      <c r="Z45" s="44">
        <f t="shared" si="2"/>
        <v>89.22154017857142</v>
      </c>
      <c r="AA45" s="48" t="s">
        <v>203</v>
      </c>
    </row>
    <row r="46" spans="1:39" ht="76.5">
      <c r="A46" s="13" t="s">
        <v>133</v>
      </c>
      <c r="B46" s="14" t="s">
        <v>17</v>
      </c>
      <c r="C46" s="14" t="s">
        <v>18</v>
      </c>
      <c r="D46" s="14" t="s">
        <v>134</v>
      </c>
      <c r="E46" s="14" t="s">
        <v>17</v>
      </c>
      <c r="F46" s="29">
        <v>3550</v>
      </c>
      <c r="G46" s="30">
        <f>SUM(G47:G48)</f>
        <v>2800</v>
      </c>
      <c r="H46" s="30">
        <f>SUM(H47:H48)</f>
        <v>750</v>
      </c>
      <c r="I46" s="30">
        <f>SUM(I47:I48)</f>
        <v>0</v>
      </c>
      <c r="J46" s="30">
        <f>SUM(J47:J48)</f>
        <v>0</v>
      </c>
      <c r="K46" s="29">
        <v>3550</v>
      </c>
      <c r="L46" s="30">
        <f>SUM(L47:L48)</f>
        <v>2800</v>
      </c>
      <c r="M46" s="30">
        <f aca="true" t="shared" si="9" ref="M46:Y46">SUM(M47:M48)</f>
        <v>750</v>
      </c>
      <c r="N46" s="30">
        <f t="shared" si="9"/>
        <v>0</v>
      </c>
      <c r="O46" s="30">
        <f t="shared" si="9"/>
        <v>0</v>
      </c>
      <c r="P46" s="29">
        <v>3550</v>
      </c>
      <c r="Q46" s="30">
        <f>SUM(Q47:Q48)</f>
        <v>2800</v>
      </c>
      <c r="R46" s="30">
        <f>SUM(R47:R48)</f>
        <v>750</v>
      </c>
      <c r="S46" s="30">
        <f>SUM(S47:S48)</f>
        <v>0</v>
      </c>
      <c r="T46" s="30">
        <f>SUM(T47:T48)</f>
        <v>0</v>
      </c>
      <c r="U46" s="30">
        <f t="shared" si="9"/>
        <v>3164</v>
      </c>
      <c r="V46" s="30">
        <f t="shared" si="9"/>
        <v>2800</v>
      </c>
      <c r="W46" s="30">
        <f t="shared" si="9"/>
        <v>364</v>
      </c>
      <c r="X46" s="30">
        <f t="shared" si="9"/>
        <v>0</v>
      </c>
      <c r="Y46" s="30">
        <f t="shared" si="9"/>
        <v>0</v>
      </c>
      <c r="Z46" s="21">
        <f t="shared" si="2"/>
        <v>89.12676056338029</v>
      </c>
      <c r="AA46" s="23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27" ht="15.75">
      <c r="A47" s="46" t="s">
        <v>175</v>
      </c>
      <c r="B47" s="10" t="s">
        <v>29</v>
      </c>
      <c r="C47" s="10" t="s">
        <v>56</v>
      </c>
      <c r="D47" s="10" t="s">
        <v>57</v>
      </c>
      <c r="E47" s="10" t="s">
        <v>135</v>
      </c>
      <c r="F47" s="24">
        <v>2800</v>
      </c>
      <c r="G47" s="24">
        <v>2800</v>
      </c>
      <c r="H47" s="23"/>
      <c r="I47" s="25"/>
      <c r="J47" s="23"/>
      <c r="K47" s="26">
        <v>2800</v>
      </c>
      <c r="L47" s="24">
        <v>2800</v>
      </c>
      <c r="M47" s="23"/>
      <c r="N47" s="25"/>
      <c r="O47" s="23"/>
      <c r="P47" s="24">
        <v>2800</v>
      </c>
      <c r="Q47" s="24">
        <v>2800</v>
      </c>
      <c r="R47" s="23"/>
      <c r="S47" s="25"/>
      <c r="T47" s="23"/>
      <c r="U47" s="26">
        <v>2800</v>
      </c>
      <c r="V47" s="24">
        <v>2800</v>
      </c>
      <c r="W47" s="23"/>
      <c r="X47" s="23"/>
      <c r="Y47" s="23"/>
      <c r="Z47" s="21">
        <f t="shared" si="2"/>
        <v>100</v>
      </c>
      <c r="AA47" s="23"/>
    </row>
    <row r="48" spans="1:27" ht="15.75">
      <c r="A48" s="46" t="s">
        <v>175</v>
      </c>
      <c r="B48" s="10" t="s">
        <v>29</v>
      </c>
      <c r="C48" s="10" t="s">
        <v>56</v>
      </c>
      <c r="D48" s="10" t="s">
        <v>58</v>
      </c>
      <c r="E48" s="10" t="s">
        <v>135</v>
      </c>
      <c r="F48" s="24">
        <v>750</v>
      </c>
      <c r="G48" s="23"/>
      <c r="H48" s="24">
        <v>750</v>
      </c>
      <c r="I48" s="25"/>
      <c r="J48" s="23"/>
      <c r="K48" s="26">
        <v>750</v>
      </c>
      <c r="L48" s="23"/>
      <c r="M48" s="24">
        <v>750</v>
      </c>
      <c r="N48" s="25"/>
      <c r="O48" s="23"/>
      <c r="P48" s="24">
        <v>750</v>
      </c>
      <c r="Q48" s="23"/>
      <c r="R48" s="24">
        <v>750</v>
      </c>
      <c r="S48" s="25"/>
      <c r="T48" s="23"/>
      <c r="U48" s="26">
        <v>364</v>
      </c>
      <c r="V48" s="23"/>
      <c r="W48" s="24">
        <v>364</v>
      </c>
      <c r="X48" s="23"/>
      <c r="Y48" s="23"/>
      <c r="Z48" s="21">
        <f t="shared" si="2"/>
        <v>48.53333333333333</v>
      </c>
      <c r="AA48" s="23"/>
    </row>
    <row r="49" spans="1:27" ht="63.75">
      <c r="A49" s="9" t="s">
        <v>136</v>
      </c>
      <c r="B49" s="10" t="s">
        <v>17</v>
      </c>
      <c r="C49" s="10" t="s">
        <v>18</v>
      </c>
      <c r="D49" s="10" t="s">
        <v>137</v>
      </c>
      <c r="E49" s="10" t="s">
        <v>17</v>
      </c>
      <c r="F49" s="19">
        <v>34</v>
      </c>
      <c r="G49" s="30">
        <f>SUM(G50:G51)</f>
        <v>0</v>
      </c>
      <c r="H49" s="30">
        <f>SUM(H50:H51)</f>
        <v>0</v>
      </c>
      <c r="I49" s="30">
        <f>SUM(I50:I51)</f>
        <v>34</v>
      </c>
      <c r="J49" s="30">
        <f>SUM(J50:J51)</f>
        <v>0</v>
      </c>
      <c r="K49" s="29">
        <v>34</v>
      </c>
      <c r="L49" s="30">
        <f>SUM(L50:L51)</f>
        <v>0</v>
      </c>
      <c r="M49" s="30">
        <f aca="true" t="shared" si="10" ref="M49:Y49">SUM(M50:M51)</f>
        <v>0</v>
      </c>
      <c r="N49" s="30">
        <f t="shared" si="10"/>
        <v>34</v>
      </c>
      <c r="O49" s="30">
        <f t="shared" si="10"/>
        <v>0</v>
      </c>
      <c r="P49" s="19">
        <v>34</v>
      </c>
      <c r="Q49" s="30">
        <f>SUM(Q50:Q51)</f>
        <v>0</v>
      </c>
      <c r="R49" s="30">
        <f>SUM(R50:R51)</f>
        <v>0</v>
      </c>
      <c r="S49" s="30">
        <f>SUM(S50:S51)</f>
        <v>34</v>
      </c>
      <c r="T49" s="30">
        <f>SUM(T50:T51)</f>
        <v>0</v>
      </c>
      <c r="U49" s="30">
        <f t="shared" si="10"/>
        <v>33.7</v>
      </c>
      <c r="V49" s="30">
        <f t="shared" si="10"/>
        <v>0</v>
      </c>
      <c r="W49" s="30">
        <f t="shared" si="10"/>
        <v>0</v>
      </c>
      <c r="X49" s="30">
        <f t="shared" si="10"/>
        <v>33.7</v>
      </c>
      <c r="Y49" s="30">
        <f t="shared" si="10"/>
        <v>0</v>
      </c>
      <c r="Z49" s="21">
        <f t="shared" si="2"/>
        <v>99.11764705882354</v>
      </c>
      <c r="AA49" s="23"/>
    </row>
    <row r="50" spans="1:27" ht="25.5">
      <c r="A50" s="46" t="s">
        <v>176</v>
      </c>
      <c r="B50" s="10" t="s">
        <v>29</v>
      </c>
      <c r="C50" s="10" t="s">
        <v>43</v>
      </c>
      <c r="D50" s="10" t="s">
        <v>59</v>
      </c>
      <c r="E50" s="10" t="s">
        <v>121</v>
      </c>
      <c r="F50" s="24">
        <v>20</v>
      </c>
      <c r="G50" s="25"/>
      <c r="H50" s="23"/>
      <c r="I50" s="24">
        <v>20</v>
      </c>
      <c r="J50" s="23"/>
      <c r="K50" s="26">
        <v>20</v>
      </c>
      <c r="L50" s="25"/>
      <c r="M50" s="23"/>
      <c r="N50" s="24">
        <v>20</v>
      </c>
      <c r="O50" s="23"/>
      <c r="P50" s="24">
        <v>20</v>
      </c>
      <c r="Q50" s="25"/>
      <c r="R50" s="23"/>
      <c r="S50" s="24">
        <v>20</v>
      </c>
      <c r="T50" s="23"/>
      <c r="U50" s="26">
        <v>19.7</v>
      </c>
      <c r="V50" s="23"/>
      <c r="W50" s="23"/>
      <c r="X50" s="24">
        <v>19.7</v>
      </c>
      <c r="Y50" s="23"/>
      <c r="Z50" s="21">
        <f t="shared" si="2"/>
        <v>98.5</v>
      </c>
      <c r="AA50" s="23"/>
    </row>
    <row r="51" spans="1:27" ht="32.25" customHeight="1">
      <c r="A51" s="46" t="s">
        <v>177</v>
      </c>
      <c r="B51" s="10" t="s">
        <v>29</v>
      </c>
      <c r="C51" s="10" t="s">
        <v>43</v>
      </c>
      <c r="D51" s="10" t="s">
        <v>60</v>
      </c>
      <c r="E51" s="10" t="s">
        <v>121</v>
      </c>
      <c r="F51" s="24">
        <v>14</v>
      </c>
      <c r="G51" s="23"/>
      <c r="H51" s="23"/>
      <c r="I51" s="24">
        <v>14</v>
      </c>
      <c r="J51" s="23"/>
      <c r="K51" s="26">
        <v>14</v>
      </c>
      <c r="L51" s="23"/>
      <c r="M51" s="23"/>
      <c r="N51" s="24">
        <v>14</v>
      </c>
      <c r="O51" s="23"/>
      <c r="P51" s="24">
        <v>14</v>
      </c>
      <c r="Q51" s="23"/>
      <c r="R51" s="23"/>
      <c r="S51" s="24">
        <v>14</v>
      </c>
      <c r="T51" s="23"/>
      <c r="U51" s="26">
        <v>14</v>
      </c>
      <c r="V51" s="23"/>
      <c r="W51" s="23"/>
      <c r="X51" s="24">
        <v>14</v>
      </c>
      <c r="Y51" s="23"/>
      <c r="Z51" s="21">
        <f t="shared" si="2"/>
        <v>100</v>
      </c>
      <c r="AA51" s="23"/>
    </row>
    <row r="52" spans="1:27" ht="127.5">
      <c r="A52" s="11" t="s">
        <v>23</v>
      </c>
      <c r="B52" s="12" t="s">
        <v>17</v>
      </c>
      <c r="C52" s="12" t="s">
        <v>18</v>
      </c>
      <c r="D52" s="12" t="s">
        <v>24</v>
      </c>
      <c r="E52" s="12" t="s">
        <v>17</v>
      </c>
      <c r="F52" s="27">
        <v>22555.04</v>
      </c>
      <c r="G52" s="28">
        <f>SUM(G53+G58)</f>
        <v>1453</v>
      </c>
      <c r="H52" s="28">
        <f>SUM(H53+H58)</f>
        <v>12878.5</v>
      </c>
      <c r="I52" s="28">
        <f>SUM(I53+I58)</f>
        <v>8223.54</v>
      </c>
      <c r="J52" s="28">
        <f>SUM(J53+J58)</f>
        <v>0</v>
      </c>
      <c r="K52" s="55">
        <v>22555.04</v>
      </c>
      <c r="L52" s="28">
        <f>SUM(L53+L58+L58)</f>
        <v>1453</v>
      </c>
      <c r="M52" s="28">
        <f aca="true" t="shared" si="11" ref="M52:Y52">SUM(M53+M58+M58)</f>
        <v>12878.5</v>
      </c>
      <c r="N52" s="28">
        <f t="shared" si="11"/>
        <v>12691.94</v>
      </c>
      <c r="O52" s="28">
        <f t="shared" si="11"/>
        <v>0</v>
      </c>
      <c r="P52" s="27">
        <v>22555.04</v>
      </c>
      <c r="Q52" s="28">
        <f>SUM(Q53+Q58+Q58)</f>
        <v>1453</v>
      </c>
      <c r="R52" s="28">
        <f>SUM(R53+R58+R58)</f>
        <v>12878.5</v>
      </c>
      <c r="S52" s="28">
        <f>SUM(S53+S58+S58)</f>
        <v>12691.94</v>
      </c>
      <c r="T52" s="28">
        <f>SUM(T53+T58+T58)</f>
        <v>0</v>
      </c>
      <c r="U52" s="57">
        <f>SUM(U53+U58)</f>
        <v>22555.014000000003</v>
      </c>
      <c r="V52" s="28">
        <f t="shared" si="11"/>
        <v>1453</v>
      </c>
      <c r="W52" s="28">
        <f t="shared" si="11"/>
        <v>16567.84</v>
      </c>
      <c r="X52" s="28">
        <f t="shared" si="11"/>
        <v>9002.574</v>
      </c>
      <c r="Y52" s="28">
        <f t="shared" si="11"/>
        <v>0</v>
      </c>
      <c r="Z52" s="44">
        <f t="shared" si="2"/>
        <v>99.99988472642923</v>
      </c>
      <c r="AA52" s="47" t="s">
        <v>200</v>
      </c>
    </row>
    <row r="53" spans="1:27" ht="63.75">
      <c r="A53" s="9" t="s">
        <v>138</v>
      </c>
      <c r="B53" s="10" t="s">
        <v>17</v>
      </c>
      <c r="C53" s="10" t="s">
        <v>18</v>
      </c>
      <c r="D53" s="10" t="s">
        <v>139</v>
      </c>
      <c r="E53" s="10" t="s">
        <v>17</v>
      </c>
      <c r="F53" s="19">
        <v>18086.64</v>
      </c>
      <c r="G53" s="30">
        <f>SUM(G54:G57)</f>
        <v>1453</v>
      </c>
      <c r="H53" s="30">
        <f>SUM(H54:H57)</f>
        <v>12878.5</v>
      </c>
      <c r="I53" s="30">
        <f>SUM(I54:I57)</f>
        <v>3755.1400000000003</v>
      </c>
      <c r="J53" s="30">
        <f>SUM(J54:J57)</f>
        <v>0</v>
      </c>
      <c r="K53" s="29">
        <v>18086.64</v>
      </c>
      <c r="L53" s="30">
        <f>SUM(L54:L57)</f>
        <v>1453</v>
      </c>
      <c r="M53" s="30">
        <f aca="true" t="shared" si="12" ref="M53:Y53">SUM(M54:M57)</f>
        <v>12878.5</v>
      </c>
      <c r="N53" s="30">
        <f t="shared" si="12"/>
        <v>3755.1400000000003</v>
      </c>
      <c r="O53" s="30">
        <f t="shared" si="12"/>
        <v>0</v>
      </c>
      <c r="P53" s="19">
        <v>18086.64</v>
      </c>
      <c r="Q53" s="30">
        <f>SUM(Q54:Q57)</f>
        <v>1453</v>
      </c>
      <c r="R53" s="30">
        <f>SUM(R54:R57)</f>
        <v>12878.5</v>
      </c>
      <c r="S53" s="30">
        <f>SUM(S54:S57)</f>
        <v>3755.1400000000003</v>
      </c>
      <c r="T53" s="30">
        <f>SUM(T54:T57)</f>
        <v>0</v>
      </c>
      <c r="U53" s="30">
        <f t="shared" si="12"/>
        <v>18086.614</v>
      </c>
      <c r="V53" s="30">
        <f t="shared" si="12"/>
        <v>1453</v>
      </c>
      <c r="W53" s="30">
        <f t="shared" si="12"/>
        <v>16567.84</v>
      </c>
      <c r="X53" s="30">
        <f t="shared" si="12"/>
        <v>65.774</v>
      </c>
      <c r="Y53" s="30">
        <f t="shared" si="12"/>
        <v>0</v>
      </c>
      <c r="Z53" s="21">
        <f t="shared" si="2"/>
        <v>99.99985624748435</v>
      </c>
      <c r="AA53" s="23"/>
    </row>
    <row r="54" spans="1:30" ht="38.25">
      <c r="A54" s="46" t="s">
        <v>196</v>
      </c>
      <c r="B54" s="10" t="s">
        <v>61</v>
      </c>
      <c r="C54" s="10" t="s">
        <v>64</v>
      </c>
      <c r="D54" s="10" t="s">
        <v>65</v>
      </c>
      <c r="E54" s="10" t="s">
        <v>140</v>
      </c>
      <c r="F54" s="26">
        <v>1453</v>
      </c>
      <c r="G54" s="26">
        <v>1453</v>
      </c>
      <c r="H54" s="23"/>
      <c r="I54" s="23"/>
      <c r="J54" s="23"/>
      <c r="K54" s="26">
        <v>1453</v>
      </c>
      <c r="L54" s="26">
        <v>1453</v>
      </c>
      <c r="M54" s="23"/>
      <c r="N54" s="23"/>
      <c r="O54" s="23"/>
      <c r="P54" s="26">
        <v>1453</v>
      </c>
      <c r="Q54" s="26">
        <v>1453</v>
      </c>
      <c r="R54" s="23"/>
      <c r="S54" s="23"/>
      <c r="T54" s="23"/>
      <c r="U54" s="26">
        <v>1453</v>
      </c>
      <c r="V54" s="26">
        <v>1453</v>
      </c>
      <c r="W54" s="23"/>
      <c r="X54" s="23"/>
      <c r="Y54" s="23"/>
      <c r="Z54" s="21">
        <f t="shared" si="2"/>
        <v>100</v>
      </c>
      <c r="AA54" s="23"/>
      <c r="AB54" s="15"/>
      <c r="AC54" s="15"/>
      <c r="AD54" s="15"/>
    </row>
    <row r="55" spans="1:27" ht="25.5">
      <c r="A55" s="46" t="s">
        <v>197</v>
      </c>
      <c r="B55" s="10" t="s">
        <v>61</v>
      </c>
      <c r="C55" s="10" t="s">
        <v>66</v>
      </c>
      <c r="D55" s="10" t="s">
        <v>67</v>
      </c>
      <c r="E55" s="10" t="s">
        <v>141</v>
      </c>
      <c r="F55" s="24">
        <v>65.8</v>
      </c>
      <c r="G55" s="23"/>
      <c r="H55" s="23"/>
      <c r="I55" s="24">
        <v>65.8</v>
      </c>
      <c r="J55" s="23"/>
      <c r="K55" s="26">
        <v>65.8</v>
      </c>
      <c r="L55" s="23"/>
      <c r="M55" s="23"/>
      <c r="N55" s="24">
        <v>65.8</v>
      </c>
      <c r="O55" s="23"/>
      <c r="P55" s="24">
        <v>65.8</v>
      </c>
      <c r="Q55" s="23"/>
      <c r="R55" s="23"/>
      <c r="S55" s="24">
        <v>65.8</v>
      </c>
      <c r="T55" s="23"/>
      <c r="U55" s="26">
        <v>65.774</v>
      </c>
      <c r="V55" s="23"/>
      <c r="W55" s="23"/>
      <c r="X55" s="24">
        <v>65.774</v>
      </c>
      <c r="Y55" s="23"/>
      <c r="Z55" s="21">
        <f t="shared" si="2"/>
        <v>99.96048632218846</v>
      </c>
      <c r="AA55" s="23"/>
    </row>
    <row r="56" spans="1:27" ht="38.25">
      <c r="A56" s="46" t="s">
        <v>196</v>
      </c>
      <c r="B56" s="10" t="s">
        <v>61</v>
      </c>
      <c r="C56" s="10" t="s">
        <v>68</v>
      </c>
      <c r="D56" s="10" t="s">
        <v>69</v>
      </c>
      <c r="E56" s="10" t="s">
        <v>142</v>
      </c>
      <c r="F56" s="24">
        <v>12878.5</v>
      </c>
      <c r="G56" s="23"/>
      <c r="H56" s="24">
        <v>12878.5</v>
      </c>
      <c r="I56" s="25"/>
      <c r="J56" s="23"/>
      <c r="K56" s="26">
        <v>12878.5</v>
      </c>
      <c r="L56" s="23"/>
      <c r="M56" s="24">
        <v>12878.5</v>
      </c>
      <c r="N56" s="25"/>
      <c r="O56" s="23"/>
      <c r="P56" s="24">
        <v>12878.5</v>
      </c>
      <c r="Q56" s="23"/>
      <c r="R56" s="24">
        <v>12878.5</v>
      </c>
      <c r="S56" s="25"/>
      <c r="T56" s="23"/>
      <c r="U56" s="26">
        <v>12878.5</v>
      </c>
      <c r="V56" s="23"/>
      <c r="W56" s="24">
        <v>12878.5</v>
      </c>
      <c r="X56" s="23"/>
      <c r="Y56" s="23"/>
      <c r="Z56" s="21">
        <f t="shared" si="2"/>
        <v>100</v>
      </c>
      <c r="AA56" s="23"/>
    </row>
    <row r="57" spans="1:27" ht="38.25">
      <c r="A57" s="46" t="s">
        <v>196</v>
      </c>
      <c r="B57" s="10" t="s">
        <v>61</v>
      </c>
      <c r="C57" s="10" t="s">
        <v>70</v>
      </c>
      <c r="D57" s="10" t="s">
        <v>71</v>
      </c>
      <c r="E57" s="10" t="s">
        <v>143</v>
      </c>
      <c r="F57" s="24">
        <v>3689.34</v>
      </c>
      <c r="G57" s="23"/>
      <c r="H57" s="23"/>
      <c r="I57" s="24">
        <v>3689.34</v>
      </c>
      <c r="J57" s="23"/>
      <c r="K57" s="26">
        <v>3689.34</v>
      </c>
      <c r="L57" s="23"/>
      <c r="M57" s="23"/>
      <c r="N57" s="24">
        <v>3689.34</v>
      </c>
      <c r="O57" s="23"/>
      <c r="P57" s="24">
        <v>3689.34</v>
      </c>
      <c r="Q57" s="23"/>
      <c r="R57" s="23"/>
      <c r="S57" s="24">
        <v>3689.34</v>
      </c>
      <c r="T57" s="23"/>
      <c r="U57" s="26">
        <v>3689.34</v>
      </c>
      <c r="V57" s="23"/>
      <c r="W57" s="24">
        <v>3689.34</v>
      </c>
      <c r="X57" s="23"/>
      <c r="Y57" s="23"/>
      <c r="Z57" s="21">
        <f t="shared" si="2"/>
        <v>100</v>
      </c>
      <c r="AA57" s="23"/>
    </row>
    <row r="58" spans="1:27" ht="102">
      <c r="A58" s="9" t="s">
        <v>171</v>
      </c>
      <c r="B58" s="10" t="s">
        <v>17</v>
      </c>
      <c r="C58" s="10" t="s">
        <v>18</v>
      </c>
      <c r="D58" s="10" t="s">
        <v>144</v>
      </c>
      <c r="E58" s="10" t="s">
        <v>17</v>
      </c>
      <c r="F58" s="19">
        <v>4468.4</v>
      </c>
      <c r="G58" s="23">
        <f>SUM(G59:G62)</f>
        <v>0</v>
      </c>
      <c r="H58" s="23">
        <f>SUM(H59:H62)</f>
        <v>0</v>
      </c>
      <c r="I58" s="23">
        <f>SUM(I59:I62)</f>
        <v>4468.4</v>
      </c>
      <c r="J58" s="23">
        <f>SUM(J59:J62)</f>
        <v>0</v>
      </c>
      <c r="K58" s="29">
        <v>4468.4</v>
      </c>
      <c r="L58" s="23">
        <f>SUM(L59:L62)</f>
        <v>0</v>
      </c>
      <c r="M58" s="23">
        <f aca="true" t="shared" si="13" ref="M58:Y58">SUM(M59:M62)</f>
        <v>0</v>
      </c>
      <c r="N58" s="23">
        <f t="shared" si="13"/>
        <v>4468.4</v>
      </c>
      <c r="O58" s="23">
        <f t="shared" si="13"/>
        <v>0</v>
      </c>
      <c r="P58" s="19">
        <v>4468.4</v>
      </c>
      <c r="Q58" s="23">
        <f>SUM(Q59:Q62)</f>
        <v>0</v>
      </c>
      <c r="R58" s="23">
        <f>SUM(R59:R62)</f>
        <v>0</v>
      </c>
      <c r="S58" s="23">
        <f>SUM(S59:S62)</f>
        <v>4468.4</v>
      </c>
      <c r="T58" s="23">
        <f>SUM(T59:T62)</f>
        <v>0</v>
      </c>
      <c r="U58" s="23">
        <f t="shared" si="13"/>
        <v>4468.4</v>
      </c>
      <c r="V58" s="23">
        <f t="shared" si="13"/>
        <v>0</v>
      </c>
      <c r="W58" s="23">
        <f t="shared" si="13"/>
        <v>0</v>
      </c>
      <c r="X58" s="23">
        <f t="shared" si="13"/>
        <v>4468.4</v>
      </c>
      <c r="Y58" s="23">
        <f t="shared" si="13"/>
        <v>0</v>
      </c>
      <c r="Z58" s="21">
        <f t="shared" si="2"/>
        <v>100</v>
      </c>
      <c r="AA58" s="23"/>
    </row>
    <row r="59" spans="1:27" ht="38.25">
      <c r="A59" s="46" t="s">
        <v>198</v>
      </c>
      <c r="B59" s="10" t="s">
        <v>61</v>
      </c>
      <c r="C59" s="10" t="s">
        <v>62</v>
      </c>
      <c r="D59" s="10" t="s">
        <v>63</v>
      </c>
      <c r="E59" s="10" t="s">
        <v>145</v>
      </c>
      <c r="F59" s="24">
        <v>4255</v>
      </c>
      <c r="G59" s="23"/>
      <c r="H59" s="23"/>
      <c r="I59" s="24">
        <v>4255</v>
      </c>
      <c r="J59" s="23"/>
      <c r="K59" s="26">
        <v>4255</v>
      </c>
      <c r="L59" s="23"/>
      <c r="M59" s="23"/>
      <c r="N59" s="24">
        <v>4255</v>
      </c>
      <c r="O59" s="23"/>
      <c r="P59" s="24">
        <v>4255</v>
      </c>
      <c r="Q59" s="23"/>
      <c r="R59" s="23"/>
      <c r="S59" s="24">
        <v>4255</v>
      </c>
      <c r="T59" s="23"/>
      <c r="U59" s="26">
        <v>4255</v>
      </c>
      <c r="V59" s="23"/>
      <c r="W59" s="23"/>
      <c r="X59" s="24">
        <v>4255</v>
      </c>
      <c r="Y59" s="23"/>
      <c r="Z59" s="21">
        <f t="shared" si="2"/>
        <v>100</v>
      </c>
      <c r="AA59" s="23"/>
    </row>
    <row r="60" spans="1:27" ht="38.25">
      <c r="A60" s="46" t="s">
        <v>198</v>
      </c>
      <c r="B60" s="10" t="s">
        <v>61</v>
      </c>
      <c r="C60" s="10" t="s">
        <v>62</v>
      </c>
      <c r="D60" s="10" t="s">
        <v>63</v>
      </c>
      <c r="E60" s="10" t="s">
        <v>146</v>
      </c>
      <c r="F60" s="24">
        <v>107.836</v>
      </c>
      <c r="G60" s="23"/>
      <c r="H60" s="23"/>
      <c r="I60" s="24">
        <v>107.836</v>
      </c>
      <c r="J60" s="23"/>
      <c r="K60" s="26">
        <v>107.836</v>
      </c>
      <c r="L60" s="23"/>
      <c r="M60" s="23"/>
      <c r="N60" s="24">
        <v>107.836</v>
      </c>
      <c r="O60" s="23"/>
      <c r="P60" s="24">
        <v>107.836</v>
      </c>
      <c r="Q60" s="23"/>
      <c r="R60" s="23"/>
      <c r="S60" s="24">
        <v>107.836</v>
      </c>
      <c r="T60" s="23"/>
      <c r="U60" s="26">
        <v>107.836</v>
      </c>
      <c r="V60" s="23"/>
      <c r="W60" s="23"/>
      <c r="X60" s="24">
        <v>107.836</v>
      </c>
      <c r="Y60" s="23"/>
      <c r="Z60" s="21">
        <f t="shared" si="2"/>
        <v>100</v>
      </c>
      <c r="AA60" s="23"/>
    </row>
    <row r="61" spans="1:27" ht="38.25">
      <c r="A61" s="46" t="s">
        <v>198</v>
      </c>
      <c r="B61" s="10" t="s">
        <v>61</v>
      </c>
      <c r="C61" s="10" t="s">
        <v>62</v>
      </c>
      <c r="D61" s="10" t="s">
        <v>63</v>
      </c>
      <c r="E61" s="10" t="s">
        <v>121</v>
      </c>
      <c r="F61" s="24">
        <v>103.3618</v>
      </c>
      <c r="G61" s="23"/>
      <c r="H61" s="23"/>
      <c r="I61" s="24">
        <v>103.3618</v>
      </c>
      <c r="J61" s="23"/>
      <c r="K61" s="26">
        <v>103.3618</v>
      </c>
      <c r="L61" s="23"/>
      <c r="M61" s="23"/>
      <c r="N61" s="24">
        <v>103.3618</v>
      </c>
      <c r="O61" s="23"/>
      <c r="P61" s="24">
        <v>103.3618</v>
      </c>
      <c r="Q61" s="23"/>
      <c r="R61" s="23"/>
      <c r="S61" s="24">
        <v>103.3618</v>
      </c>
      <c r="T61" s="23"/>
      <c r="U61" s="26">
        <v>103.3618</v>
      </c>
      <c r="V61" s="23"/>
      <c r="W61" s="23"/>
      <c r="X61" s="24">
        <v>103.3618</v>
      </c>
      <c r="Y61" s="23"/>
      <c r="Z61" s="21">
        <f t="shared" si="2"/>
        <v>100</v>
      </c>
      <c r="AA61" s="23"/>
    </row>
    <row r="62" spans="1:27" ht="38.25">
      <c r="A62" s="46" t="s">
        <v>198</v>
      </c>
      <c r="B62" s="10" t="s">
        <v>61</v>
      </c>
      <c r="C62" s="10" t="s">
        <v>62</v>
      </c>
      <c r="D62" s="10" t="s">
        <v>63</v>
      </c>
      <c r="E62" s="10" t="s">
        <v>147</v>
      </c>
      <c r="F62" s="24">
        <v>2.2022</v>
      </c>
      <c r="G62" s="23"/>
      <c r="H62" s="23"/>
      <c r="I62" s="24">
        <v>2.2022</v>
      </c>
      <c r="J62" s="23"/>
      <c r="K62" s="26">
        <v>2.2022</v>
      </c>
      <c r="L62" s="23"/>
      <c r="M62" s="23"/>
      <c r="N62" s="24">
        <v>2.2022</v>
      </c>
      <c r="O62" s="23"/>
      <c r="P62" s="24">
        <v>2.2022</v>
      </c>
      <c r="Q62" s="23"/>
      <c r="R62" s="23"/>
      <c r="S62" s="24">
        <v>2.2022</v>
      </c>
      <c r="T62" s="23"/>
      <c r="U62" s="26">
        <v>2.2022</v>
      </c>
      <c r="V62" s="23"/>
      <c r="W62" s="23"/>
      <c r="X62" s="24">
        <v>2.2022</v>
      </c>
      <c r="Y62" s="23"/>
      <c r="Z62" s="21">
        <f t="shared" si="2"/>
        <v>100</v>
      </c>
      <c r="AA62" s="23"/>
    </row>
    <row r="63" spans="1:27" ht="76.5">
      <c r="A63" s="11" t="s">
        <v>25</v>
      </c>
      <c r="B63" s="12" t="s">
        <v>17</v>
      </c>
      <c r="C63" s="12" t="s">
        <v>18</v>
      </c>
      <c r="D63" s="12" t="s">
        <v>26</v>
      </c>
      <c r="E63" s="12" t="s">
        <v>17</v>
      </c>
      <c r="F63" s="43">
        <f>SUM(F64+F73+F75+F77)</f>
        <v>27885.1</v>
      </c>
      <c r="G63" s="43">
        <f>SUM(G64+G73+G75+G77)</f>
        <v>0</v>
      </c>
      <c r="H63" s="43">
        <f>SUM(H64+H73+H75+H77)</f>
        <v>0</v>
      </c>
      <c r="I63" s="43">
        <f>SUM(I64+I73+I75+I77)</f>
        <v>22589.4</v>
      </c>
      <c r="J63" s="43">
        <f>SUM(J64+J73+J75+J77)</f>
        <v>5295.7</v>
      </c>
      <c r="K63" s="55">
        <v>57921.4653</v>
      </c>
      <c r="L63" s="31">
        <f>SUM(L64+L73+L75+L77)</f>
        <v>193.9493</v>
      </c>
      <c r="M63" s="31">
        <f aca="true" t="shared" si="14" ref="M63:Y63">SUM(M64+M73+M75+M77)</f>
        <v>0</v>
      </c>
      <c r="N63" s="31">
        <f t="shared" si="14"/>
        <v>57727.515999999996</v>
      </c>
      <c r="O63" s="31">
        <f t="shared" si="14"/>
        <v>0</v>
      </c>
      <c r="P63" s="27">
        <v>57921.4653</v>
      </c>
      <c r="Q63" s="31">
        <f>SUM(Q64+Q73+Q75+Q77)</f>
        <v>193.9493</v>
      </c>
      <c r="R63" s="31">
        <f>SUM(R64+R73+R75+R77)</f>
        <v>0</v>
      </c>
      <c r="S63" s="31">
        <f>SUM(S64+S73+S75+S77)</f>
        <v>57727.515999999996</v>
      </c>
      <c r="T63" s="31">
        <f>SUM(T64+T73+T75+T77)</f>
        <v>0</v>
      </c>
      <c r="U63" s="58">
        <f t="shared" si="14"/>
        <v>57921.4178</v>
      </c>
      <c r="V63" s="31">
        <f t="shared" si="14"/>
        <v>193.9493</v>
      </c>
      <c r="W63" s="31">
        <f t="shared" si="14"/>
        <v>0</v>
      </c>
      <c r="X63" s="31">
        <f t="shared" si="14"/>
        <v>57727.4685</v>
      </c>
      <c r="Y63" s="31">
        <f t="shared" si="14"/>
        <v>0</v>
      </c>
      <c r="Z63" s="44">
        <f t="shared" si="2"/>
        <v>99.99991799240617</v>
      </c>
      <c r="AA63" s="47" t="s">
        <v>200</v>
      </c>
    </row>
    <row r="64" spans="1:27" ht="38.25">
      <c r="A64" s="9" t="s">
        <v>148</v>
      </c>
      <c r="B64" s="10" t="s">
        <v>17</v>
      </c>
      <c r="C64" s="10" t="s">
        <v>18</v>
      </c>
      <c r="D64" s="10" t="s">
        <v>149</v>
      </c>
      <c r="E64" s="10" t="s">
        <v>17</v>
      </c>
      <c r="F64" s="41">
        <f>SUM(F65:F72)</f>
        <v>21592.1</v>
      </c>
      <c r="G64" s="41">
        <f>SUM(G65:G72)</f>
        <v>0</v>
      </c>
      <c r="H64" s="41">
        <f>SUM(H65:H72)</f>
        <v>0</v>
      </c>
      <c r="I64" s="41">
        <f>SUM(I65:I72)</f>
        <v>19757.4</v>
      </c>
      <c r="J64" s="41">
        <f>SUM(J65:J72)</f>
        <v>1834.7</v>
      </c>
      <c r="K64" s="29">
        <v>48958.3133</v>
      </c>
      <c r="L64" s="25">
        <f>SUM(L65:L72)</f>
        <v>193.9493</v>
      </c>
      <c r="M64" s="25">
        <f aca="true" t="shared" si="15" ref="M64:Y64">SUM(M65:M72)</f>
        <v>0</v>
      </c>
      <c r="N64" s="25">
        <f t="shared" si="15"/>
        <v>48764.364</v>
      </c>
      <c r="O64" s="25">
        <f t="shared" si="15"/>
        <v>0</v>
      </c>
      <c r="P64" s="19">
        <v>48958.3133</v>
      </c>
      <c r="Q64" s="25">
        <f>SUM(Q65:Q72)</f>
        <v>193.9493</v>
      </c>
      <c r="R64" s="25">
        <f>SUM(R65:R72)</f>
        <v>0</v>
      </c>
      <c r="S64" s="25">
        <f>SUM(S65:S72)</f>
        <v>48764.364</v>
      </c>
      <c r="T64" s="25">
        <f>SUM(T65:T72)</f>
        <v>0</v>
      </c>
      <c r="U64" s="25">
        <f t="shared" si="15"/>
        <v>48958.3133</v>
      </c>
      <c r="V64" s="25">
        <f t="shared" si="15"/>
        <v>193.9493</v>
      </c>
      <c r="W64" s="25">
        <f t="shared" si="15"/>
        <v>0</v>
      </c>
      <c r="X64" s="25">
        <f t="shared" si="15"/>
        <v>48764.364</v>
      </c>
      <c r="Y64" s="25">
        <f t="shared" si="15"/>
        <v>0</v>
      </c>
      <c r="Z64" s="21">
        <f t="shared" si="2"/>
        <v>100</v>
      </c>
      <c r="AA64" s="23"/>
    </row>
    <row r="65" spans="1:27" ht="15.75">
      <c r="A65" s="9" t="s">
        <v>205</v>
      </c>
      <c r="B65" s="10" t="s">
        <v>76</v>
      </c>
      <c r="C65" s="10" t="s">
        <v>79</v>
      </c>
      <c r="D65" s="10" t="s">
        <v>80</v>
      </c>
      <c r="E65" s="10" t="s">
        <v>150</v>
      </c>
      <c r="F65" s="41">
        <v>4085</v>
      </c>
      <c r="G65" s="23"/>
      <c r="H65" s="23"/>
      <c r="I65" s="41">
        <v>3916</v>
      </c>
      <c r="J65" s="23">
        <v>169</v>
      </c>
      <c r="K65" s="26">
        <v>6175.2</v>
      </c>
      <c r="L65" s="25"/>
      <c r="M65" s="23"/>
      <c r="N65" s="24">
        <v>6175.2</v>
      </c>
      <c r="O65" s="23"/>
      <c r="P65" s="24">
        <v>6175.2</v>
      </c>
      <c r="Q65" s="25"/>
      <c r="R65" s="23"/>
      <c r="S65" s="24">
        <v>6175.2</v>
      </c>
      <c r="T65" s="23"/>
      <c r="U65" s="26">
        <v>6175.2</v>
      </c>
      <c r="V65" s="23"/>
      <c r="W65" s="23"/>
      <c r="X65" s="24">
        <v>6175.2</v>
      </c>
      <c r="Y65" s="23"/>
      <c r="Z65" s="21">
        <f t="shared" si="2"/>
        <v>100</v>
      </c>
      <c r="AA65" s="23"/>
    </row>
    <row r="66" spans="1:27" ht="38.25">
      <c r="A66" s="9" t="s">
        <v>206</v>
      </c>
      <c r="B66" s="10" t="s">
        <v>76</v>
      </c>
      <c r="C66" s="10" t="s">
        <v>81</v>
      </c>
      <c r="D66" s="10" t="s">
        <v>82</v>
      </c>
      <c r="E66" s="10" t="s">
        <v>150</v>
      </c>
      <c r="F66" s="41">
        <v>11900.9</v>
      </c>
      <c r="G66" s="23"/>
      <c r="H66" s="23"/>
      <c r="I66" s="41">
        <v>10265.2</v>
      </c>
      <c r="J66" s="23">
        <v>1635.7</v>
      </c>
      <c r="K66" s="26">
        <v>32589.101</v>
      </c>
      <c r="L66" s="25"/>
      <c r="M66" s="23"/>
      <c r="N66" s="24">
        <v>32589.101</v>
      </c>
      <c r="O66" s="23"/>
      <c r="P66" s="24">
        <v>32589.101</v>
      </c>
      <c r="Q66" s="25"/>
      <c r="R66" s="23"/>
      <c r="S66" s="24">
        <v>32589.101</v>
      </c>
      <c r="T66" s="23"/>
      <c r="U66" s="26">
        <v>32589.101</v>
      </c>
      <c r="V66" s="23"/>
      <c r="W66" s="23"/>
      <c r="X66" s="24">
        <v>32589.101</v>
      </c>
      <c r="Y66" s="23"/>
      <c r="Z66" s="21">
        <f t="shared" si="2"/>
        <v>100</v>
      </c>
      <c r="AA66" s="23"/>
    </row>
    <row r="67" spans="1:27" ht="15.75">
      <c r="A67" s="9" t="s">
        <v>207</v>
      </c>
      <c r="B67" s="10" t="s">
        <v>76</v>
      </c>
      <c r="C67" s="10" t="s">
        <v>81</v>
      </c>
      <c r="D67" s="10" t="s">
        <v>83</v>
      </c>
      <c r="E67" s="10" t="s">
        <v>150</v>
      </c>
      <c r="F67" s="41">
        <v>1591.2</v>
      </c>
      <c r="G67" s="23"/>
      <c r="H67" s="23"/>
      <c r="I67" s="41">
        <v>1576.2</v>
      </c>
      <c r="J67" s="23">
        <v>15</v>
      </c>
      <c r="K67" s="26">
        <v>646</v>
      </c>
      <c r="L67" s="23"/>
      <c r="M67" s="23"/>
      <c r="N67" s="24">
        <v>646</v>
      </c>
      <c r="O67" s="23"/>
      <c r="P67" s="24">
        <v>646</v>
      </c>
      <c r="Q67" s="23"/>
      <c r="R67" s="23"/>
      <c r="S67" s="24">
        <v>646</v>
      </c>
      <c r="T67" s="23"/>
      <c r="U67" s="26">
        <v>646</v>
      </c>
      <c r="V67" s="23"/>
      <c r="W67" s="23"/>
      <c r="X67" s="24">
        <v>646</v>
      </c>
      <c r="Y67" s="23"/>
      <c r="Z67" s="21">
        <f t="shared" si="2"/>
        <v>100</v>
      </c>
      <c r="AA67" s="23"/>
    </row>
    <row r="68" spans="1:35" ht="15.75">
      <c r="A68" s="9" t="s">
        <v>208</v>
      </c>
      <c r="B68" s="10" t="s">
        <v>76</v>
      </c>
      <c r="C68" s="10" t="s">
        <v>81</v>
      </c>
      <c r="D68" s="10" t="s">
        <v>84</v>
      </c>
      <c r="E68" s="10" t="s">
        <v>150</v>
      </c>
      <c r="F68" s="41">
        <v>4015</v>
      </c>
      <c r="G68" s="23"/>
      <c r="H68" s="23"/>
      <c r="I68" s="41">
        <v>4000</v>
      </c>
      <c r="J68" s="23">
        <v>15</v>
      </c>
      <c r="K68" s="26">
        <v>9354.063</v>
      </c>
      <c r="L68" s="23"/>
      <c r="M68" s="23"/>
      <c r="N68" s="26">
        <v>9354.063</v>
      </c>
      <c r="O68" s="23"/>
      <c r="P68" s="26">
        <v>9354.063</v>
      </c>
      <c r="Q68" s="23"/>
      <c r="R68" s="23"/>
      <c r="S68" s="26">
        <v>9354.063</v>
      </c>
      <c r="T68" s="23"/>
      <c r="U68" s="26">
        <v>9354.063</v>
      </c>
      <c r="V68" s="23"/>
      <c r="W68" s="23"/>
      <c r="X68" s="26">
        <v>9354.063</v>
      </c>
      <c r="Y68" s="23"/>
      <c r="Z68" s="21">
        <f t="shared" si="2"/>
        <v>100</v>
      </c>
      <c r="AA68" s="23"/>
      <c r="AB68" s="15"/>
      <c r="AC68" s="15"/>
      <c r="AD68" s="15"/>
      <c r="AE68" s="15"/>
      <c r="AF68" s="15"/>
      <c r="AG68" s="15"/>
      <c r="AH68" s="15"/>
      <c r="AI68" s="15"/>
    </row>
    <row r="69" spans="1:27" ht="15.75">
      <c r="A69" s="9" t="s">
        <v>208</v>
      </c>
      <c r="B69" s="10" t="s">
        <v>76</v>
      </c>
      <c r="C69" s="10" t="s">
        <v>81</v>
      </c>
      <c r="D69" s="10" t="s">
        <v>85</v>
      </c>
      <c r="E69" s="10" t="s">
        <v>151</v>
      </c>
      <c r="F69" s="41"/>
      <c r="G69" s="23"/>
      <c r="H69" s="23"/>
      <c r="I69" s="41"/>
      <c r="J69" s="23"/>
      <c r="K69" s="26">
        <v>7.02</v>
      </c>
      <c r="L69" s="24">
        <v>7.02</v>
      </c>
      <c r="M69" s="23"/>
      <c r="N69" s="25"/>
      <c r="O69" s="23"/>
      <c r="P69" s="24">
        <v>7.02</v>
      </c>
      <c r="Q69" s="24">
        <v>7.02</v>
      </c>
      <c r="R69" s="23"/>
      <c r="S69" s="25"/>
      <c r="T69" s="23"/>
      <c r="U69" s="26">
        <v>7.02</v>
      </c>
      <c r="V69" s="24">
        <v>7.02</v>
      </c>
      <c r="W69" s="23"/>
      <c r="X69" s="23"/>
      <c r="Y69" s="23"/>
      <c r="Z69" s="21">
        <f t="shared" si="2"/>
        <v>100</v>
      </c>
      <c r="AA69" s="23"/>
    </row>
    <row r="70" spans="1:27" ht="15.75">
      <c r="A70" s="9" t="s">
        <v>208</v>
      </c>
      <c r="B70" s="10" t="s">
        <v>76</v>
      </c>
      <c r="C70" s="10" t="s">
        <v>81</v>
      </c>
      <c r="D70" s="10" t="s">
        <v>86</v>
      </c>
      <c r="E70" s="10" t="s">
        <v>151</v>
      </c>
      <c r="F70" s="41"/>
      <c r="G70" s="23"/>
      <c r="H70" s="23"/>
      <c r="I70" s="41"/>
      <c r="J70" s="23"/>
      <c r="K70" s="26">
        <v>36.9293</v>
      </c>
      <c r="L70" s="24">
        <v>36.9293</v>
      </c>
      <c r="M70" s="23"/>
      <c r="N70" s="25"/>
      <c r="O70" s="23"/>
      <c r="P70" s="24">
        <v>36.9293</v>
      </c>
      <c r="Q70" s="24">
        <v>36.9293</v>
      </c>
      <c r="R70" s="23"/>
      <c r="S70" s="25"/>
      <c r="T70" s="23"/>
      <c r="U70" s="26">
        <v>36.9293</v>
      </c>
      <c r="V70" s="24">
        <v>36.9293</v>
      </c>
      <c r="W70" s="23"/>
      <c r="X70" s="23"/>
      <c r="Y70" s="23"/>
      <c r="Z70" s="21">
        <f t="shared" si="2"/>
        <v>100</v>
      </c>
      <c r="AA70" s="23"/>
    </row>
    <row r="71" spans="1:27" ht="38.25">
      <c r="A71" s="9" t="s">
        <v>209</v>
      </c>
      <c r="B71" s="10" t="s">
        <v>76</v>
      </c>
      <c r="C71" s="10" t="s">
        <v>81</v>
      </c>
      <c r="D71" s="10" t="s">
        <v>87</v>
      </c>
      <c r="E71" s="10" t="s">
        <v>151</v>
      </c>
      <c r="F71" s="41"/>
      <c r="G71" s="23"/>
      <c r="H71" s="23"/>
      <c r="I71" s="41"/>
      <c r="J71" s="23"/>
      <c r="K71" s="26">
        <v>100</v>
      </c>
      <c r="L71" s="24">
        <v>100</v>
      </c>
      <c r="M71" s="25"/>
      <c r="N71" s="23"/>
      <c r="O71" s="23"/>
      <c r="P71" s="24">
        <v>100</v>
      </c>
      <c r="Q71" s="24">
        <v>100</v>
      </c>
      <c r="R71" s="25"/>
      <c r="S71" s="23"/>
      <c r="T71" s="23"/>
      <c r="U71" s="26">
        <v>100</v>
      </c>
      <c r="V71" s="24">
        <v>100</v>
      </c>
      <c r="W71" s="23"/>
      <c r="X71" s="23"/>
      <c r="Y71" s="23"/>
      <c r="Z71" s="21">
        <f t="shared" si="2"/>
        <v>100</v>
      </c>
      <c r="AA71" s="23"/>
    </row>
    <row r="72" spans="1:27" ht="38.25">
      <c r="A72" s="9" t="s">
        <v>209</v>
      </c>
      <c r="B72" s="10" t="s">
        <v>76</v>
      </c>
      <c r="C72" s="10" t="s">
        <v>81</v>
      </c>
      <c r="D72" s="10" t="s">
        <v>88</v>
      </c>
      <c r="E72" s="10" t="s">
        <v>151</v>
      </c>
      <c r="F72" s="41"/>
      <c r="G72" s="23"/>
      <c r="H72" s="23"/>
      <c r="I72" s="23"/>
      <c r="J72" s="23"/>
      <c r="K72" s="26">
        <v>50</v>
      </c>
      <c r="L72" s="24">
        <v>50</v>
      </c>
      <c r="M72" s="23"/>
      <c r="N72" s="23"/>
      <c r="O72" s="23"/>
      <c r="P72" s="24">
        <v>50</v>
      </c>
      <c r="Q72" s="24">
        <v>50</v>
      </c>
      <c r="R72" s="23"/>
      <c r="S72" s="23"/>
      <c r="T72" s="23"/>
      <c r="U72" s="26">
        <v>50</v>
      </c>
      <c r="V72" s="24">
        <v>50</v>
      </c>
      <c r="W72" s="23"/>
      <c r="X72" s="23"/>
      <c r="Y72" s="23"/>
      <c r="Z72" s="21">
        <f t="shared" si="2"/>
        <v>100</v>
      </c>
      <c r="AA72" s="23"/>
    </row>
    <row r="73" spans="1:27" ht="38.25">
      <c r="A73" s="9" t="s">
        <v>152</v>
      </c>
      <c r="B73" s="10" t="s">
        <v>17</v>
      </c>
      <c r="C73" s="10" t="s">
        <v>18</v>
      </c>
      <c r="D73" s="10" t="s">
        <v>153</v>
      </c>
      <c r="E73" s="10" t="s">
        <v>17</v>
      </c>
      <c r="F73" s="41">
        <f>SUM(F74)</f>
        <v>192</v>
      </c>
      <c r="G73" s="41">
        <f>SUM(G74)</f>
        <v>0</v>
      </c>
      <c r="H73" s="41">
        <f>SUM(H74)</f>
        <v>0</v>
      </c>
      <c r="I73" s="41">
        <f>SUM(I74)</f>
        <v>192</v>
      </c>
      <c r="J73" s="41">
        <f>SUM(J74)</f>
        <v>0</v>
      </c>
      <c r="K73" s="29">
        <v>69.215</v>
      </c>
      <c r="L73" s="23">
        <f>SUM(L74)</f>
        <v>0</v>
      </c>
      <c r="M73" s="23">
        <f aca="true" t="shared" si="16" ref="M73:Y73">SUM(M74)</f>
        <v>0</v>
      </c>
      <c r="N73" s="23">
        <f t="shared" si="16"/>
        <v>69.215</v>
      </c>
      <c r="O73" s="23">
        <f t="shared" si="16"/>
        <v>0</v>
      </c>
      <c r="P73" s="19">
        <v>69.215</v>
      </c>
      <c r="Q73" s="23">
        <f>SUM(Q74)</f>
        <v>0</v>
      </c>
      <c r="R73" s="23">
        <f>SUM(R74)</f>
        <v>0</v>
      </c>
      <c r="S73" s="23">
        <f>SUM(S74)</f>
        <v>69.215</v>
      </c>
      <c r="T73" s="23">
        <f>SUM(T74)</f>
        <v>0</v>
      </c>
      <c r="U73" s="23">
        <f t="shared" si="16"/>
        <v>69.1675</v>
      </c>
      <c r="V73" s="23">
        <f t="shared" si="16"/>
        <v>0</v>
      </c>
      <c r="W73" s="23">
        <f t="shared" si="16"/>
        <v>0</v>
      </c>
      <c r="X73" s="23">
        <f t="shared" si="16"/>
        <v>69.1675</v>
      </c>
      <c r="Y73" s="23">
        <f t="shared" si="16"/>
        <v>0</v>
      </c>
      <c r="Z73" s="21">
        <f t="shared" si="2"/>
        <v>99.93137325724193</v>
      </c>
      <c r="AA73" s="23"/>
    </row>
    <row r="74" spans="1:27" ht="25.5">
      <c r="A74" s="46" t="s">
        <v>210</v>
      </c>
      <c r="B74" s="10" t="s">
        <v>29</v>
      </c>
      <c r="C74" s="10" t="s">
        <v>72</v>
      </c>
      <c r="D74" s="10" t="s">
        <v>73</v>
      </c>
      <c r="E74" s="10" t="s">
        <v>121</v>
      </c>
      <c r="F74" s="41">
        <v>192</v>
      </c>
      <c r="G74" s="23"/>
      <c r="H74" s="23"/>
      <c r="I74" s="41">
        <v>192</v>
      </c>
      <c r="J74" s="23"/>
      <c r="K74" s="26">
        <v>69.215</v>
      </c>
      <c r="L74" s="23"/>
      <c r="M74" s="25"/>
      <c r="N74" s="24">
        <v>69.215</v>
      </c>
      <c r="O74" s="23"/>
      <c r="P74" s="24">
        <v>69.215</v>
      </c>
      <c r="Q74" s="23"/>
      <c r="R74" s="25"/>
      <c r="S74" s="24">
        <v>69.215</v>
      </c>
      <c r="T74" s="23"/>
      <c r="U74" s="26">
        <v>69.1675</v>
      </c>
      <c r="V74" s="23"/>
      <c r="W74" s="23"/>
      <c r="X74" s="24">
        <v>69.1675</v>
      </c>
      <c r="Y74" s="23"/>
      <c r="Z74" s="21">
        <f t="shared" si="2"/>
        <v>99.93137325724193</v>
      </c>
      <c r="AA74" s="23"/>
    </row>
    <row r="75" spans="1:27" ht="38.25">
      <c r="A75" s="9" t="s">
        <v>154</v>
      </c>
      <c r="B75" s="10" t="s">
        <v>17</v>
      </c>
      <c r="C75" s="10" t="s">
        <v>18</v>
      </c>
      <c r="D75" s="10" t="s">
        <v>155</v>
      </c>
      <c r="E75" s="10" t="s">
        <v>17</v>
      </c>
      <c r="F75" s="41">
        <f>SUM(F76)</f>
        <v>5261</v>
      </c>
      <c r="G75" s="41">
        <f>SUM(G76)</f>
        <v>0</v>
      </c>
      <c r="H75" s="41">
        <f>SUM(H76)</f>
        <v>0</v>
      </c>
      <c r="I75" s="41">
        <f>SUM(I76)</f>
        <v>1800</v>
      </c>
      <c r="J75" s="41">
        <f>SUM(J76)</f>
        <v>3461</v>
      </c>
      <c r="K75" s="29">
        <v>1800</v>
      </c>
      <c r="L75" s="30">
        <f>SUM(L76)</f>
        <v>0</v>
      </c>
      <c r="M75" s="30">
        <f aca="true" t="shared" si="17" ref="M75:Y75">SUM(M76)</f>
        <v>0</v>
      </c>
      <c r="N75" s="30">
        <f t="shared" si="17"/>
        <v>1800</v>
      </c>
      <c r="O75" s="30">
        <f t="shared" si="17"/>
        <v>0</v>
      </c>
      <c r="P75" s="19">
        <v>1800</v>
      </c>
      <c r="Q75" s="30">
        <f>SUM(Q76)</f>
        <v>0</v>
      </c>
      <c r="R75" s="30">
        <f>SUM(R76)</f>
        <v>0</v>
      </c>
      <c r="S75" s="30">
        <f>SUM(S76)</f>
        <v>1800</v>
      </c>
      <c r="T75" s="30">
        <f>SUM(T76)</f>
        <v>0</v>
      </c>
      <c r="U75" s="30">
        <f t="shared" si="17"/>
        <v>1800</v>
      </c>
      <c r="V75" s="30">
        <f t="shared" si="17"/>
        <v>0</v>
      </c>
      <c r="W75" s="30">
        <f t="shared" si="17"/>
        <v>0</v>
      </c>
      <c r="X75" s="30">
        <f t="shared" si="17"/>
        <v>1800</v>
      </c>
      <c r="Y75" s="30">
        <f t="shared" si="17"/>
        <v>0</v>
      </c>
      <c r="Z75" s="21">
        <f t="shared" si="2"/>
        <v>100</v>
      </c>
      <c r="AA75" s="23"/>
    </row>
    <row r="76" spans="1:27" ht="25.5">
      <c r="A76" s="46" t="s">
        <v>211</v>
      </c>
      <c r="B76" s="10" t="s">
        <v>29</v>
      </c>
      <c r="C76" s="10" t="s">
        <v>74</v>
      </c>
      <c r="D76" s="10" t="s">
        <v>75</v>
      </c>
      <c r="E76" s="10" t="s">
        <v>156</v>
      </c>
      <c r="F76" s="41">
        <v>5261</v>
      </c>
      <c r="G76" s="23"/>
      <c r="H76" s="23"/>
      <c r="I76" s="41">
        <v>1800</v>
      </c>
      <c r="J76" s="23">
        <v>3461</v>
      </c>
      <c r="K76" s="26">
        <v>1800</v>
      </c>
      <c r="L76" s="25"/>
      <c r="M76" s="23"/>
      <c r="N76" s="24">
        <v>1800</v>
      </c>
      <c r="O76" s="23"/>
      <c r="P76" s="24">
        <v>1800</v>
      </c>
      <c r="Q76" s="25"/>
      <c r="R76" s="23"/>
      <c r="S76" s="24">
        <v>1800</v>
      </c>
      <c r="T76" s="23"/>
      <c r="U76" s="26">
        <v>1800</v>
      </c>
      <c r="V76" s="23"/>
      <c r="W76" s="23"/>
      <c r="X76" s="24">
        <v>1800</v>
      </c>
      <c r="Y76" s="23"/>
      <c r="Z76" s="21">
        <f t="shared" si="2"/>
        <v>100</v>
      </c>
      <c r="AA76" s="23"/>
    </row>
    <row r="77" spans="1:27" ht="89.25">
      <c r="A77" s="9" t="s">
        <v>157</v>
      </c>
      <c r="B77" s="10" t="s">
        <v>17</v>
      </c>
      <c r="C77" s="10" t="s">
        <v>18</v>
      </c>
      <c r="D77" s="10" t="s">
        <v>158</v>
      </c>
      <c r="E77" s="10" t="s">
        <v>17</v>
      </c>
      <c r="F77" s="41">
        <f>SUM(F78:F80)</f>
        <v>840</v>
      </c>
      <c r="G77" s="41">
        <f>SUM(G78:G80)</f>
        <v>0</v>
      </c>
      <c r="H77" s="41">
        <f>SUM(H78:H80)</f>
        <v>0</v>
      </c>
      <c r="I77" s="41">
        <f>SUM(I78:I80)</f>
        <v>840</v>
      </c>
      <c r="J77" s="41">
        <f>SUM(J78:J80)</f>
        <v>0</v>
      </c>
      <c r="K77" s="29">
        <v>7093.937</v>
      </c>
      <c r="L77" s="23">
        <f>SUM(L78:L80)</f>
        <v>0</v>
      </c>
      <c r="M77" s="23">
        <f aca="true" t="shared" si="18" ref="M77:Y77">SUM(M78:M80)</f>
        <v>0</v>
      </c>
      <c r="N77" s="23">
        <f t="shared" si="18"/>
        <v>7093.937</v>
      </c>
      <c r="O77" s="23">
        <f t="shared" si="18"/>
        <v>0</v>
      </c>
      <c r="P77" s="19">
        <v>7093.937</v>
      </c>
      <c r="Q77" s="23">
        <f>SUM(Q78:Q80)</f>
        <v>0</v>
      </c>
      <c r="R77" s="23">
        <f>SUM(R78:R80)</f>
        <v>0</v>
      </c>
      <c r="S77" s="23">
        <f>SUM(S78:S80)</f>
        <v>7093.937</v>
      </c>
      <c r="T77" s="23">
        <f>SUM(T78:T80)</f>
        <v>0</v>
      </c>
      <c r="U77" s="23">
        <f t="shared" si="18"/>
        <v>7093.937</v>
      </c>
      <c r="V77" s="23">
        <f t="shared" si="18"/>
        <v>0</v>
      </c>
      <c r="W77" s="23">
        <f t="shared" si="18"/>
        <v>0</v>
      </c>
      <c r="X77" s="23">
        <f t="shared" si="18"/>
        <v>7093.937</v>
      </c>
      <c r="Y77" s="23">
        <f t="shared" si="18"/>
        <v>0</v>
      </c>
      <c r="Z77" s="21">
        <f t="shared" si="2"/>
        <v>100</v>
      </c>
      <c r="AA77" s="23"/>
    </row>
    <row r="78" spans="1:27" ht="25.5">
      <c r="A78" s="46" t="s">
        <v>212</v>
      </c>
      <c r="B78" s="10" t="s">
        <v>76</v>
      </c>
      <c r="C78" s="10" t="s">
        <v>77</v>
      </c>
      <c r="D78" s="10" t="s">
        <v>78</v>
      </c>
      <c r="E78" s="10" t="s">
        <v>145</v>
      </c>
      <c r="F78" s="41">
        <v>840</v>
      </c>
      <c r="G78" s="23"/>
      <c r="H78" s="23"/>
      <c r="I78" s="41">
        <v>840</v>
      </c>
      <c r="J78" s="23"/>
      <c r="K78" s="26">
        <v>863.125</v>
      </c>
      <c r="L78" s="23"/>
      <c r="M78" s="23"/>
      <c r="N78" s="24">
        <v>863.125</v>
      </c>
      <c r="O78" s="23"/>
      <c r="P78" s="24">
        <v>863.125</v>
      </c>
      <c r="Q78" s="23"/>
      <c r="R78" s="23"/>
      <c r="S78" s="24">
        <v>863.125</v>
      </c>
      <c r="T78" s="23"/>
      <c r="U78" s="26">
        <v>863.125</v>
      </c>
      <c r="V78" s="23"/>
      <c r="W78" s="23"/>
      <c r="X78" s="24">
        <v>863.125</v>
      </c>
      <c r="Y78" s="23"/>
      <c r="Z78" s="21">
        <f t="shared" si="2"/>
        <v>100</v>
      </c>
      <c r="AA78" s="23"/>
    </row>
    <row r="79" spans="1:27" ht="25.5">
      <c r="A79" s="46" t="s">
        <v>212</v>
      </c>
      <c r="B79" s="10" t="s">
        <v>76</v>
      </c>
      <c r="C79" s="10" t="s">
        <v>77</v>
      </c>
      <c r="D79" s="10" t="s">
        <v>78</v>
      </c>
      <c r="E79" s="10" t="s">
        <v>121</v>
      </c>
      <c r="F79" s="23"/>
      <c r="G79" s="23"/>
      <c r="H79" s="23"/>
      <c r="I79" s="23"/>
      <c r="J79" s="23"/>
      <c r="K79" s="26">
        <v>14</v>
      </c>
      <c r="L79" s="23"/>
      <c r="M79" s="25"/>
      <c r="N79" s="24">
        <v>14</v>
      </c>
      <c r="O79" s="23"/>
      <c r="P79" s="24">
        <v>14</v>
      </c>
      <c r="Q79" s="23"/>
      <c r="R79" s="25"/>
      <c r="S79" s="24">
        <v>14</v>
      </c>
      <c r="T79" s="23"/>
      <c r="U79" s="26">
        <v>14</v>
      </c>
      <c r="V79" s="23"/>
      <c r="W79" s="23"/>
      <c r="X79" s="24">
        <v>14</v>
      </c>
      <c r="Y79" s="23"/>
      <c r="Z79" s="21">
        <f aca="true" t="shared" si="19" ref="Z79:Z118">SUM(U79/K79*100)</f>
        <v>100</v>
      </c>
      <c r="AA79" s="23"/>
    </row>
    <row r="80" spans="1:27" ht="25.5">
      <c r="A80" s="46" t="s">
        <v>212</v>
      </c>
      <c r="B80" s="10" t="s">
        <v>76</v>
      </c>
      <c r="C80" s="10" t="s">
        <v>89</v>
      </c>
      <c r="D80" s="10" t="s">
        <v>90</v>
      </c>
      <c r="E80" s="10" t="s">
        <v>145</v>
      </c>
      <c r="F80" s="23"/>
      <c r="G80" s="23"/>
      <c r="H80" s="23"/>
      <c r="I80" s="23"/>
      <c r="J80" s="23"/>
      <c r="K80" s="26">
        <v>6216.812</v>
      </c>
      <c r="L80" s="23"/>
      <c r="M80" s="23"/>
      <c r="N80" s="24">
        <v>6216.812</v>
      </c>
      <c r="O80" s="23"/>
      <c r="P80" s="24">
        <v>6216.812</v>
      </c>
      <c r="Q80" s="23"/>
      <c r="R80" s="23"/>
      <c r="S80" s="24">
        <v>6216.812</v>
      </c>
      <c r="T80" s="23"/>
      <c r="U80" s="26">
        <v>6216.812</v>
      </c>
      <c r="V80" s="23"/>
      <c r="W80" s="23"/>
      <c r="X80" s="24">
        <v>6216.812</v>
      </c>
      <c r="Y80" s="23"/>
      <c r="Z80" s="21">
        <f t="shared" si="19"/>
        <v>100</v>
      </c>
      <c r="AA80" s="23"/>
    </row>
    <row r="81" spans="1:27" ht="89.25">
      <c r="A81" s="11" t="s">
        <v>27</v>
      </c>
      <c r="B81" s="12" t="s">
        <v>17</v>
      </c>
      <c r="C81" s="12" t="s">
        <v>18</v>
      </c>
      <c r="D81" s="12" t="s">
        <v>28</v>
      </c>
      <c r="E81" s="12" t="s">
        <v>17</v>
      </c>
      <c r="F81" s="43">
        <f>SUM(F82+F102+F107+F110)</f>
        <v>218346.90000000002</v>
      </c>
      <c r="G81" s="43">
        <f>SUM(G82+G102+G107+G110)</f>
        <v>58</v>
      </c>
      <c r="H81" s="43">
        <f>SUM(H82+H102+H107+H110)</f>
        <v>146221.7</v>
      </c>
      <c r="I81" s="43">
        <f>SUM(I82+I102+I107+I110)</f>
        <v>55992.7</v>
      </c>
      <c r="J81" s="43">
        <f>SUM(J82+J102+J107+J110)</f>
        <v>16074.5</v>
      </c>
      <c r="K81" s="55">
        <v>224060.8718</v>
      </c>
      <c r="L81" s="28">
        <f>SUM(L82+L102+L107+L110)</f>
        <v>4755.2222</v>
      </c>
      <c r="M81" s="28">
        <f aca="true" t="shared" si="20" ref="M81:Y81">SUM(M82+M102+M107+M110)</f>
        <v>158102.1709</v>
      </c>
      <c r="N81" s="28">
        <f t="shared" si="20"/>
        <v>61203.47870000001</v>
      </c>
      <c r="O81" s="28">
        <f t="shared" si="20"/>
        <v>0</v>
      </c>
      <c r="P81" s="27">
        <v>224060.8718</v>
      </c>
      <c r="Q81" s="28">
        <f>SUM(Q82+Q102+Q107+Q110)</f>
        <v>4755.2222</v>
      </c>
      <c r="R81" s="28">
        <f>SUM(R82+R102+R107+R110)</f>
        <v>158102.1709</v>
      </c>
      <c r="S81" s="28">
        <f>SUM(S82+S102+S107+S110)</f>
        <v>61203.47870000001</v>
      </c>
      <c r="T81" s="28">
        <f>SUM(T82+T102+T107+T110)</f>
        <v>0</v>
      </c>
      <c r="U81" s="57">
        <f t="shared" si="20"/>
        <v>223653.59819999998</v>
      </c>
      <c r="V81" s="28">
        <f t="shared" si="20"/>
        <v>4348.8663</v>
      </c>
      <c r="W81" s="28">
        <f t="shared" si="20"/>
        <v>157566.7532</v>
      </c>
      <c r="X81" s="28">
        <f t="shared" si="20"/>
        <v>61737.97870000001</v>
      </c>
      <c r="Y81" s="28">
        <f t="shared" si="20"/>
        <v>0</v>
      </c>
      <c r="Z81" s="44">
        <f t="shared" si="19"/>
        <v>99.81823082418265</v>
      </c>
      <c r="AA81" s="48" t="s">
        <v>203</v>
      </c>
    </row>
    <row r="82" spans="1:27" ht="25.5">
      <c r="A82" s="9" t="s">
        <v>159</v>
      </c>
      <c r="B82" s="10" t="s">
        <v>17</v>
      </c>
      <c r="C82" s="10" t="s">
        <v>18</v>
      </c>
      <c r="D82" s="10" t="s">
        <v>160</v>
      </c>
      <c r="E82" s="10" t="s">
        <v>17</v>
      </c>
      <c r="F82" s="41">
        <f>SUM(F83:F101)</f>
        <v>192901.6</v>
      </c>
      <c r="G82" s="23">
        <f>SUM(G83:G101)</f>
        <v>58</v>
      </c>
      <c r="H82" s="23">
        <f>SUM(H83:H101)</f>
        <v>145687.2</v>
      </c>
      <c r="I82" s="23">
        <f>SUM(I83:I101)</f>
        <v>31081.899999999998</v>
      </c>
      <c r="J82" s="23">
        <f>SUM(J83:J101)</f>
        <v>16074.5</v>
      </c>
      <c r="K82" s="29">
        <v>194129.5277</v>
      </c>
      <c r="L82" s="25">
        <f>SUM(L83:L101)</f>
        <v>2932.6813</v>
      </c>
      <c r="M82" s="25">
        <f aca="true" t="shared" si="21" ref="M82:Y82">SUM(M83:M101)</f>
        <v>154904.1827</v>
      </c>
      <c r="N82" s="25">
        <f t="shared" si="21"/>
        <v>36292.663700000005</v>
      </c>
      <c r="O82" s="25">
        <f t="shared" si="21"/>
        <v>0</v>
      </c>
      <c r="P82" s="19">
        <v>194129.5277</v>
      </c>
      <c r="Q82" s="25">
        <f>SUM(Q83:Q101)</f>
        <v>2932.6813</v>
      </c>
      <c r="R82" s="25">
        <f>SUM(R83:R101)</f>
        <v>154904.1827</v>
      </c>
      <c r="S82" s="25">
        <f>SUM(S83:S101)</f>
        <v>36292.663700000005</v>
      </c>
      <c r="T82" s="25">
        <f>SUM(T83:T101)</f>
        <v>0</v>
      </c>
      <c r="U82" s="25">
        <f t="shared" si="21"/>
        <v>194106.1012</v>
      </c>
      <c r="V82" s="25">
        <f t="shared" si="21"/>
        <v>2910.1725</v>
      </c>
      <c r="W82" s="25">
        <f t="shared" si="21"/>
        <v>154903.265</v>
      </c>
      <c r="X82" s="25">
        <f t="shared" si="21"/>
        <v>36292.663700000005</v>
      </c>
      <c r="Y82" s="25">
        <f t="shared" si="21"/>
        <v>0</v>
      </c>
      <c r="Z82" s="21">
        <f t="shared" si="19"/>
        <v>99.98793254159861</v>
      </c>
      <c r="AA82" s="23"/>
    </row>
    <row r="83" spans="1:27" ht="25.5">
      <c r="A83" s="46" t="s">
        <v>192</v>
      </c>
      <c r="B83" s="10" t="s">
        <v>29</v>
      </c>
      <c r="C83" s="10" t="s">
        <v>91</v>
      </c>
      <c r="D83" s="10" t="s">
        <v>92</v>
      </c>
      <c r="E83" s="10" t="s">
        <v>120</v>
      </c>
      <c r="F83" s="23"/>
      <c r="G83" s="23"/>
      <c r="H83" s="23"/>
      <c r="I83" s="23"/>
      <c r="J83" s="23"/>
      <c r="K83" s="26">
        <v>295</v>
      </c>
      <c r="L83" s="23"/>
      <c r="M83" s="25"/>
      <c r="N83" s="24">
        <v>295</v>
      </c>
      <c r="O83" s="23"/>
      <c r="P83" s="24">
        <v>295</v>
      </c>
      <c r="Q83" s="23"/>
      <c r="R83" s="25"/>
      <c r="S83" s="24">
        <v>295</v>
      </c>
      <c r="T83" s="23"/>
      <c r="U83" s="26">
        <v>295</v>
      </c>
      <c r="V83" s="23"/>
      <c r="W83" s="23"/>
      <c r="X83" s="24">
        <v>295</v>
      </c>
      <c r="Y83" s="23"/>
      <c r="Z83" s="21">
        <f t="shared" si="19"/>
        <v>100</v>
      </c>
      <c r="AA83" s="23"/>
    </row>
    <row r="84" spans="1:27" ht="25.5">
      <c r="A84" s="46" t="s">
        <v>192</v>
      </c>
      <c r="B84" s="10" t="s">
        <v>29</v>
      </c>
      <c r="C84" s="10" t="s">
        <v>79</v>
      </c>
      <c r="D84" s="10" t="s">
        <v>92</v>
      </c>
      <c r="E84" s="10" t="s">
        <v>120</v>
      </c>
      <c r="F84" s="23"/>
      <c r="G84" s="23"/>
      <c r="H84" s="23"/>
      <c r="I84" s="23"/>
      <c r="J84" s="23"/>
      <c r="K84" s="26">
        <v>58.744</v>
      </c>
      <c r="L84" s="23"/>
      <c r="M84" s="25"/>
      <c r="N84" s="24">
        <v>58.744</v>
      </c>
      <c r="O84" s="23"/>
      <c r="P84" s="24">
        <v>58.744</v>
      </c>
      <c r="Q84" s="23"/>
      <c r="R84" s="25"/>
      <c r="S84" s="24">
        <v>58.744</v>
      </c>
      <c r="T84" s="23"/>
      <c r="U84" s="26">
        <v>58.744</v>
      </c>
      <c r="V84" s="23"/>
      <c r="W84" s="23"/>
      <c r="X84" s="24">
        <v>58.744</v>
      </c>
      <c r="Y84" s="23"/>
      <c r="Z84" s="21">
        <f t="shared" si="19"/>
        <v>100</v>
      </c>
      <c r="AA84" s="23"/>
    </row>
    <row r="85" spans="1:27" ht="25.5">
      <c r="A85" s="46" t="s">
        <v>192</v>
      </c>
      <c r="B85" s="10" t="s">
        <v>29</v>
      </c>
      <c r="C85" s="10" t="s">
        <v>79</v>
      </c>
      <c r="D85" s="10" t="s">
        <v>93</v>
      </c>
      <c r="E85" s="10" t="s">
        <v>120</v>
      </c>
      <c r="F85" s="23"/>
      <c r="G85" s="23"/>
      <c r="H85" s="23"/>
      <c r="I85" s="23"/>
      <c r="J85" s="23"/>
      <c r="K85" s="26">
        <v>5100</v>
      </c>
      <c r="L85" s="23"/>
      <c r="M85" s="24">
        <v>5100</v>
      </c>
      <c r="N85" s="25"/>
      <c r="O85" s="23"/>
      <c r="P85" s="24">
        <v>5100</v>
      </c>
      <c r="Q85" s="23"/>
      <c r="R85" s="24">
        <v>5100</v>
      </c>
      <c r="S85" s="25"/>
      <c r="T85" s="23"/>
      <c r="U85" s="26">
        <v>5100</v>
      </c>
      <c r="V85" s="23"/>
      <c r="W85" s="24">
        <v>5100</v>
      </c>
      <c r="X85" s="23"/>
      <c r="Y85" s="23"/>
      <c r="Z85" s="21">
        <f t="shared" si="19"/>
        <v>100</v>
      </c>
      <c r="AA85" s="23"/>
    </row>
    <row r="86" spans="1:27" ht="51">
      <c r="A86" s="46" t="s">
        <v>191</v>
      </c>
      <c r="B86" s="10" t="s">
        <v>29</v>
      </c>
      <c r="C86" s="10" t="s">
        <v>96</v>
      </c>
      <c r="D86" s="10" t="s">
        <v>97</v>
      </c>
      <c r="E86" s="10" t="s">
        <v>161</v>
      </c>
      <c r="F86" s="23"/>
      <c r="G86" s="23"/>
      <c r="H86" s="23"/>
      <c r="I86" s="23"/>
      <c r="J86" s="23"/>
      <c r="K86" s="26">
        <v>3041.6017</v>
      </c>
      <c r="L86" s="23"/>
      <c r="M86" s="24">
        <v>3041.6017</v>
      </c>
      <c r="N86" s="23"/>
      <c r="O86" s="23"/>
      <c r="P86" s="24">
        <v>3041.6017</v>
      </c>
      <c r="Q86" s="23"/>
      <c r="R86" s="24">
        <v>3041.6017</v>
      </c>
      <c r="S86" s="23"/>
      <c r="T86" s="23"/>
      <c r="U86" s="26">
        <v>3041.6017</v>
      </c>
      <c r="V86" s="23"/>
      <c r="W86" s="24">
        <v>3041.6017</v>
      </c>
      <c r="X86" s="23"/>
      <c r="Y86" s="23"/>
      <c r="Z86" s="21">
        <f t="shared" si="19"/>
        <v>100</v>
      </c>
      <c r="AA86" s="23"/>
    </row>
    <row r="87" spans="1:27" ht="51">
      <c r="A87" s="46" t="s">
        <v>191</v>
      </c>
      <c r="B87" s="10" t="s">
        <v>29</v>
      </c>
      <c r="C87" s="10" t="s">
        <v>96</v>
      </c>
      <c r="D87" s="10" t="s">
        <v>98</v>
      </c>
      <c r="E87" s="10" t="s">
        <v>161</v>
      </c>
      <c r="F87" s="23"/>
      <c r="G87" s="23"/>
      <c r="H87" s="23"/>
      <c r="I87" s="23"/>
      <c r="J87" s="23"/>
      <c r="K87" s="26">
        <v>1074.381</v>
      </c>
      <c r="L87" s="23"/>
      <c r="M87" s="24">
        <v>1074.381</v>
      </c>
      <c r="N87" s="23"/>
      <c r="O87" s="23"/>
      <c r="P87" s="24">
        <v>1074.381</v>
      </c>
      <c r="Q87" s="23"/>
      <c r="R87" s="24">
        <v>1074.381</v>
      </c>
      <c r="S87" s="23"/>
      <c r="T87" s="23"/>
      <c r="U87" s="26">
        <v>1074.381</v>
      </c>
      <c r="V87" s="23"/>
      <c r="W87" s="24">
        <v>1074.381</v>
      </c>
      <c r="X87" s="23"/>
      <c r="Y87" s="23"/>
      <c r="Z87" s="21">
        <f t="shared" si="19"/>
        <v>100</v>
      </c>
      <c r="AA87" s="23"/>
    </row>
    <row r="88" spans="1:27" ht="51">
      <c r="A88" s="46" t="s">
        <v>191</v>
      </c>
      <c r="B88" s="10" t="s">
        <v>29</v>
      </c>
      <c r="C88" s="10" t="s">
        <v>96</v>
      </c>
      <c r="D88" s="10" t="s">
        <v>99</v>
      </c>
      <c r="E88" s="10" t="s">
        <v>161</v>
      </c>
      <c r="F88" s="23"/>
      <c r="G88" s="23"/>
      <c r="H88" s="23"/>
      <c r="I88" s="23"/>
      <c r="J88" s="23"/>
      <c r="K88" s="26">
        <v>1832.1813</v>
      </c>
      <c r="L88" s="24">
        <v>1832.1813</v>
      </c>
      <c r="M88" s="23"/>
      <c r="N88" s="25"/>
      <c r="O88" s="23"/>
      <c r="P88" s="24">
        <v>1832.1813</v>
      </c>
      <c r="Q88" s="24">
        <v>1832.1813</v>
      </c>
      <c r="R88" s="23"/>
      <c r="S88" s="25"/>
      <c r="T88" s="23"/>
      <c r="U88" s="26">
        <v>1832.1813</v>
      </c>
      <c r="V88" s="24">
        <v>1832.1813</v>
      </c>
      <c r="W88" s="23"/>
      <c r="X88" s="23"/>
      <c r="Y88" s="23"/>
      <c r="Z88" s="21">
        <f t="shared" si="19"/>
        <v>100</v>
      </c>
      <c r="AA88" s="23"/>
    </row>
    <row r="89" spans="1:27" ht="25.5">
      <c r="A89" s="46" t="s">
        <v>189</v>
      </c>
      <c r="B89" s="10" t="s">
        <v>55</v>
      </c>
      <c r="C89" s="10" t="s">
        <v>91</v>
      </c>
      <c r="D89" s="10" t="s">
        <v>101</v>
      </c>
      <c r="E89" s="10" t="s">
        <v>150</v>
      </c>
      <c r="F89" s="23">
        <v>8393.9</v>
      </c>
      <c r="G89" s="23"/>
      <c r="H89" s="23"/>
      <c r="I89" s="23">
        <v>3253.6</v>
      </c>
      <c r="J89" s="23">
        <v>5140.3</v>
      </c>
      <c r="K89" s="26">
        <v>3209.6547</v>
      </c>
      <c r="L89" s="23"/>
      <c r="M89" s="23"/>
      <c r="N89" s="24">
        <v>3209.6547</v>
      </c>
      <c r="O89" s="23"/>
      <c r="P89" s="24">
        <v>3209.6547</v>
      </c>
      <c r="Q89" s="23"/>
      <c r="R89" s="23"/>
      <c r="S89" s="24">
        <v>3209.6547</v>
      </c>
      <c r="T89" s="23"/>
      <c r="U89" s="26">
        <v>3209.6547</v>
      </c>
      <c r="V89" s="23"/>
      <c r="W89" s="23"/>
      <c r="X89" s="24">
        <v>3209.6547</v>
      </c>
      <c r="Y89" s="23"/>
      <c r="Z89" s="21">
        <f t="shared" si="19"/>
        <v>100</v>
      </c>
      <c r="AA89" s="23"/>
    </row>
    <row r="90" spans="1:27" ht="25.5">
      <c r="A90" s="46" t="s">
        <v>189</v>
      </c>
      <c r="B90" s="10" t="s">
        <v>55</v>
      </c>
      <c r="C90" s="10" t="s">
        <v>91</v>
      </c>
      <c r="D90" s="10" t="s">
        <v>101</v>
      </c>
      <c r="E90" s="10" t="s">
        <v>151</v>
      </c>
      <c r="F90" s="23"/>
      <c r="G90" s="23"/>
      <c r="H90" s="23"/>
      <c r="I90" s="23"/>
      <c r="J90" s="23"/>
      <c r="K90" s="26">
        <v>44.0096</v>
      </c>
      <c r="L90" s="23"/>
      <c r="M90" s="23"/>
      <c r="N90" s="24">
        <v>44.0096</v>
      </c>
      <c r="O90" s="23"/>
      <c r="P90" s="24">
        <v>44.0096</v>
      </c>
      <c r="Q90" s="23"/>
      <c r="R90" s="23"/>
      <c r="S90" s="24">
        <v>44.0096</v>
      </c>
      <c r="T90" s="23"/>
      <c r="U90" s="26">
        <v>44.0096</v>
      </c>
      <c r="V90" s="23"/>
      <c r="W90" s="23"/>
      <c r="X90" s="24">
        <v>44.0096</v>
      </c>
      <c r="Y90" s="23"/>
      <c r="Z90" s="21">
        <f t="shared" si="19"/>
        <v>100</v>
      </c>
      <c r="AA90" s="23"/>
    </row>
    <row r="91" spans="1:27" ht="25.5">
      <c r="A91" s="46" t="s">
        <v>189</v>
      </c>
      <c r="B91" s="10" t="s">
        <v>55</v>
      </c>
      <c r="C91" s="10" t="s">
        <v>91</v>
      </c>
      <c r="D91" s="10" t="s">
        <v>102</v>
      </c>
      <c r="E91" s="10" t="s">
        <v>150</v>
      </c>
      <c r="F91" s="23">
        <v>14634.6</v>
      </c>
      <c r="G91" s="23"/>
      <c r="H91" s="23">
        <v>14634.6</v>
      </c>
      <c r="I91" s="23"/>
      <c r="J91" s="23"/>
      <c r="K91" s="26">
        <v>14634.6</v>
      </c>
      <c r="L91" s="23"/>
      <c r="M91" s="24">
        <v>14634.6</v>
      </c>
      <c r="N91" s="25"/>
      <c r="O91" s="23"/>
      <c r="P91" s="24">
        <v>14634.6</v>
      </c>
      <c r="Q91" s="23"/>
      <c r="R91" s="24">
        <v>14634.6</v>
      </c>
      <c r="S91" s="25"/>
      <c r="T91" s="23"/>
      <c r="U91" s="26">
        <v>14634.6</v>
      </c>
      <c r="V91" s="23"/>
      <c r="W91" s="24">
        <v>14634.6</v>
      </c>
      <c r="X91" s="23"/>
      <c r="Y91" s="23"/>
      <c r="Z91" s="21">
        <f t="shared" si="19"/>
        <v>100</v>
      </c>
      <c r="AA91" s="23"/>
    </row>
    <row r="92" spans="1:27" ht="25.5">
      <c r="A92" s="46" t="s">
        <v>189</v>
      </c>
      <c r="B92" s="10" t="s">
        <v>55</v>
      </c>
      <c r="C92" s="10" t="s">
        <v>79</v>
      </c>
      <c r="D92" s="10" t="s">
        <v>103</v>
      </c>
      <c r="E92" s="10" t="s">
        <v>151</v>
      </c>
      <c r="F92" s="23"/>
      <c r="G92" s="23"/>
      <c r="H92" s="23"/>
      <c r="I92" s="23"/>
      <c r="J92" s="23"/>
      <c r="K92" s="26">
        <v>4857</v>
      </c>
      <c r="L92" s="25"/>
      <c r="M92" s="23"/>
      <c r="N92" s="24">
        <v>4857</v>
      </c>
      <c r="O92" s="23"/>
      <c r="P92" s="24">
        <v>4857</v>
      </c>
      <c r="Q92" s="25"/>
      <c r="R92" s="23"/>
      <c r="S92" s="24">
        <v>4857</v>
      </c>
      <c r="T92" s="23"/>
      <c r="U92" s="26">
        <v>4857</v>
      </c>
      <c r="V92" s="24"/>
      <c r="W92" s="23"/>
      <c r="X92" s="24">
        <v>4857</v>
      </c>
      <c r="Y92" s="23"/>
      <c r="Z92" s="21">
        <f t="shared" si="19"/>
        <v>100</v>
      </c>
      <c r="AA92" s="23"/>
    </row>
    <row r="93" spans="1:27" ht="25.5">
      <c r="A93" s="46" t="s">
        <v>189</v>
      </c>
      <c r="B93" s="10" t="s">
        <v>55</v>
      </c>
      <c r="C93" s="10" t="s">
        <v>79</v>
      </c>
      <c r="D93" s="10" t="s">
        <v>104</v>
      </c>
      <c r="E93" s="10" t="s">
        <v>150</v>
      </c>
      <c r="F93" s="23">
        <v>38762.5</v>
      </c>
      <c r="G93" s="23"/>
      <c r="H93" s="23"/>
      <c r="I93" s="41">
        <v>27828.3</v>
      </c>
      <c r="J93" s="41">
        <v>10934.2</v>
      </c>
      <c r="K93" s="26">
        <v>27505.0734</v>
      </c>
      <c r="L93" s="23"/>
      <c r="M93" s="25"/>
      <c r="N93" s="24">
        <v>27505.0734</v>
      </c>
      <c r="O93" s="23"/>
      <c r="P93" s="24">
        <v>27505.0734</v>
      </c>
      <c r="Q93" s="23"/>
      <c r="R93" s="25"/>
      <c r="S93" s="24">
        <v>27505.0734</v>
      </c>
      <c r="T93" s="23"/>
      <c r="U93" s="26">
        <v>27505.0734</v>
      </c>
      <c r="V93" s="24"/>
      <c r="W93" s="23"/>
      <c r="X93" s="24">
        <v>27505.0734</v>
      </c>
      <c r="Y93" s="23"/>
      <c r="Z93" s="21">
        <f t="shared" si="19"/>
        <v>100</v>
      </c>
      <c r="AA93" s="23"/>
    </row>
    <row r="94" spans="1:27" ht="25.5">
      <c r="A94" s="46" t="s">
        <v>189</v>
      </c>
      <c r="B94" s="10" t="s">
        <v>55</v>
      </c>
      <c r="C94" s="10" t="s">
        <v>79</v>
      </c>
      <c r="D94" s="10" t="s">
        <v>104</v>
      </c>
      <c r="E94" s="10" t="s">
        <v>151</v>
      </c>
      <c r="F94" s="32"/>
      <c r="G94" s="32"/>
      <c r="H94" s="32"/>
      <c r="I94" s="32"/>
      <c r="J94" s="32"/>
      <c r="K94" s="53">
        <v>323.182</v>
      </c>
      <c r="L94" s="32"/>
      <c r="M94" s="34"/>
      <c r="N94" s="33">
        <v>323.182</v>
      </c>
      <c r="O94" s="32"/>
      <c r="P94" s="33">
        <v>323.182</v>
      </c>
      <c r="Q94" s="32"/>
      <c r="R94" s="34"/>
      <c r="S94" s="33">
        <v>323.182</v>
      </c>
      <c r="T94" s="32"/>
      <c r="U94" s="53">
        <v>323.182</v>
      </c>
      <c r="V94" s="33"/>
      <c r="W94" s="32"/>
      <c r="X94" s="33">
        <v>323.182</v>
      </c>
      <c r="Y94" s="32"/>
      <c r="Z94" s="21">
        <f t="shared" si="19"/>
        <v>100</v>
      </c>
      <c r="AA94" s="32"/>
    </row>
    <row r="95" spans="1:27" ht="25.5">
      <c r="A95" s="46" t="s">
        <v>189</v>
      </c>
      <c r="B95" s="10" t="s">
        <v>55</v>
      </c>
      <c r="C95" s="10" t="s">
        <v>79</v>
      </c>
      <c r="D95" s="10" t="s">
        <v>105</v>
      </c>
      <c r="E95" s="16" t="s">
        <v>151</v>
      </c>
      <c r="F95" s="22"/>
      <c r="G95" s="22"/>
      <c r="H95" s="22"/>
      <c r="I95" s="22"/>
      <c r="J95" s="22"/>
      <c r="K95" s="54">
        <v>1020</v>
      </c>
      <c r="L95" s="35">
        <v>1020</v>
      </c>
      <c r="M95" s="22"/>
      <c r="N95" s="22"/>
      <c r="O95" s="22"/>
      <c r="P95" s="35">
        <v>1020</v>
      </c>
      <c r="Q95" s="35">
        <v>1020</v>
      </c>
      <c r="R95" s="22"/>
      <c r="S95" s="22"/>
      <c r="T95" s="22"/>
      <c r="U95" s="54">
        <v>1020</v>
      </c>
      <c r="V95" s="35">
        <v>1020</v>
      </c>
      <c r="W95" s="22"/>
      <c r="X95" s="22"/>
      <c r="Y95" s="22"/>
      <c r="Z95" s="21">
        <f t="shared" si="19"/>
        <v>100</v>
      </c>
      <c r="AA95" s="22"/>
    </row>
    <row r="96" spans="1:27" ht="25.5">
      <c r="A96" s="46" t="s">
        <v>189</v>
      </c>
      <c r="B96" s="10" t="s">
        <v>55</v>
      </c>
      <c r="C96" s="10" t="s">
        <v>79</v>
      </c>
      <c r="D96" s="10" t="s">
        <v>106</v>
      </c>
      <c r="E96" s="16" t="s">
        <v>150</v>
      </c>
      <c r="F96" s="22">
        <v>122822.9</v>
      </c>
      <c r="G96" s="22"/>
      <c r="H96" s="22">
        <v>122822.9</v>
      </c>
      <c r="I96" s="22"/>
      <c r="J96" s="22"/>
      <c r="K96" s="54">
        <v>122822.9</v>
      </c>
      <c r="L96" s="22"/>
      <c r="M96" s="35">
        <v>122822.9</v>
      </c>
      <c r="N96" s="22"/>
      <c r="O96" s="22"/>
      <c r="P96" s="35">
        <v>122822.9</v>
      </c>
      <c r="Q96" s="22"/>
      <c r="R96" s="35">
        <v>122822.9</v>
      </c>
      <c r="S96" s="22"/>
      <c r="T96" s="22"/>
      <c r="U96" s="54">
        <v>122822.9</v>
      </c>
      <c r="V96" s="22"/>
      <c r="W96" s="35">
        <v>122822.9</v>
      </c>
      <c r="X96" s="22"/>
      <c r="Y96" s="22"/>
      <c r="Z96" s="21">
        <f t="shared" si="19"/>
        <v>100</v>
      </c>
      <c r="AA96" s="22"/>
    </row>
    <row r="97" spans="1:27" ht="38.25">
      <c r="A97" s="46" t="s">
        <v>190</v>
      </c>
      <c r="B97" s="10" t="s">
        <v>55</v>
      </c>
      <c r="C97" s="10" t="s">
        <v>79</v>
      </c>
      <c r="D97" s="10" t="s">
        <v>107</v>
      </c>
      <c r="E97" s="16" t="s">
        <v>150</v>
      </c>
      <c r="F97" s="22">
        <v>2190</v>
      </c>
      <c r="G97" s="22"/>
      <c r="H97" s="22">
        <v>2190</v>
      </c>
      <c r="I97" s="22"/>
      <c r="J97" s="22"/>
      <c r="K97" s="54">
        <v>2190</v>
      </c>
      <c r="L97" s="22"/>
      <c r="M97" s="35">
        <v>2190</v>
      </c>
      <c r="N97" s="22"/>
      <c r="O97" s="22"/>
      <c r="P97" s="35">
        <v>2190</v>
      </c>
      <c r="Q97" s="22"/>
      <c r="R97" s="35">
        <v>2190</v>
      </c>
      <c r="S97" s="22"/>
      <c r="T97" s="22"/>
      <c r="U97" s="54">
        <v>2190</v>
      </c>
      <c r="V97" s="22"/>
      <c r="W97" s="35">
        <v>2190</v>
      </c>
      <c r="X97" s="22"/>
      <c r="Y97" s="22"/>
      <c r="Z97" s="21">
        <f t="shared" si="19"/>
        <v>100</v>
      </c>
      <c r="AA97" s="22"/>
    </row>
    <row r="98" spans="1:27" ht="51">
      <c r="A98" s="46" t="s">
        <v>191</v>
      </c>
      <c r="B98" s="10" t="s">
        <v>55</v>
      </c>
      <c r="C98" s="10" t="s">
        <v>96</v>
      </c>
      <c r="D98" s="10" t="s">
        <v>114</v>
      </c>
      <c r="E98" s="16" t="s">
        <v>124</v>
      </c>
      <c r="F98" s="22">
        <v>58</v>
      </c>
      <c r="G98" s="22">
        <v>58</v>
      </c>
      <c r="H98" s="22"/>
      <c r="I98" s="22"/>
      <c r="J98" s="22"/>
      <c r="K98" s="54">
        <v>80.5</v>
      </c>
      <c r="L98" s="35">
        <v>80.5</v>
      </c>
      <c r="M98" s="22"/>
      <c r="N98" s="22"/>
      <c r="O98" s="22"/>
      <c r="P98" s="35">
        <v>80.5</v>
      </c>
      <c r="Q98" s="35">
        <v>80.5</v>
      </c>
      <c r="R98" s="22"/>
      <c r="S98" s="22"/>
      <c r="T98" s="22"/>
      <c r="U98" s="54">
        <v>57.9912</v>
      </c>
      <c r="V98" s="35">
        <v>57.9912</v>
      </c>
      <c r="W98" s="22"/>
      <c r="X98" s="22"/>
      <c r="Y98" s="22"/>
      <c r="Z98" s="21">
        <f t="shared" si="19"/>
        <v>72.03875776397516</v>
      </c>
      <c r="AA98" s="22"/>
    </row>
    <row r="99" spans="1:27" ht="51">
      <c r="A99" s="46" t="s">
        <v>191</v>
      </c>
      <c r="B99" s="10" t="s">
        <v>55</v>
      </c>
      <c r="C99" s="10" t="s">
        <v>96</v>
      </c>
      <c r="D99" s="10" t="s">
        <v>115</v>
      </c>
      <c r="E99" s="16" t="s">
        <v>124</v>
      </c>
      <c r="F99" s="22">
        <v>79.1</v>
      </c>
      <c r="G99" s="22"/>
      <c r="H99" s="22">
        <v>79.1</v>
      </c>
      <c r="I99" s="22"/>
      <c r="J99" s="22"/>
      <c r="K99" s="54">
        <v>80</v>
      </c>
      <c r="L99" s="22"/>
      <c r="M99" s="35">
        <v>80</v>
      </c>
      <c r="N99" s="22"/>
      <c r="O99" s="22"/>
      <c r="P99" s="35">
        <v>80</v>
      </c>
      <c r="Q99" s="22"/>
      <c r="R99" s="35">
        <v>80</v>
      </c>
      <c r="S99" s="22"/>
      <c r="T99" s="22"/>
      <c r="U99" s="54">
        <v>79.1</v>
      </c>
      <c r="V99" s="22"/>
      <c r="W99" s="35">
        <v>79.1</v>
      </c>
      <c r="X99" s="22"/>
      <c r="Y99" s="22"/>
      <c r="Z99" s="21">
        <f t="shared" si="19"/>
        <v>98.87499999999999</v>
      </c>
      <c r="AA99" s="22"/>
    </row>
    <row r="100" spans="1:27" ht="51">
      <c r="A100" s="46" t="s">
        <v>191</v>
      </c>
      <c r="B100" s="10" t="s">
        <v>55</v>
      </c>
      <c r="C100" s="10" t="s">
        <v>96</v>
      </c>
      <c r="D100" s="10" t="s">
        <v>116</v>
      </c>
      <c r="E100" s="16" t="s">
        <v>124</v>
      </c>
      <c r="F100" s="22">
        <v>4616.7</v>
      </c>
      <c r="G100" s="22"/>
      <c r="H100" s="22">
        <v>4616.7</v>
      </c>
      <c r="I100" s="22"/>
      <c r="J100" s="22"/>
      <c r="K100" s="54">
        <v>4616.7789</v>
      </c>
      <c r="L100" s="22"/>
      <c r="M100" s="35">
        <v>4616.7789</v>
      </c>
      <c r="N100" s="22"/>
      <c r="O100" s="22"/>
      <c r="P100" s="35">
        <v>4616.7789</v>
      </c>
      <c r="Q100" s="22"/>
      <c r="R100" s="35">
        <v>4616.7789</v>
      </c>
      <c r="S100" s="22"/>
      <c r="T100" s="22"/>
      <c r="U100" s="54">
        <v>4616.7789</v>
      </c>
      <c r="V100" s="22"/>
      <c r="W100" s="35">
        <v>4616.7789</v>
      </c>
      <c r="X100" s="22"/>
      <c r="Y100" s="22"/>
      <c r="Z100" s="21">
        <f t="shared" si="19"/>
        <v>100</v>
      </c>
      <c r="AA100" s="22"/>
    </row>
    <row r="101" spans="1:27" ht="51">
      <c r="A101" s="46" t="s">
        <v>191</v>
      </c>
      <c r="B101" s="10" t="s">
        <v>55</v>
      </c>
      <c r="C101" s="10" t="s">
        <v>96</v>
      </c>
      <c r="D101" s="10" t="s">
        <v>116</v>
      </c>
      <c r="E101" s="16" t="s">
        <v>162</v>
      </c>
      <c r="F101" s="22">
        <v>1343.9</v>
      </c>
      <c r="G101" s="22"/>
      <c r="H101" s="22">
        <v>1343.9</v>
      </c>
      <c r="I101" s="22"/>
      <c r="J101" s="22"/>
      <c r="K101" s="54">
        <v>1343.9211</v>
      </c>
      <c r="L101" s="22"/>
      <c r="M101" s="35">
        <v>1343.9211</v>
      </c>
      <c r="N101" s="22"/>
      <c r="O101" s="22"/>
      <c r="P101" s="35">
        <v>1343.9211</v>
      </c>
      <c r="Q101" s="22"/>
      <c r="R101" s="35">
        <v>1343.9211</v>
      </c>
      <c r="S101" s="22"/>
      <c r="T101" s="22"/>
      <c r="U101" s="54">
        <v>1343.9034</v>
      </c>
      <c r="V101" s="22"/>
      <c r="W101" s="35">
        <v>1343.9034</v>
      </c>
      <c r="X101" s="22"/>
      <c r="Y101" s="22"/>
      <c r="Z101" s="21">
        <f t="shared" si="19"/>
        <v>99.99868295839688</v>
      </c>
      <c r="AA101" s="22"/>
    </row>
    <row r="102" spans="1:27" ht="25.5">
      <c r="A102" s="9" t="s">
        <v>163</v>
      </c>
      <c r="B102" s="10" t="s">
        <v>17</v>
      </c>
      <c r="C102" s="10" t="s">
        <v>18</v>
      </c>
      <c r="D102" s="10" t="s">
        <v>164</v>
      </c>
      <c r="E102" s="16" t="s">
        <v>17</v>
      </c>
      <c r="F102" s="22">
        <f>SUM(F103:F106)</f>
        <v>8358.1</v>
      </c>
      <c r="G102" s="22">
        <f>SUM(G103:G106)</f>
        <v>0</v>
      </c>
      <c r="H102" s="22">
        <f>SUM(H103:H106)</f>
        <v>534.5</v>
      </c>
      <c r="I102" s="22">
        <f>SUM(I103:I106)</f>
        <v>7823.6</v>
      </c>
      <c r="J102" s="22">
        <f>SUM(J103:J106)</f>
        <v>0</v>
      </c>
      <c r="K102" s="25">
        <v>8358.1701</v>
      </c>
      <c r="L102" s="22">
        <f>SUM(L103:L106)</f>
        <v>0</v>
      </c>
      <c r="M102" s="22">
        <f aca="true" t="shared" si="22" ref="M102:Y102">SUM(M103:M106)</f>
        <v>534.5</v>
      </c>
      <c r="N102" s="22">
        <f t="shared" si="22"/>
        <v>7823.6701</v>
      </c>
      <c r="O102" s="22">
        <f t="shared" si="22"/>
        <v>0</v>
      </c>
      <c r="P102" s="36">
        <v>8358.1701</v>
      </c>
      <c r="Q102" s="22">
        <f>SUM(Q103:Q106)</f>
        <v>0</v>
      </c>
      <c r="R102" s="22">
        <f>SUM(R103:R106)</f>
        <v>534.5</v>
      </c>
      <c r="S102" s="22">
        <f>SUM(S103:S106)</f>
        <v>7823.6701</v>
      </c>
      <c r="T102" s="22">
        <f>SUM(T103:T106)</f>
        <v>0</v>
      </c>
      <c r="U102" s="23">
        <f t="shared" si="22"/>
        <v>8358.1701</v>
      </c>
      <c r="V102" s="22">
        <f t="shared" si="22"/>
        <v>0</v>
      </c>
      <c r="W102" s="22">
        <f t="shared" si="22"/>
        <v>0</v>
      </c>
      <c r="X102" s="22">
        <f t="shared" si="22"/>
        <v>8358.1701</v>
      </c>
      <c r="Y102" s="22">
        <f t="shared" si="22"/>
        <v>0</v>
      </c>
      <c r="Z102" s="21">
        <f t="shared" si="19"/>
        <v>100</v>
      </c>
      <c r="AA102" s="22"/>
    </row>
    <row r="103" spans="1:27" ht="25.5">
      <c r="A103" s="46" t="s">
        <v>193</v>
      </c>
      <c r="B103" s="10" t="s">
        <v>55</v>
      </c>
      <c r="C103" s="10" t="s">
        <v>79</v>
      </c>
      <c r="D103" s="10" t="s">
        <v>108</v>
      </c>
      <c r="E103" s="16" t="s">
        <v>150</v>
      </c>
      <c r="F103" s="22">
        <v>7823.6</v>
      </c>
      <c r="G103" s="22"/>
      <c r="H103" s="22"/>
      <c r="I103" s="22">
        <v>7823.6</v>
      </c>
      <c r="J103" s="22"/>
      <c r="K103" s="54">
        <v>7811.5501</v>
      </c>
      <c r="L103" s="22"/>
      <c r="M103" s="22"/>
      <c r="N103" s="35">
        <v>7811.5501</v>
      </c>
      <c r="O103" s="22"/>
      <c r="P103" s="35">
        <v>7811.5501</v>
      </c>
      <c r="Q103" s="22"/>
      <c r="R103" s="22"/>
      <c r="S103" s="35">
        <v>7811.5501</v>
      </c>
      <c r="T103" s="22"/>
      <c r="U103" s="54">
        <v>7811.5501</v>
      </c>
      <c r="V103" s="22"/>
      <c r="W103" s="22"/>
      <c r="X103" s="35">
        <v>7811.5501</v>
      </c>
      <c r="Y103" s="22"/>
      <c r="Z103" s="21">
        <f t="shared" si="19"/>
        <v>100</v>
      </c>
      <c r="AA103" s="22"/>
    </row>
    <row r="104" spans="1:27" ht="25.5">
      <c r="A104" s="46" t="s">
        <v>193</v>
      </c>
      <c r="B104" s="10" t="s">
        <v>55</v>
      </c>
      <c r="C104" s="10" t="s">
        <v>79</v>
      </c>
      <c r="D104" s="10" t="s">
        <v>108</v>
      </c>
      <c r="E104" s="16" t="s">
        <v>151</v>
      </c>
      <c r="F104" s="22"/>
      <c r="G104" s="22"/>
      <c r="H104" s="22"/>
      <c r="I104" s="22"/>
      <c r="J104" s="22"/>
      <c r="K104" s="54">
        <v>12.12</v>
      </c>
      <c r="L104" s="22"/>
      <c r="M104" s="22"/>
      <c r="N104" s="35">
        <v>12.12</v>
      </c>
      <c r="O104" s="22"/>
      <c r="P104" s="35">
        <v>12.12</v>
      </c>
      <c r="Q104" s="22"/>
      <c r="R104" s="22"/>
      <c r="S104" s="35">
        <v>12.12</v>
      </c>
      <c r="T104" s="22"/>
      <c r="U104" s="54">
        <v>12.12</v>
      </c>
      <c r="V104" s="22"/>
      <c r="W104" s="22"/>
      <c r="X104" s="35">
        <v>12.12</v>
      </c>
      <c r="Y104" s="22"/>
      <c r="Z104" s="21">
        <f t="shared" si="19"/>
        <v>100</v>
      </c>
      <c r="AA104" s="22"/>
    </row>
    <row r="105" spans="1:27" ht="25.5">
      <c r="A105" s="46" t="s">
        <v>193</v>
      </c>
      <c r="B105" s="10" t="s">
        <v>55</v>
      </c>
      <c r="C105" s="10" t="s">
        <v>109</v>
      </c>
      <c r="D105" s="10" t="s">
        <v>110</v>
      </c>
      <c r="E105" s="16" t="s">
        <v>151</v>
      </c>
      <c r="F105" s="22">
        <v>340.2</v>
      </c>
      <c r="G105" s="22"/>
      <c r="H105" s="22">
        <v>340.2</v>
      </c>
      <c r="I105" s="22"/>
      <c r="J105" s="22"/>
      <c r="K105" s="54">
        <v>340.2</v>
      </c>
      <c r="L105" s="22"/>
      <c r="M105" s="35">
        <v>340.2</v>
      </c>
      <c r="N105" s="22"/>
      <c r="O105" s="22"/>
      <c r="P105" s="35">
        <v>340.2</v>
      </c>
      <c r="Q105" s="22"/>
      <c r="R105" s="35">
        <v>340.2</v>
      </c>
      <c r="S105" s="22"/>
      <c r="T105" s="22"/>
      <c r="U105" s="54">
        <v>340.2</v>
      </c>
      <c r="V105" s="22"/>
      <c r="W105" s="22"/>
      <c r="X105" s="35">
        <v>340.2</v>
      </c>
      <c r="Y105" s="22"/>
      <c r="Z105" s="21">
        <f t="shared" si="19"/>
        <v>100</v>
      </c>
      <c r="AA105" s="22"/>
    </row>
    <row r="106" spans="1:27" ht="25.5">
      <c r="A106" s="46" t="s">
        <v>193</v>
      </c>
      <c r="B106" s="10" t="s">
        <v>55</v>
      </c>
      <c r="C106" s="10" t="s">
        <v>109</v>
      </c>
      <c r="D106" s="10" t="s">
        <v>111</v>
      </c>
      <c r="E106" s="16" t="s">
        <v>145</v>
      </c>
      <c r="F106" s="22">
        <v>194.3</v>
      </c>
      <c r="G106" s="22"/>
      <c r="H106" s="22">
        <v>194.3</v>
      </c>
      <c r="I106" s="22"/>
      <c r="J106" s="22"/>
      <c r="K106" s="54">
        <v>194.3</v>
      </c>
      <c r="L106" s="22"/>
      <c r="M106" s="35">
        <v>194.3</v>
      </c>
      <c r="N106" s="22"/>
      <c r="O106" s="22"/>
      <c r="P106" s="35">
        <v>194.3</v>
      </c>
      <c r="Q106" s="22"/>
      <c r="R106" s="35">
        <v>194.3</v>
      </c>
      <c r="S106" s="22"/>
      <c r="T106" s="22"/>
      <c r="U106" s="54">
        <v>194.3</v>
      </c>
      <c r="V106" s="22"/>
      <c r="W106" s="22"/>
      <c r="X106" s="35">
        <v>194.3</v>
      </c>
      <c r="Y106" s="22"/>
      <c r="Z106" s="21">
        <f t="shared" si="19"/>
        <v>100</v>
      </c>
      <c r="AA106" s="22"/>
    </row>
    <row r="107" spans="1:27" ht="38.25">
      <c r="A107" s="9" t="s">
        <v>165</v>
      </c>
      <c r="B107" s="10" t="s">
        <v>17</v>
      </c>
      <c r="C107" s="10" t="s">
        <v>18</v>
      </c>
      <c r="D107" s="10" t="s">
        <v>166</v>
      </c>
      <c r="E107" s="16" t="s">
        <v>17</v>
      </c>
      <c r="F107" s="22">
        <f>SUM(F108:F109)</f>
        <v>0</v>
      </c>
      <c r="G107" s="22">
        <f>SUM(G108:G109)</f>
        <v>0</v>
      </c>
      <c r="H107" s="22">
        <f>SUM(H108:H109)</f>
        <v>0</v>
      </c>
      <c r="I107" s="22">
        <f>SUM(I108:I109)</f>
        <v>0</v>
      </c>
      <c r="J107" s="22">
        <f>SUM(J108:J109)</f>
        <v>0</v>
      </c>
      <c r="K107" s="25">
        <v>4486.0291</v>
      </c>
      <c r="L107" s="37">
        <f>SUM(L108:L109)</f>
        <v>1822.5409</v>
      </c>
      <c r="M107" s="37">
        <f aca="true" t="shared" si="23" ref="M107:Y107">SUM(M108:M109)</f>
        <v>2663.4882</v>
      </c>
      <c r="N107" s="37">
        <f t="shared" si="23"/>
        <v>0</v>
      </c>
      <c r="O107" s="37">
        <f t="shared" si="23"/>
        <v>0</v>
      </c>
      <c r="P107" s="36">
        <v>4486.0291</v>
      </c>
      <c r="Q107" s="37">
        <f>SUM(Q108:Q109)</f>
        <v>1822.5409</v>
      </c>
      <c r="R107" s="37">
        <f>SUM(R108:R109)</f>
        <v>2663.4882</v>
      </c>
      <c r="S107" s="37">
        <f>SUM(S108:S109)</f>
        <v>0</v>
      </c>
      <c r="T107" s="37">
        <f>SUM(T108:T109)</f>
        <v>0</v>
      </c>
      <c r="U107" s="30">
        <f t="shared" si="23"/>
        <v>4102.182</v>
      </c>
      <c r="V107" s="37">
        <f t="shared" si="23"/>
        <v>1438.6938</v>
      </c>
      <c r="W107" s="37">
        <f t="shared" si="23"/>
        <v>2663.4882</v>
      </c>
      <c r="X107" s="37">
        <f t="shared" si="23"/>
        <v>0</v>
      </c>
      <c r="Y107" s="37">
        <f t="shared" si="23"/>
        <v>0</v>
      </c>
      <c r="Z107" s="21">
        <f t="shared" si="19"/>
        <v>91.44349955286737</v>
      </c>
      <c r="AA107" s="22"/>
    </row>
    <row r="108" spans="1:27" ht="15.75">
      <c r="A108" s="46" t="s">
        <v>194</v>
      </c>
      <c r="B108" s="10" t="s">
        <v>29</v>
      </c>
      <c r="C108" s="10" t="s">
        <v>51</v>
      </c>
      <c r="D108" s="10" t="s">
        <v>94</v>
      </c>
      <c r="E108" s="16" t="s">
        <v>128</v>
      </c>
      <c r="F108" s="22"/>
      <c r="G108" s="22"/>
      <c r="H108" s="22"/>
      <c r="I108" s="22"/>
      <c r="J108" s="22"/>
      <c r="K108" s="54">
        <v>1822.5409</v>
      </c>
      <c r="L108" s="35">
        <v>1822.5409</v>
      </c>
      <c r="M108" s="22"/>
      <c r="N108" s="22"/>
      <c r="O108" s="22"/>
      <c r="P108" s="35">
        <v>1822.5409</v>
      </c>
      <c r="Q108" s="35">
        <v>1822.5409</v>
      </c>
      <c r="R108" s="22"/>
      <c r="S108" s="22"/>
      <c r="T108" s="22"/>
      <c r="U108" s="54">
        <v>1438.6938</v>
      </c>
      <c r="V108" s="35">
        <v>1438.6938</v>
      </c>
      <c r="W108" s="22"/>
      <c r="X108" s="22"/>
      <c r="Y108" s="22"/>
      <c r="Z108" s="21">
        <f t="shared" si="19"/>
        <v>78.9389033738557</v>
      </c>
      <c r="AA108" s="22"/>
    </row>
    <row r="109" spans="1:27" ht="15.75">
      <c r="A109" s="46" t="s">
        <v>194</v>
      </c>
      <c r="B109" s="10" t="s">
        <v>29</v>
      </c>
      <c r="C109" s="10" t="s">
        <v>51</v>
      </c>
      <c r="D109" s="10" t="s">
        <v>95</v>
      </c>
      <c r="E109" s="16" t="s">
        <v>128</v>
      </c>
      <c r="F109" s="22"/>
      <c r="G109" s="22"/>
      <c r="H109" s="22"/>
      <c r="I109" s="22"/>
      <c r="J109" s="22"/>
      <c r="K109" s="54">
        <v>2663.4882</v>
      </c>
      <c r="L109" s="22"/>
      <c r="M109" s="35">
        <v>2663.4882</v>
      </c>
      <c r="N109" s="22"/>
      <c r="O109" s="22"/>
      <c r="P109" s="35">
        <v>2663.4882</v>
      </c>
      <c r="Q109" s="22"/>
      <c r="R109" s="35">
        <v>2663.4882</v>
      </c>
      <c r="S109" s="22"/>
      <c r="T109" s="22"/>
      <c r="U109" s="54">
        <v>2663.4882</v>
      </c>
      <c r="V109" s="22"/>
      <c r="W109" s="35">
        <v>2663.4882</v>
      </c>
      <c r="X109" s="22"/>
      <c r="Y109" s="22"/>
      <c r="Z109" s="21">
        <f t="shared" si="19"/>
        <v>100</v>
      </c>
      <c r="AA109" s="22"/>
    </row>
    <row r="110" spans="1:27" ht="89.25">
      <c r="A110" s="9" t="s">
        <v>167</v>
      </c>
      <c r="B110" s="10" t="s">
        <v>17</v>
      </c>
      <c r="C110" s="10" t="s">
        <v>18</v>
      </c>
      <c r="D110" s="10" t="s">
        <v>168</v>
      </c>
      <c r="E110" s="16" t="s">
        <v>17</v>
      </c>
      <c r="F110" s="22">
        <f>SUM(F111:F118)</f>
        <v>17087.199999999997</v>
      </c>
      <c r="G110" s="22">
        <f>SUM(G111:G118)</f>
        <v>0</v>
      </c>
      <c r="H110" s="22">
        <f>SUM(H111:H118)</f>
        <v>0</v>
      </c>
      <c r="I110" s="22">
        <f>SUM(I111:I118)</f>
        <v>17087.199999999997</v>
      </c>
      <c r="J110" s="22">
        <f>SUM(J111:J118)</f>
        <v>0</v>
      </c>
      <c r="K110" s="25">
        <v>17087.1449</v>
      </c>
      <c r="L110" s="22">
        <f>SUM(L111:L118)</f>
        <v>0</v>
      </c>
      <c r="M110" s="22">
        <f aca="true" t="shared" si="24" ref="M110:Y110">SUM(M111:M118)</f>
        <v>0</v>
      </c>
      <c r="N110" s="22">
        <f t="shared" si="24"/>
        <v>17087.144899999996</v>
      </c>
      <c r="O110" s="22">
        <f t="shared" si="24"/>
        <v>0</v>
      </c>
      <c r="P110" s="36">
        <v>17087.1449</v>
      </c>
      <c r="Q110" s="22">
        <f>SUM(Q111:Q118)</f>
        <v>0</v>
      </c>
      <c r="R110" s="22">
        <f>SUM(R111:R118)</f>
        <v>0</v>
      </c>
      <c r="S110" s="22">
        <f>SUM(S111:S118)</f>
        <v>17087.144899999996</v>
      </c>
      <c r="T110" s="22">
        <f>SUM(T111:T118)</f>
        <v>0</v>
      </c>
      <c r="U110" s="23">
        <f t="shared" si="24"/>
        <v>17087.144899999996</v>
      </c>
      <c r="V110" s="22">
        <f t="shared" si="24"/>
        <v>0</v>
      </c>
      <c r="W110" s="22">
        <f t="shared" si="24"/>
        <v>0</v>
      </c>
      <c r="X110" s="22">
        <f t="shared" si="24"/>
        <v>17087.144899999996</v>
      </c>
      <c r="Y110" s="22">
        <f t="shared" si="24"/>
        <v>0</v>
      </c>
      <c r="Z110" s="21">
        <f t="shared" si="19"/>
        <v>99.99999999999997</v>
      </c>
      <c r="AA110" s="22"/>
    </row>
    <row r="111" spans="1:27" ht="38.25">
      <c r="A111" s="46" t="s">
        <v>195</v>
      </c>
      <c r="B111" s="10" t="s">
        <v>55</v>
      </c>
      <c r="C111" s="10" t="s">
        <v>77</v>
      </c>
      <c r="D111" s="10" t="s">
        <v>100</v>
      </c>
      <c r="E111" s="16" t="s">
        <v>145</v>
      </c>
      <c r="F111" s="22">
        <v>1002.9</v>
      </c>
      <c r="G111" s="22"/>
      <c r="H111" s="22"/>
      <c r="I111" s="22">
        <v>1002.9</v>
      </c>
      <c r="J111" s="22"/>
      <c r="K111" s="54">
        <v>1002.9394</v>
      </c>
      <c r="L111" s="22"/>
      <c r="M111" s="22"/>
      <c r="N111" s="35">
        <v>1002.9394</v>
      </c>
      <c r="O111" s="22"/>
      <c r="P111" s="35">
        <v>1002.9394</v>
      </c>
      <c r="Q111" s="22"/>
      <c r="R111" s="22"/>
      <c r="S111" s="35">
        <v>1002.9394</v>
      </c>
      <c r="T111" s="22"/>
      <c r="U111" s="54">
        <v>1002.9394</v>
      </c>
      <c r="V111" s="22"/>
      <c r="W111" s="22"/>
      <c r="X111" s="35">
        <v>1002.9394</v>
      </c>
      <c r="Y111" s="22"/>
      <c r="Z111" s="21">
        <f t="shared" si="19"/>
        <v>100</v>
      </c>
      <c r="AA111" s="22"/>
    </row>
    <row r="112" spans="1:27" ht="38.25">
      <c r="A112" s="46" t="s">
        <v>195</v>
      </c>
      <c r="B112" s="10" t="s">
        <v>55</v>
      </c>
      <c r="C112" s="10" t="s">
        <v>112</v>
      </c>
      <c r="D112" s="10" t="s">
        <v>113</v>
      </c>
      <c r="E112" s="16" t="s">
        <v>145</v>
      </c>
      <c r="F112" s="22">
        <v>9453.8</v>
      </c>
      <c r="G112" s="22"/>
      <c r="H112" s="22"/>
      <c r="I112" s="22">
        <v>9453.8</v>
      </c>
      <c r="J112" s="22"/>
      <c r="K112" s="54">
        <v>9453.7802</v>
      </c>
      <c r="L112" s="22"/>
      <c r="M112" s="22"/>
      <c r="N112" s="35">
        <v>9453.7802</v>
      </c>
      <c r="O112" s="22"/>
      <c r="P112" s="35">
        <v>9453.7802</v>
      </c>
      <c r="Q112" s="22"/>
      <c r="R112" s="22"/>
      <c r="S112" s="35">
        <v>9453.7802</v>
      </c>
      <c r="T112" s="22"/>
      <c r="U112" s="54">
        <v>9453.7802</v>
      </c>
      <c r="V112" s="22"/>
      <c r="W112" s="22"/>
      <c r="X112" s="35">
        <v>9453.7802</v>
      </c>
      <c r="Y112" s="22"/>
      <c r="Z112" s="21">
        <f t="shared" si="19"/>
        <v>100</v>
      </c>
      <c r="AA112" s="22"/>
    </row>
    <row r="113" spans="1:27" ht="38.25">
      <c r="A113" s="46" t="s">
        <v>195</v>
      </c>
      <c r="B113" s="10" t="s">
        <v>55</v>
      </c>
      <c r="C113" s="10" t="s">
        <v>112</v>
      </c>
      <c r="D113" s="10" t="s">
        <v>113</v>
      </c>
      <c r="E113" s="16" t="s">
        <v>146</v>
      </c>
      <c r="F113" s="22">
        <v>388.4</v>
      </c>
      <c r="G113" s="22"/>
      <c r="H113" s="22"/>
      <c r="I113" s="22">
        <v>388.4</v>
      </c>
      <c r="J113" s="22"/>
      <c r="K113" s="54">
        <v>388.4258</v>
      </c>
      <c r="L113" s="22"/>
      <c r="M113" s="22"/>
      <c r="N113" s="35">
        <v>388.4258</v>
      </c>
      <c r="O113" s="22"/>
      <c r="P113" s="35">
        <v>388.4258</v>
      </c>
      <c r="Q113" s="22"/>
      <c r="R113" s="22"/>
      <c r="S113" s="35">
        <v>388.4258</v>
      </c>
      <c r="T113" s="22"/>
      <c r="U113" s="54">
        <v>388.4258</v>
      </c>
      <c r="V113" s="22"/>
      <c r="W113" s="22"/>
      <c r="X113" s="35">
        <v>388.4258</v>
      </c>
      <c r="Y113" s="22"/>
      <c r="Z113" s="21">
        <f t="shared" si="19"/>
        <v>100</v>
      </c>
      <c r="AA113" s="22"/>
    </row>
    <row r="114" spans="1:27" ht="38.25">
      <c r="A114" s="46" t="s">
        <v>195</v>
      </c>
      <c r="B114" s="10" t="s">
        <v>55</v>
      </c>
      <c r="C114" s="10" t="s">
        <v>112</v>
      </c>
      <c r="D114" s="10" t="s">
        <v>113</v>
      </c>
      <c r="E114" s="16" t="s">
        <v>121</v>
      </c>
      <c r="F114" s="22">
        <v>487.8</v>
      </c>
      <c r="G114" s="22"/>
      <c r="H114" s="22"/>
      <c r="I114" s="22">
        <v>487.8</v>
      </c>
      <c r="J114" s="22"/>
      <c r="K114" s="54">
        <v>487.7797</v>
      </c>
      <c r="L114" s="22"/>
      <c r="M114" s="22"/>
      <c r="N114" s="35">
        <v>487.7797</v>
      </c>
      <c r="O114" s="22"/>
      <c r="P114" s="35">
        <v>487.7797</v>
      </c>
      <c r="Q114" s="22"/>
      <c r="R114" s="22"/>
      <c r="S114" s="35">
        <v>487.7797</v>
      </c>
      <c r="T114" s="22"/>
      <c r="U114" s="54">
        <v>487.7797</v>
      </c>
      <c r="V114" s="22"/>
      <c r="W114" s="22"/>
      <c r="X114" s="35">
        <v>487.7797</v>
      </c>
      <c r="Y114" s="22"/>
      <c r="Z114" s="21">
        <f t="shared" si="19"/>
        <v>100</v>
      </c>
      <c r="AA114" s="22"/>
    </row>
    <row r="115" spans="1:27" ht="38.25">
      <c r="A115" s="46" t="s">
        <v>195</v>
      </c>
      <c r="B115" s="10" t="s">
        <v>55</v>
      </c>
      <c r="C115" s="10" t="s">
        <v>112</v>
      </c>
      <c r="D115" s="10" t="s">
        <v>113</v>
      </c>
      <c r="E115" s="16" t="s">
        <v>150</v>
      </c>
      <c r="F115" s="22">
        <v>5718.8</v>
      </c>
      <c r="G115" s="22"/>
      <c r="H115" s="22"/>
      <c r="I115" s="22">
        <v>5718.8</v>
      </c>
      <c r="J115" s="22"/>
      <c r="K115" s="54">
        <v>5718.7235</v>
      </c>
      <c r="L115" s="22"/>
      <c r="M115" s="22"/>
      <c r="N115" s="35">
        <v>5718.7235</v>
      </c>
      <c r="O115" s="22"/>
      <c r="P115" s="35">
        <v>5718.7235</v>
      </c>
      <c r="Q115" s="22"/>
      <c r="R115" s="22"/>
      <c r="S115" s="35">
        <v>5718.7235</v>
      </c>
      <c r="T115" s="22"/>
      <c r="U115" s="54">
        <v>5718.7235</v>
      </c>
      <c r="V115" s="22"/>
      <c r="W115" s="22"/>
      <c r="X115" s="35">
        <v>5718.7235</v>
      </c>
      <c r="Y115" s="22"/>
      <c r="Z115" s="21">
        <f t="shared" si="19"/>
        <v>100</v>
      </c>
      <c r="AA115" s="22"/>
    </row>
    <row r="116" spans="1:27" ht="38.25">
      <c r="A116" s="46" t="s">
        <v>195</v>
      </c>
      <c r="B116" s="10" t="s">
        <v>55</v>
      </c>
      <c r="C116" s="10" t="s">
        <v>112</v>
      </c>
      <c r="D116" s="10" t="s">
        <v>113</v>
      </c>
      <c r="E116" s="16" t="s">
        <v>169</v>
      </c>
      <c r="F116" s="22">
        <v>1.1</v>
      </c>
      <c r="G116" s="22"/>
      <c r="H116" s="22"/>
      <c r="I116" s="22">
        <v>1.1</v>
      </c>
      <c r="J116" s="22"/>
      <c r="K116" s="54">
        <v>1.1</v>
      </c>
      <c r="L116" s="22"/>
      <c r="M116" s="22"/>
      <c r="N116" s="35">
        <v>1.1</v>
      </c>
      <c r="O116" s="22"/>
      <c r="P116" s="35">
        <v>1.1</v>
      </c>
      <c r="Q116" s="22"/>
      <c r="R116" s="22"/>
      <c r="S116" s="35">
        <v>1.1</v>
      </c>
      <c r="T116" s="22"/>
      <c r="U116" s="54">
        <v>1.1</v>
      </c>
      <c r="V116" s="22"/>
      <c r="W116" s="22"/>
      <c r="X116" s="35">
        <v>1.1</v>
      </c>
      <c r="Y116" s="22"/>
      <c r="Z116" s="21">
        <f t="shared" si="19"/>
        <v>100</v>
      </c>
      <c r="AA116" s="22"/>
    </row>
    <row r="117" spans="1:27" ht="38.25">
      <c r="A117" s="46" t="s">
        <v>195</v>
      </c>
      <c r="B117" s="10" t="s">
        <v>55</v>
      </c>
      <c r="C117" s="10" t="s">
        <v>112</v>
      </c>
      <c r="D117" s="10" t="s">
        <v>113</v>
      </c>
      <c r="E117" s="16" t="s">
        <v>147</v>
      </c>
      <c r="F117" s="22">
        <v>10.7</v>
      </c>
      <c r="G117" s="22"/>
      <c r="H117" s="22"/>
      <c r="I117" s="22">
        <v>10.7</v>
      </c>
      <c r="J117" s="22"/>
      <c r="K117" s="54">
        <v>10.6653</v>
      </c>
      <c r="L117" s="22"/>
      <c r="M117" s="22"/>
      <c r="N117" s="35">
        <v>10.6653</v>
      </c>
      <c r="O117" s="22"/>
      <c r="P117" s="35">
        <v>10.6653</v>
      </c>
      <c r="Q117" s="22"/>
      <c r="R117" s="22"/>
      <c r="S117" s="35">
        <v>10.6653</v>
      </c>
      <c r="T117" s="22"/>
      <c r="U117" s="54">
        <v>10.6653</v>
      </c>
      <c r="V117" s="22"/>
      <c r="W117" s="22"/>
      <c r="X117" s="35">
        <v>10.6653</v>
      </c>
      <c r="Y117" s="22"/>
      <c r="Z117" s="21">
        <f t="shared" si="19"/>
        <v>100</v>
      </c>
      <c r="AA117" s="22"/>
    </row>
    <row r="118" spans="1:27" ht="38.25">
      <c r="A118" s="46" t="s">
        <v>195</v>
      </c>
      <c r="B118" s="10" t="s">
        <v>55</v>
      </c>
      <c r="C118" s="10" t="s">
        <v>112</v>
      </c>
      <c r="D118" s="10" t="s">
        <v>113</v>
      </c>
      <c r="E118" s="16" t="s">
        <v>170</v>
      </c>
      <c r="F118" s="22">
        <v>23.7</v>
      </c>
      <c r="G118" s="22"/>
      <c r="H118" s="22"/>
      <c r="I118" s="22">
        <v>23.7</v>
      </c>
      <c r="J118" s="22"/>
      <c r="K118" s="54">
        <v>23.731</v>
      </c>
      <c r="L118" s="22"/>
      <c r="M118" s="22"/>
      <c r="N118" s="35">
        <v>23.731</v>
      </c>
      <c r="O118" s="22"/>
      <c r="P118" s="35">
        <v>23.731</v>
      </c>
      <c r="Q118" s="22"/>
      <c r="R118" s="22"/>
      <c r="S118" s="35">
        <v>23.731</v>
      </c>
      <c r="T118" s="22"/>
      <c r="U118" s="54">
        <v>23.731</v>
      </c>
      <c r="V118" s="22"/>
      <c r="W118" s="22"/>
      <c r="X118" s="35">
        <v>23.731</v>
      </c>
      <c r="Y118" s="22"/>
      <c r="Z118" s="21">
        <f t="shared" si="19"/>
        <v>100</v>
      </c>
      <c r="AA118" s="22"/>
    </row>
  </sheetData>
  <sheetProtection/>
  <mergeCells count="14">
    <mergeCell ref="K7:O8"/>
    <mergeCell ref="P7:T8"/>
    <mergeCell ref="Y1:AA1"/>
    <mergeCell ref="A7:A9"/>
    <mergeCell ref="U7:Y8"/>
    <mergeCell ref="Z7:Z9"/>
    <mergeCell ref="AA7:AA9"/>
    <mergeCell ref="B7:E7"/>
    <mergeCell ref="B8:B9"/>
    <mergeCell ref="C8:C9"/>
    <mergeCell ref="D8:D9"/>
    <mergeCell ref="E8:E9"/>
    <mergeCell ref="F7:J8"/>
    <mergeCell ref="A2:AA3"/>
  </mergeCells>
  <printOptions/>
  <pageMargins left="0.31496062992125984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godovoj_otchet_2015_pril</dc:title>
  <dc:subject/>
  <dc:creator>Марьина Марина</dc:creator>
  <cp:keywords/>
  <dc:description/>
  <cp:lastModifiedBy>SinTeX</cp:lastModifiedBy>
  <cp:lastPrinted>2016-04-28T10:44:21Z</cp:lastPrinted>
  <dcterms:created xsi:type="dcterms:W3CDTF">2014-12-29T06:49:18Z</dcterms:created>
  <dcterms:modified xsi:type="dcterms:W3CDTF">2016-04-29T06:13:45Z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XXJ7TYMEEKJ2-3264-12</vt:lpwstr>
  </property>
  <property fmtid="{D5CDD505-2E9C-101B-9397-08002B2CF9AE}" pid="4" name="_dlc_DocIdItemGu">
    <vt:lpwstr>71fd74dc-ccd3-48fc-9107-c1be3d78a8a9</vt:lpwstr>
  </property>
  <property fmtid="{D5CDD505-2E9C-101B-9397-08002B2CF9AE}" pid="5" name="_dlc_DocIdU">
    <vt:lpwstr>https://vip.gov.mari.ru/gornomari/_layouts/DocIdRedir.aspx?ID=XXJ7TYMEEKJ2-3264-12, XXJ7TYMEEKJ2-3264-12</vt:lpwstr>
  </property>
  <property fmtid="{D5CDD505-2E9C-101B-9397-08002B2CF9AE}" pid="6" name="Описан">
    <vt:lpwstr/>
  </property>
</Properties>
</file>