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11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<sst xmlns="http://schemas.openxmlformats.org/spreadsheetml/2006/main" count="22" uniqueCount="17">
  <si>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Выборы депутатов Государственного Собрания Республики Марий Эл седьмого созыва</t>
  </si>
  <si>
    <t>1</t>
  </si>
  <si>
    <t>1.</t>
  </si>
  <si>
    <t/>
  </si>
  <si>
    <t>2.</t>
  </si>
  <si>
    <t xml:space="preserve">СВЕДЕНИЯ
о поступлении и расходовании средств избирательных фондов
кандидатов, избирательных объединений при проведении выборов депутатов Государственного Собрания Республики Марий Эл 
(на основании данных ПАО «Сбербанк России») </t>
  </si>
  <si>
    <t>в руб.</t>
  </si>
  <si>
    <t>Домрачев Василий Валерианович</t>
  </si>
  <si>
    <t>Пуртов Виталий Дмитриевич</t>
  </si>
  <si>
    <t>3.</t>
  </si>
  <si>
    <t>4.</t>
  </si>
  <si>
    <t>Роженцов Сергей Вячеславович</t>
  </si>
  <si>
    <t>Рябчиков Владимир Сергеевич</t>
  </si>
  <si>
    <t>Новоторъяльский (№ 34)</t>
  </si>
  <si>
    <t>Марийское региональное отделение Всероссийской политической партии "ЕДИНАЯ РОССИЯ"</t>
  </si>
  <si>
    <t>Расходы предвыборные</t>
  </si>
  <si>
    <t>По состоянию на 18 октября 2019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</si>
</sst>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49" fontId="39" fillId="0" borderId="0" xfId="0" applyNumberFormat="1" applyFont="1" applyAlignment="1">
      <alignment horizontal="right"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>
      <alignment horizontal="left" vertical="center" wrapText="1"/>
    </xf>
    <xf numFmtId="4" fontId="41" fillId="34" borderId="10" xfId="0" applyNumberFormat="1" applyFont="1" applyFill="1" applyBorder="1" applyAlignment="1">
      <alignment horizontal="right" vertical="center" wrapText="1"/>
    </xf>
    <xf numFmtId="1" fontId="41" fillId="34" borderId="10" xfId="0" applyNumberFormat="1" applyFont="1" applyFill="1" applyBorder="1" applyAlignment="1">
      <alignment horizontal="center" vertical="center" wrapText="1"/>
    </xf>
    <xf numFmtId="172" fontId="41" fillId="34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left" vertical="center" wrapText="1"/>
    </xf>
    <xf numFmtId="4" fontId="40" fillId="33" borderId="10" xfId="0" applyNumberFormat="1" applyFont="1" applyFill="1" applyBorder="1" applyAlignment="1">
      <alignment horizontal="right" vertical="center" wrapText="1"/>
    </xf>
    <xf numFmtId="1" fontId="40" fillId="33" borderId="10" xfId="0" applyNumberFormat="1" applyFont="1" applyFill="1" applyBorder="1" applyAlignment="1">
      <alignment horizontal="center" vertical="center" wrapText="1"/>
    </xf>
    <xf numFmtId="172" fontId="40" fillId="33" borderId="10" xfId="0" applyNumberFormat="1" applyFont="1" applyFill="1" applyBorder="1" applyAlignment="1">
      <alignment horizontal="center" vertical="center" wrapText="1"/>
    </xf>
    <xf numFmtId="0" fontId="41" fillId="34" borderId="10" xfId="0" applyNumberFormat="1" applyFont="1" applyFill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 horizontal="left" vertical="center" wrapText="1"/>
    </xf>
    <xf numFmtId="0" fontId="42" fillId="34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41" fillId="34" borderId="11" xfId="0" applyNumberFormat="1" applyFont="1" applyFill="1" applyBorder="1" applyAlignment="1">
      <alignment vertical="center" wrapText="1"/>
    </xf>
    <xf numFmtId="4" fontId="41" fillId="34" borderId="12" xfId="0" applyNumberFormat="1" applyFont="1" applyFill="1" applyBorder="1" applyAlignment="1">
      <alignment vertical="center" wrapText="1"/>
    </xf>
    <xf numFmtId="0" fontId="43" fillId="34" borderId="0" xfId="0" applyFont="1" applyFill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0" fillId="33" borderId="11" xfId="0" applyNumberFormat="1" applyFont="1" applyFill="1" applyBorder="1" applyAlignment="1">
      <alignment horizontal="center" vertical="center" wrapText="1"/>
    </xf>
    <xf numFmtId="0" fontId="40" fillId="33" borderId="13" xfId="0" applyNumberFormat="1" applyFont="1" applyFill="1" applyBorder="1" applyAlignment="1">
      <alignment horizontal="center" vertical="center" wrapText="1"/>
    </xf>
    <xf numFmtId="0" fontId="40" fillId="33" borderId="12" xfId="0" applyNumberFormat="1" applyFont="1" applyFill="1" applyBorder="1" applyAlignment="1">
      <alignment horizontal="center" vertical="center" wrapText="1"/>
    </xf>
    <xf numFmtId="0" fontId="40" fillId="33" borderId="14" xfId="0" applyNumberFormat="1" applyFont="1" applyFill="1" applyBorder="1" applyAlignment="1">
      <alignment horizontal="center" vertical="center" wrapText="1"/>
    </xf>
    <xf numFmtId="0" fontId="40" fillId="33" borderId="15" xfId="0" applyNumberFormat="1" applyFont="1" applyFill="1" applyBorder="1" applyAlignment="1">
      <alignment horizontal="center" vertical="center" wrapText="1"/>
    </xf>
    <xf numFmtId="0" fontId="40" fillId="33" borderId="16" xfId="0" applyNumberFormat="1" applyFont="1" applyFill="1" applyBorder="1" applyAlignment="1">
      <alignment horizontal="center" vertical="center" wrapText="1"/>
    </xf>
    <xf numFmtId="0" fontId="41" fillId="34" borderId="11" xfId="0" applyNumberFormat="1" applyFont="1" applyFill="1" applyBorder="1" applyAlignment="1">
      <alignment horizontal="left" vertical="center" wrapText="1"/>
    </xf>
    <xf numFmtId="0" fontId="41" fillId="34" borderId="12" xfId="0" applyNumberFormat="1" applyFont="1" applyFill="1" applyBorder="1" applyAlignment="1">
      <alignment horizontal="left" vertical="center" wrapText="1"/>
    </xf>
    <xf numFmtId="4" fontId="41" fillId="34" borderId="11" xfId="0" applyNumberFormat="1" applyFont="1" applyFill="1" applyBorder="1" applyAlignment="1">
      <alignment horizontal="center" vertical="center" wrapText="1"/>
    </xf>
    <xf numFmtId="4" fontId="41" fillId="34" borderId="12" xfId="0" applyNumberFormat="1" applyFont="1" applyFill="1" applyBorder="1" applyAlignment="1">
      <alignment horizontal="center" vertical="center" wrapText="1"/>
    </xf>
    <xf numFmtId="0" fontId="41" fillId="34" borderId="11" xfId="0" applyNumberFormat="1" applyFont="1" applyFill="1" applyBorder="1" applyAlignment="1">
      <alignment horizontal="center" vertical="center" wrapText="1"/>
    </xf>
    <xf numFmtId="0" fontId="41" fillId="3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90" zoomScaleNormal="90" zoomScalePageLayoutView="0" workbookViewId="0" topLeftCell="A4">
      <selection activeCell="C21" sqref="C21"/>
    </sheetView>
  </sheetViews>
  <sheetFormatPr defaultColWidth="9.140625" defaultRowHeight="15"/>
  <cols>
    <col min="1" max="1" width="5.7109375" style="0" customWidth="1"/>
    <col min="2" max="2" width="28.140625" style="0" customWidth="1"/>
    <col min="3" max="4" width="10.140625" style="0" customWidth="1"/>
    <col min="5" max="5" width="22.57421875" style="0" customWidth="1"/>
    <col min="8" max="8" width="10.57421875" style="0" customWidth="1"/>
    <col min="9" max="10" width="9.7109375" style="0" bestFit="1" customWidth="1"/>
    <col min="11" max="11" width="22.57421875" style="0" customWidth="1"/>
    <col min="13" max="13" width="39.421875" style="0" customWidth="1"/>
    <col min="15" max="16" width="12.00390625" style="0" bestFit="1" customWidth="1"/>
  </cols>
  <sheetData>
    <row r="1" ht="15" customHeight="1">
      <c r="M1" s="1"/>
    </row>
    <row r="2" spans="1:13" ht="104.25" customHeight="1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.75">
      <c r="A4" s="22" t="s">
        <v>13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ht="15">
      <c r="M5" s="2" t="s">
        <v>16</v>
      </c>
    </row>
    <row r="6" ht="15">
      <c r="M6" s="2" t="s">
        <v>6</v>
      </c>
    </row>
    <row r="7" spans="1:13" ht="15">
      <c r="A7" s="23" t="str">
        <f>"№
п/п"</f>
        <v>№
п/п</v>
      </c>
      <c r="B7" s="23" t="str">
        <f>"Фамилия, имя, отчество кандидата"</f>
        <v>Фамилия, имя, отчество кандидата</v>
      </c>
      <c r="C7" s="26" t="str">
        <f>"Поступило средств"</f>
        <v>Поступило средств</v>
      </c>
      <c r="D7" s="27"/>
      <c r="E7" s="27"/>
      <c r="F7" s="27"/>
      <c r="G7" s="28"/>
      <c r="H7" s="26" t="str">
        <f>"Израсходовано средств"</f>
        <v>Израсходовано средств</v>
      </c>
      <c r="I7" s="27"/>
      <c r="J7" s="27"/>
      <c r="K7" s="28"/>
      <c r="L7" s="26" t="str">
        <f>"Возвращено средств"</f>
        <v>Возвращено средств</v>
      </c>
      <c r="M7" s="28"/>
    </row>
    <row r="8" spans="1:13" ht="52.5" customHeight="1">
      <c r="A8" s="24"/>
      <c r="B8" s="24"/>
      <c r="C8" s="23" t="str">
        <f>"всего"</f>
        <v>всего</v>
      </c>
      <c r="D8" s="26" t="str">
        <f>"из них"</f>
        <v>из них</v>
      </c>
      <c r="E8" s="27"/>
      <c r="F8" s="27"/>
      <c r="G8" s="28"/>
      <c r="H8" s="23" t="str">
        <f>"всего"</f>
        <v>всего</v>
      </c>
      <c r="I8" s="26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7"/>
      <c r="K8" s="28"/>
      <c r="L8" s="23" t="str">
        <f>"сумма, руб."</f>
        <v>сумма, руб.</v>
      </c>
      <c r="M8" s="23" t="str">
        <f>"основание возврата"</f>
        <v>основание возврата</v>
      </c>
    </row>
    <row r="9" spans="1:13" ht="54.75" customHeight="1">
      <c r="A9" s="24"/>
      <c r="B9" s="24"/>
      <c r="C9" s="24"/>
      <c r="D9" s="26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8"/>
      <c r="F9" s="26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8"/>
      <c r="H9" s="24"/>
      <c r="I9" s="23" t="str">
        <f>"дата операции"</f>
        <v>дата операции</v>
      </c>
      <c r="J9" s="23" t="str">
        <f>"сумма, руб."</f>
        <v>сумма, руб.</v>
      </c>
      <c r="K9" s="23" t="str">
        <f>"назначение платежа"</f>
        <v>назначение платежа</v>
      </c>
      <c r="L9" s="24"/>
      <c r="M9" s="24"/>
    </row>
    <row r="10" spans="1:13" ht="54" customHeight="1">
      <c r="A10" s="25"/>
      <c r="B10" s="25"/>
      <c r="C10" s="25"/>
      <c r="D10" s="3" t="str">
        <f>"сумма, руб."</f>
        <v>сумма, руб.</v>
      </c>
      <c r="E10" s="3" t="str">
        <f>"наименование юридического лица"</f>
        <v>наименование юридического лица</v>
      </c>
      <c r="F10" s="3" t="str">
        <f>"сумма, руб."</f>
        <v>сумма, руб.</v>
      </c>
      <c r="G10" s="3" t="str">
        <f>"кол-во граждан"</f>
        <v>кол-во граждан</v>
      </c>
      <c r="H10" s="25"/>
      <c r="I10" s="25"/>
      <c r="J10" s="25"/>
      <c r="K10" s="25"/>
      <c r="L10" s="25"/>
      <c r="M10" s="25"/>
    </row>
    <row r="11" spans="1:13" ht="15">
      <c r="A11" s="4" t="s">
        <v>1</v>
      </c>
      <c r="B11" s="3" t="str">
        <f>"2"</f>
        <v>2</v>
      </c>
      <c r="C11" s="3" t="str">
        <f>"3"</f>
        <v>3</v>
      </c>
      <c r="D11" s="3" t="str">
        <f>"4"</f>
        <v>4</v>
      </c>
      <c r="E11" s="3" t="str">
        <f>"5"</f>
        <v>5</v>
      </c>
      <c r="F11" s="3" t="str">
        <f>"6"</f>
        <v>6</v>
      </c>
      <c r="G11" s="3" t="str">
        <f>"7"</f>
        <v>7</v>
      </c>
      <c r="H11" s="3" t="str">
        <f>"8"</f>
        <v>8</v>
      </c>
      <c r="I11" s="3" t="str">
        <f>"9"</f>
        <v>9</v>
      </c>
      <c r="J11" s="3" t="str">
        <f>"10"</f>
        <v>10</v>
      </c>
      <c r="K11" s="3" t="str">
        <f>"11"</f>
        <v>11</v>
      </c>
      <c r="L11" s="3" t="str">
        <f>"12"</f>
        <v>12</v>
      </c>
      <c r="M11" s="3" t="str">
        <f>"13"</f>
        <v>13</v>
      </c>
    </row>
    <row r="12" spans="1:15" ht="25.5">
      <c r="A12" s="5" t="s">
        <v>2</v>
      </c>
      <c r="B12" s="6" t="s">
        <v>7</v>
      </c>
      <c r="C12" s="7">
        <v>19000</v>
      </c>
      <c r="D12" s="7"/>
      <c r="E12" s="6">
        <f>""</f>
      </c>
      <c r="F12" s="7"/>
      <c r="G12" s="8"/>
      <c r="H12" s="7">
        <v>18974</v>
      </c>
      <c r="I12" s="9"/>
      <c r="J12" s="7"/>
      <c r="K12" s="6">
        <f>""</f>
      </c>
      <c r="L12" s="7">
        <v>26</v>
      </c>
      <c r="M12" s="6">
        <f>""</f>
      </c>
      <c r="O12" s="17"/>
    </row>
    <row r="13" spans="1:13" ht="15">
      <c r="A13" s="4" t="s">
        <v>3</v>
      </c>
      <c r="B13" s="10" t="str">
        <f>"Итого по кандидату"</f>
        <v>Итого по кандидату</v>
      </c>
      <c r="C13" s="11">
        <f>C12</f>
        <v>19000</v>
      </c>
      <c r="D13" s="11">
        <v>0</v>
      </c>
      <c r="E13" s="10">
        <f>""</f>
      </c>
      <c r="F13" s="11">
        <v>0</v>
      </c>
      <c r="G13" s="12"/>
      <c r="H13" s="11">
        <f>H12</f>
        <v>18974</v>
      </c>
      <c r="I13" s="13"/>
      <c r="J13" s="11">
        <v>0</v>
      </c>
      <c r="K13" s="10">
        <f>""</f>
      </c>
      <c r="L13" s="11">
        <f>L12</f>
        <v>26</v>
      </c>
      <c r="M13" s="10">
        <f>""</f>
      </c>
    </row>
    <row r="14" spans="1:16" ht="52.5" customHeight="1">
      <c r="A14" s="33" t="s">
        <v>4</v>
      </c>
      <c r="B14" s="29" t="s">
        <v>8</v>
      </c>
      <c r="C14" s="31">
        <v>385000</v>
      </c>
      <c r="D14" s="19">
        <v>370000</v>
      </c>
      <c r="E14" s="16" t="s">
        <v>14</v>
      </c>
      <c r="F14" s="7"/>
      <c r="G14" s="8"/>
      <c r="H14" s="31">
        <v>385000</v>
      </c>
      <c r="I14" s="9">
        <v>43704</v>
      </c>
      <c r="J14" s="7">
        <v>150000</v>
      </c>
      <c r="K14" s="15" t="s">
        <v>15</v>
      </c>
      <c r="L14" s="7"/>
      <c r="M14" s="6">
        <f>""</f>
      </c>
      <c r="O14" s="17"/>
      <c r="P14" s="17"/>
    </row>
    <row r="15" spans="1:16" ht="52.5" customHeight="1">
      <c r="A15" s="34"/>
      <c r="B15" s="30"/>
      <c r="C15" s="32"/>
      <c r="D15" s="20"/>
      <c r="E15" s="16"/>
      <c r="F15" s="7"/>
      <c r="G15" s="8"/>
      <c r="H15" s="32"/>
      <c r="I15" s="9">
        <v>43711</v>
      </c>
      <c r="J15" s="7">
        <v>128458</v>
      </c>
      <c r="K15" s="15" t="s">
        <v>15</v>
      </c>
      <c r="L15" s="7"/>
      <c r="M15" s="6"/>
      <c r="O15" s="17"/>
      <c r="P15" s="17"/>
    </row>
    <row r="16" spans="1:13" ht="15">
      <c r="A16" s="4" t="s">
        <v>3</v>
      </c>
      <c r="B16" s="10" t="str">
        <f>"Итого по кандидату"</f>
        <v>Итого по кандидату</v>
      </c>
      <c r="C16" s="11">
        <f>C14</f>
        <v>385000</v>
      </c>
      <c r="D16" s="11">
        <f>D14</f>
        <v>370000</v>
      </c>
      <c r="E16" s="10">
        <f>""</f>
      </c>
      <c r="F16" s="11">
        <v>0</v>
      </c>
      <c r="G16" s="12"/>
      <c r="H16" s="11">
        <f>H14</f>
        <v>385000</v>
      </c>
      <c r="I16" s="11"/>
      <c r="J16" s="11">
        <f>J14</f>
        <v>150000</v>
      </c>
      <c r="K16" s="10">
        <f>""</f>
      </c>
      <c r="L16" s="11">
        <v>0</v>
      </c>
      <c r="M16" s="10">
        <f>""</f>
      </c>
    </row>
    <row r="17" spans="1:15" ht="25.5" customHeight="1">
      <c r="A17" s="14" t="s">
        <v>9</v>
      </c>
      <c r="B17" s="6" t="s">
        <v>11</v>
      </c>
      <c r="C17" s="7">
        <v>1200</v>
      </c>
      <c r="D17" s="7"/>
      <c r="E17" s="6">
        <f>""</f>
      </c>
      <c r="F17" s="7"/>
      <c r="G17" s="8"/>
      <c r="H17" s="7">
        <v>1200</v>
      </c>
      <c r="I17" s="9"/>
      <c r="J17" s="7"/>
      <c r="K17" s="6">
        <f>""</f>
      </c>
      <c r="L17" s="7"/>
      <c r="M17" s="6">
        <f>""</f>
      </c>
      <c r="O17" s="18"/>
    </row>
    <row r="18" spans="1:13" ht="15">
      <c r="A18" s="4" t="s">
        <v>3</v>
      </c>
      <c r="B18" s="10" t="str">
        <f>"Итого по кандидату"</f>
        <v>Итого по кандидату</v>
      </c>
      <c r="C18" s="11">
        <f>C17</f>
        <v>1200</v>
      </c>
      <c r="D18" s="11">
        <v>0</v>
      </c>
      <c r="E18" s="10">
        <f>""</f>
      </c>
      <c r="F18" s="11">
        <v>0</v>
      </c>
      <c r="G18" s="12"/>
      <c r="H18" s="11">
        <f>H17</f>
        <v>1200</v>
      </c>
      <c r="I18" s="13"/>
      <c r="J18" s="11">
        <v>0</v>
      </c>
      <c r="K18" s="10">
        <f>""</f>
      </c>
      <c r="L18" s="11">
        <v>0</v>
      </c>
      <c r="M18" s="10">
        <f>""</f>
      </c>
    </row>
    <row r="19" spans="1:15" ht="25.5" customHeight="1">
      <c r="A19" s="14" t="s">
        <v>10</v>
      </c>
      <c r="B19" s="6" t="s">
        <v>12</v>
      </c>
      <c r="C19" s="7">
        <v>0</v>
      </c>
      <c r="D19" s="7"/>
      <c r="E19" s="6">
        <f>""</f>
      </c>
      <c r="F19" s="7"/>
      <c r="G19" s="8"/>
      <c r="H19" s="7">
        <v>0</v>
      </c>
      <c r="I19" s="9"/>
      <c r="J19" s="7"/>
      <c r="K19" s="6">
        <f>""</f>
      </c>
      <c r="L19" s="7"/>
      <c r="M19" s="6">
        <f>""</f>
      </c>
      <c r="O19" s="18"/>
    </row>
    <row r="20" spans="1:13" ht="15">
      <c r="A20" s="4" t="s">
        <v>3</v>
      </c>
      <c r="B20" s="10" t="str">
        <f>"Итого по кандидату"</f>
        <v>Итого по кандидату</v>
      </c>
      <c r="C20" s="11">
        <f>C19</f>
        <v>0</v>
      </c>
      <c r="D20" s="11">
        <v>0</v>
      </c>
      <c r="E20" s="10">
        <f>""</f>
      </c>
      <c r="F20" s="11">
        <v>0</v>
      </c>
      <c r="G20" s="12"/>
      <c r="H20" s="11">
        <f>H19</f>
        <v>0</v>
      </c>
      <c r="I20" s="13"/>
      <c r="J20" s="11">
        <v>0</v>
      </c>
      <c r="K20" s="10">
        <f>""</f>
      </c>
      <c r="L20" s="11">
        <v>0</v>
      </c>
      <c r="M20" s="10">
        <f>""</f>
      </c>
    </row>
    <row r="21" spans="1:13" ht="15">
      <c r="A21" s="4" t="s">
        <v>3</v>
      </c>
      <c r="B21" s="10" t="str">
        <f>"Итого"</f>
        <v>Итого</v>
      </c>
      <c r="C21" s="11">
        <f>C13+C16+C18+C20</f>
        <v>405200</v>
      </c>
      <c r="D21" s="11">
        <f>D13+D16+D18+D20</f>
        <v>370000</v>
      </c>
      <c r="E21" s="10">
        <f>""</f>
      </c>
      <c r="F21" s="11">
        <v>0</v>
      </c>
      <c r="G21" s="12">
        <v>0</v>
      </c>
      <c r="H21" s="11">
        <f>H13+H16+H18+H20</f>
        <v>405174</v>
      </c>
      <c r="I21" s="11"/>
      <c r="J21" s="11">
        <f>J13+J16+J18+J20</f>
        <v>150000</v>
      </c>
      <c r="K21" s="10">
        <f>""</f>
      </c>
      <c r="L21" s="11">
        <f>L13+L16+L18+L20</f>
        <v>26</v>
      </c>
      <c r="M21" s="10">
        <f>""</f>
      </c>
    </row>
  </sheetData>
  <sheetProtection/>
  <mergeCells count="23">
    <mergeCell ref="H7:K7"/>
    <mergeCell ref="L7:M7"/>
    <mergeCell ref="C8:C10"/>
    <mergeCell ref="D8:G8"/>
    <mergeCell ref="H8:H10"/>
    <mergeCell ref="I8:K8"/>
    <mergeCell ref="L8:L10"/>
    <mergeCell ref="B14:B15"/>
    <mergeCell ref="C14:C15"/>
    <mergeCell ref="A14:A15"/>
    <mergeCell ref="H14:H15"/>
    <mergeCell ref="I9:I10"/>
    <mergeCell ref="J9:J10"/>
    <mergeCell ref="A2:M2"/>
    <mergeCell ref="A3:M3"/>
    <mergeCell ref="A4:M4"/>
    <mergeCell ref="A7:A10"/>
    <mergeCell ref="B7:B10"/>
    <mergeCell ref="C7:G7"/>
    <mergeCell ref="M8:M10"/>
    <mergeCell ref="D9:E9"/>
    <mergeCell ref="F9:G9"/>
    <mergeCell ref="K9:K10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2019-10-08T11:26:09Z</cp:lastPrinted>
  <dcterms:created xsi:type="dcterms:W3CDTF">2019-07-16T07:13:44Z</dcterms:created>
  <dcterms:modified xsi:type="dcterms:W3CDTF">2019-10-18T10:40:11Z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0x0101006A4DE48447015143927CD57E3AD6EC40</vt:lpwstr>
  </property>
  <property fmtid="{D5CDD505-2E9C-101B-9397-08002B2CF9AE}" pid="3" name="_dlc_DocIdItemGuid">
    <vt:lpwstr>9f6659b1-e3c7-46ed-9c86-92280d180bf6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XXJ7TYMEEKJ2-7155-218</vt:lpwstr>
  </property>
  <property fmtid="{D5CDD505-2E9C-101B-9397-08002B2CF9AE}" pid="7" name="_dlc_DocIdUrl">
    <vt:lpwstr>https://vip.gov.mari.ru/tzik/tik_toryal/_layouts/DocIdRedir.aspx?ID=XXJ7TYMEEKJ2-7155-218, XXJ7TYMEEKJ2-7155-218</vt:lpwstr>
  </property>
</Properties>
</file>