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7"/>
  </bookViews>
  <sheets>
    <sheet name="Алекс" sheetId="1" r:id="rId1"/>
    <sheet name="В-У" sheetId="2" r:id="rId2"/>
    <sheet name="Вятс" sheetId="3" r:id="rId3"/>
    <sheet name="Кужм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'Алекс'!$A$1:$D$55</definedName>
    <definedName name="_xlnm.Print_Area" localSheetId="4">'Михайл'!$A$1:$D$50</definedName>
    <definedName name="_xlnm.Print_Area" localSheetId="6">'Солнеч'!$A$1:$D$49</definedName>
  </definedNames>
  <calcPr fullCalcOnLoad="1"/>
</workbook>
</file>

<file path=xl/sharedStrings.xml><?xml version="1.0" encoding="utf-8"?>
<sst xmlns="http://schemas.openxmlformats.org/spreadsheetml/2006/main" count="430" uniqueCount="151">
  <si>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</si>
  <si>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</si>
  <si>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</si>
  <si>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</si>
  <si>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</si>
  <si>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</si>
  <si>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</si>
  <si>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</si>
  <si>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</si>
  <si>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</si>
  <si>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</si>
  <si>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</si>
  <si>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</si>
  <si>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</si>
  <si>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</si>
  <si>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</si>
  <si>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0501Федеральная целевая программа "Соц развите села до 2014 г"</t>
  </si>
  <si>
    <t>0501 Капитальный ремонт жилого фонда</t>
  </si>
  <si>
    <t>90411705050100000180 прочие неналоговые доходы  в бюджеты поселений</t>
  </si>
  <si>
    <t xml:space="preserve">0500 Жилищно-коммунальное хозяйство </t>
  </si>
  <si>
    <t xml:space="preserve">90311105025100000120 Арендная плата за земли, находящиеся в государственной собственности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</si>
  <si>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</si>
  <si>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</si>
  <si>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</si>
  <si>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"Алексеевское сельское поселение</t>
  </si>
  <si>
    <t>"Верх-Ушнурское сельское поселение</t>
  </si>
  <si>
    <t>"Вятское сельское поселение</t>
  </si>
  <si>
    <t>"Михайловское сельское поселение</t>
  </si>
  <si>
    <t>"Ронгинское сельское поселение</t>
  </si>
  <si>
    <t>"Солнечное сельское поселение"</t>
  </si>
  <si>
    <t>"Городское поселение Советский"</t>
  </si>
  <si>
    <t>0113 Другие общегосударственные вопросы</t>
  </si>
  <si>
    <t>0502 Коммунальное хозяйство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</si>
  <si>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</si>
  <si>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</si>
  <si>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</si>
  <si>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 обеспечение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</si>
  <si>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</si>
  <si>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</si>
  <si>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</si>
  <si>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</si>
  <si>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0409 Дорожное хозяйство (дорожные фонды)в т.ч.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</si>
  <si>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</si>
  <si>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</si>
  <si>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</si>
  <si>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</si>
  <si>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0406 Мероприятия в области  использования, охраны  водных объектов и гидротехнических сооружений</t>
  </si>
  <si>
    <t>18210503010011000110 Единый сельхоз налог</t>
  </si>
  <si>
    <t>18210503010011000110 Единый сельскохозяйственный налог</t>
  </si>
  <si>
    <t>"Кужмаринское сельское поселение</t>
  </si>
  <si>
    <t>0501 Жилищное хозяйство в т.ч.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</si>
  <si>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</si>
  <si>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</si>
  <si>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</si>
  <si>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0501  Жилищное хозяйство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</si>
  <si>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</si>
  <si>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</si>
  <si>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</si>
  <si>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 xml:space="preserve">         0310  Обеспечение пожарной безопасности (приобретение услуг, уплата налогов)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</si>
  <si>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</si>
  <si>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</si>
  <si>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</si>
  <si>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</si>
  <si>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</si>
  <si>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</si>
  <si>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</si>
  <si>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90411705050130000180 прочие неналоговые доходы  в бюджеты поселений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</si>
  <si>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</si>
  <si>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</si>
  <si>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</si>
  <si>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90311105075100000120 Доходы от сдачи в аренду имущества, составляющего казну сельских поселений</t>
  </si>
  <si>
    <t>18210601030130000110 Налог на имущество физических лиц</t>
  </si>
  <si>
    <t>0310 Обеспечение пожарной безопасности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</si>
  <si>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</si>
  <si>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</si>
  <si>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1001  Пенсионное обеспечение</t>
  </si>
  <si>
    <t>0406 Водное хозяйство</t>
  </si>
  <si>
    <t>0412 Другие вопросы в области национальной экономики:</t>
  </si>
  <si>
    <t xml:space="preserve">00010000000000000000 Налоговые и неналоговые доходы  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</si>
  <si>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</si>
  <si>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</si>
  <si>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 Жилищное хозяйство  </t>
  </si>
  <si>
    <t xml:space="preserve">0501Жилищное хозяйство </t>
  </si>
  <si>
    <t>0500 Жилищно-коммунальное хозяйство в т.ч.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</si>
  <si>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</si>
  <si>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</si>
  <si>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</si>
  <si>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 xml:space="preserve">0409 Дорожное хозяйство </t>
  </si>
  <si>
    <t>99220235118100000151 Субвенции на осуществление первичного воинского учета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</si>
  <si>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</si>
  <si>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</si>
  <si>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</si>
  <si>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</si>
  <si>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</si>
  <si>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</si>
  <si>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</si>
  <si>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1403 Иные межбюджетные трансферты</t>
  </si>
  <si>
    <t>99221960010100000151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</si>
  <si>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</si>
  <si>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</si>
  <si>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>99220215001130000151 Дотации бюджетам городских 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</si>
  <si>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</si>
  <si>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99220215002130000151 Дотации бюджетам городских поселений  на поддержку мер по обеспечению сбалансированности бюджетов </t>
  </si>
  <si>
    <t>90420225555130000151 Субсидии бюджетам городских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</si>
  <si>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</si>
  <si>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90420705020130000180 Поступление отденежных пожертвований, предоставляемых физ лицами получателям средств бюдж.  городских поселений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</si>
  <si>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</si>
  <si>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>99220229999130020151 Субсидии на осуществление целевых мероприятий в отношении автомобильных дорог общего пользования местного значения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</si>
  <si>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</si>
  <si>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Дефицит(-), профицит(+)</t>
  </si>
  <si>
    <t>0107 Проведение выборов в представительные органы муниципальных образований</t>
  </si>
  <si>
    <t>08111690050106000140 Прочие поступления от денежных взысканий (штрафов и иных сумм в возмещение ущерба, зачисляемые в бюджетеы сельских поселений)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</si>
  <si>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</si>
  <si>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99220220077100010151 Субсидии бюджетам сельских поселений на 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</si>
  <si>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 xml:space="preserve">           Е.Кропотова</t>
  </si>
  <si>
    <t>90420705030130000180 Прочие безвозмездные поступл бюд. городских поселений</t>
  </si>
  <si>
    <t>90420229999130050151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</si>
  <si>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</si>
  <si>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</si>
  <si>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>99220220302130002151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</si>
  <si>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</si>
  <si>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</si>
  <si>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</si>
  <si>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 xml:space="preserve">Руководитель финансового отдела </t>
  </si>
  <si>
    <t>90420705030100000180 Прочие безвозмездные поступл бюд. городских поселений</t>
  </si>
  <si>
    <t xml:space="preserve"> Руководитель финансового отдела </t>
  </si>
  <si>
    <t>992 202 15 001 10 0000 151 Дотации бюджетам сельских поселений на выравнивание бюджетной обеспеченности</t>
  </si>
  <si>
    <t xml:space="preserve">992 202 15 002 10 0000 151 Дотации бюджетам сельских поселений  на поддержку мер по обеспечению сбалансированности бюджетов </t>
  </si>
  <si>
    <t>992 202 35 118 10 0000 151 Субвенции на осуществление первичного воинского учета</t>
  </si>
  <si>
    <t>904 202 25 555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</si>
  <si>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20 216 10 0010 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</si>
  <si>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992 219 60 010 10 0000 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</si>
  <si>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</si>
  <si>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</si>
  <si>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</si>
  <si>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</si>
  <si>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</si>
  <si>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</si>
  <si>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</si>
  <si>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</si>
  <si>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904 117 05 050 10 0000 180 прочие неналоговые доходы  в бюджеты поселений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</si>
  <si>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</si>
  <si>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</si>
  <si>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</si>
  <si>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161 116 33050 13 6000 430 Ден.взыскания(штрафы) о нарушении законодательства РФ в сфере закупок товаров</t>
  </si>
  <si>
    <t>на 1 февраля 2018 г.</t>
  </si>
  <si>
    <t>План 2018 г.</t>
  </si>
  <si>
    <t>Факт на 01.02.18 г.</t>
  </si>
  <si>
    <t>904 207 05 020 10 0000 180 Поступление от денежных пожертвований, предоставляемых физ лицами получателям средств бюдж.  сельских поселений</t>
  </si>
  <si>
    <t>992 202 40 014 10 0000 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</si>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</sst>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56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6" applyNumberFormat="1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 horizontal="justify" vertical="top" wrapText="1"/>
    </xf>
    <xf numFmtId="4" fontId="7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4" fontId="6" fillId="24" borderId="0" xfId="56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6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 applyProtection="1">
      <alignment horizontal="right" vertical="top"/>
      <protection locked="0"/>
    </xf>
    <xf numFmtId="2" fontId="6" fillId="24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2" fontId="7" fillId="0" borderId="0" xfId="56" applyNumberFormat="1" applyFont="1" applyBorder="1" applyAlignment="1">
      <alignment horizontal="right" vertical="top" wrapText="1"/>
    </xf>
    <xf numFmtId="2" fontId="7" fillId="24" borderId="0" xfId="0" applyNumberFormat="1" applyFont="1" applyFill="1" applyBorder="1" applyAlignment="1">
      <alignment horizontal="right" vertical="top" wrapText="1"/>
    </xf>
    <xf numFmtId="2" fontId="3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right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4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2" fontId="3" fillId="24" borderId="0" xfId="0" applyNumberFormat="1" applyFont="1" applyFill="1" applyBorder="1" applyAlignment="1">
      <alignment horizontal="right" vertical="top" wrapText="1"/>
    </xf>
    <xf numFmtId="0" fontId="6" fillId="0" borderId="0" xfId="52" applyFont="1" applyBorder="1" applyAlignment="1">
      <alignment horizontal="justify" vertical="top" wrapText="1"/>
      <protection/>
    </xf>
    <xf numFmtId="164" fontId="4" fillId="24" borderId="0" xfId="56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zoomScalePageLayoutView="0" workbookViewId="0" topLeftCell="A29">
      <selection activeCell="E1" sqref="E1"/>
    </sheetView>
  </sheetViews>
  <sheetFormatPr defaultColWidth="9.00390625" defaultRowHeight="12.75"/>
  <cols>
    <col min="1" max="1" width="81.25390625" style="0" customWidth="1"/>
    <col min="2" max="2" width="13.75390625" style="0" customWidth="1"/>
    <col min="3" max="3" width="13.00390625" style="0" customWidth="1"/>
    <col min="4" max="4" width="12.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24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8.25" customHeight="1">
      <c r="A4" s="5"/>
      <c r="B4" s="5"/>
      <c r="C4" s="5"/>
      <c r="D4" s="5"/>
    </row>
    <row r="5" spans="1:4" ht="31.5" customHeight="1">
      <c r="A5" s="54" t="s">
        <v>2</v>
      </c>
      <c r="B5" s="7" t="s">
        <v>146</v>
      </c>
      <c r="C5" s="7" t="s">
        <v>147</v>
      </c>
      <c r="D5" s="55" t="s">
        <v>4</v>
      </c>
    </row>
    <row r="6" spans="1:4" ht="11.25" customHeight="1">
      <c r="A6" s="56"/>
      <c r="B6" s="57"/>
      <c r="C6" s="57"/>
      <c r="D6" s="58"/>
    </row>
    <row r="7" spans="1:4" ht="5.25" customHeight="1" hidden="1">
      <c r="A7" s="27"/>
      <c r="B7" s="28"/>
      <c r="C7" s="28"/>
      <c r="D7" s="28"/>
    </row>
    <row r="8" spans="1:4" ht="19.5" customHeight="1">
      <c r="A8" s="19" t="s">
        <v>79</v>
      </c>
      <c r="B8" s="20">
        <f>SUM(B9:B19)</f>
        <v>1092.1</v>
      </c>
      <c r="C8" s="63">
        <f>SUM(C9:C19)</f>
        <v>50.209999999999994</v>
      </c>
      <c r="D8" s="21">
        <f aca="true" t="shared" si="0" ref="D8:D18">C8/B8*100</f>
        <v>4.5975643256112075</v>
      </c>
    </row>
    <row r="9" spans="1:4" ht="18" customHeight="1">
      <c r="A9" s="12" t="s">
        <v>132</v>
      </c>
      <c r="B9" s="22">
        <v>313.1</v>
      </c>
      <c r="C9" s="23">
        <v>24.65</v>
      </c>
      <c r="D9" s="14">
        <f t="shared" si="0"/>
        <v>7.872884062599807</v>
      </c>
    </row>
    <row r="10" spans="1:4" ht="15.75" customHeight="1">
      <c r="A10" s="12" t="s">
        <v>133</v>
      </c>
      <c r="B10" s="22">
        <v>158</v>
      </c>
      <c r="C10" s="23">
        <v>6.3</v>
      </c>
      <c r="D10" s="14">
        <f t="shared" si="0"/>
        <v>3.9873417721518987</v>
      </c>
    </row>
    <row r="11" spans="1:4" ht="15.75" customHeight="1">
      <c r="A11" s="12" t="s">
        <v>134</v>
      </c>
      <c r="B11" s="22">
        <v>512</v>
      </c>
      <c r="C11" s="23">
        <v>1.89</v>
      </c>
      <c r="D11" s="14">
        <f t="shared" si="0"/>
        <v>0.369140625</v>
      </c>
    </row>
    <row r="12" spans="1:4" ht="20.25" customHeight="1" hidden="1">
      <c r="A12" s="12" t="s">
        <v>48</v>
      </c>
      <c r="B12" s="22"/>
      <c r="C12" s="23"/>
      <c r="D12" s="14" t="e">
        <f t="shared" si="0"/>
        <v>#DIV/0!</v>
      </c>
    </row>
    <row r="13" spans="1:4" ht="30.75" customHeight="1">
      <c r="A13" s="12" t="s">
        <v>135</v>
      </c>
      <c r="B13" s="22">
        <v>0</v>
      </c>
      <c r="C13" s="24">
        <v>0</v>
      </c>
      <c r="D13" s="14"/>
    </row>
    <row r="14" spans="1:4" ht="32.25" customHeight="1">
      <c r="A14" s="15" t="s">
        <v>136</v>
      </c>
      <c r="B14" s="22">
        <v>90</v>
      </c>
      <c r="C14" s="23">
        <v>3.48</v>
      </c>
      <c r="D14" s="14">
        <f t="shared" si="0"/>
        <v>3.8666666666666667</v>
      </c>
    </row>
    <row r="15" spans="1:4" ht="63" customHeight="1">
      <c r="A15" s="25" t="s">
        <v>137</v>
      </c>
      <c r="B15" s="22">
        <v>19</v>
      </c>
      <c r="C15" s="23">
        <v>3.68</v>
      </c>
      <c r="D15" s="14">
        <f t="shared" si="0"/>
        <v>19.36842105263158</v>
      </c>
    </row>
    <row r="16" spans="1:4" ht="30" customHeight="1">
      <c r="A16" s="12" t="s">
        <v>138</v>
      </c>
      <c r="B16" s="22">
        <v>0</v>
      </c>
      <c r="C16" s="23">
        <v>0</v>
      </c>
      <c r="D16" s="14"/>
    </row>
    <row r="17" spans="1:4" ht="34.5" customHeight="1">
      <c r="A17" s="97" t="s">
        <v>139</v>
      </c>
      <c r="B17" s="22">
        <v>0</v>
      </c>
      <c r="C17" s="22">
        <v>10.21</v>
      </c>
      <c r="D17" s="14"/>
    </row>
    <row r="18" spans="1:4" ht="13.5" customHeight="1" hidden="1">
      <c r="A18" s="12" t="s">
        <v>51</v>
      </c>
      <c r="B18" s="22"/>
      <c r="C18" s="22"/>
      <c r="D18" s="14" t="e">
        <f t="shared" si="0"/>
        <v>#DIV/0!</v>
      </c>
    </row>
    <row r="19" spans="1:4" ht="25.5" customHeight="1">
      <c r="A19" s="97" t="s">
        <v>140</v>
      </c>
      <c r="B19" s="22">
        <v>0</v>
      </c>
      <c r="C19" s="22"/>
      <c r="D19" s="14"/>
    </row>
    <row r="20" spans="1:4" ht="15.75" customHeight="1">
      <c r="A20" s="19" t="s">
        <v>5</v>
      </c>
      <c r="B20" s="49">
        <f>B21+B22+B23+B25+B24+B27+B26</f>
        <v>532.8</v>
      </c>
      <c r="C20" s="49">
        <f>C21+C22+C23+C25+C28+C24+C27+C26</f>
        <v>41.4</v>
      </c>
      <c r="D20" s="21">
        <f>C20/B20*100</f>
        <v>7.77027027027027</v>
      </c>
    </row>
    <row r="21" spans="1:4" ht="30" customHeight="1">
      <c r="A21" s="12" t="s">
        <v>126</v>
      </c>
      <c r="B21" s="22">
        <v>207.9</v>
      </c>
      <c r="C21" s="23">
        <v>17</v>
      </c>
      <c r="D21" s="14">
        <f>C21/B21*100</f>
        <v>8.177008177008178</v>
      </c>
    </row>
    <row r="22" spans="1:4" ht="32.25" customHeight="1">
      <c r="A22" s="12" t="s">
        <v>127</v>
      </c>
      <c r="B22" s="23">
        <v>0</v>
      </c>
      <c r="C22" s="23"/>
      <c r="D22" s="14"/>
    </row>
    <row r="23" spans="1:4" ht="30.75" customHeight="1">
      <c r="A23" s="12" t="s">
        <v>128</v>
      </c>
      <c r="B23" s="26">
        <v>154</v>
      </c>
      <c r="C23" s="51"/>
      <c r="D23" s="14">
        <f>C23/B23*100</f>
        <v>0</v>
      </c>
    </row>
    <row r="24" spans="1:4" ht="45.75" customHeight="1">
      <c r="A24" s="90" t="s">
        <v>129</v>
      </c>
      <c r="B24" s="26">
        <v>0</v>
      </c>
      <c r="C24" s="51"/>
      <c r="D24" s="14"/>
    </row>
    <row r="25" spans="1:4" ht="48.75" customHeight="1">
      <c r="A25" s="12" t="s">
        <v>130</v>
      </c>
      <c r="B25" s="26">
        <v>0</v>
      </c>
      <c r="C25" s="51"/>
      <c r="D25" s="14"/>
    </row>
    <row r="26" spans="1:4" ht="60.75" customHeight="1">
      <c r="A26" s="12" t="s">
        <v>149</v>
      </c>
      <c r="B26" s="26">
        <v>170.9</v>
      </c>
      <c r="C26" s="51">
        <v>24.4</v>
      </c>
      <c r="D26" s="14">
        <f>C26/B26*100</f>
        <v>14.277355178466939</v>
      </c>
    </row>
    <row r="27" spans="1:4" ht="45" customHeight="1">
      <c r="A27" s="12" t="s">
        <v>148</v>
      </c>
      <c r="B27" s="26">
        <v>0</v>
      </c>
      <c r="C27" s="51"/>
      <c r="D27" s="14"/>
    </row>
    <row r="28" spans="1:4" ht="48.75" customHeight="1">
      <c r="A28" s="12" t="s">
        <v>131</v>
      </c>
      <c r="B28" s="26">
        <v>0</v>
      </c>
      <c r="C28" s="51">
        <v>0</v>
      </c>
      <c r="D28" s="14"/>
    </row>
    <row r="29" spans="1:4" ht="17.25" customHeight="1">
      <c r="A29" s="19" t="s">
        <v>1</v>
      </c>
      <c r="B29" s="65">
        <f>B8+B20</f>
        <v>1624.8999999999999</v>
      </c>
      <c r="C29" s="65">
        <f>C8+C20</f>
        <v>91.60999999999999</v>
      </c>
      <c r="D29" s="21">
        <f>C29/B29*100</f>
        <v>5.63788540833282</v>
      </c>
    </row>
    <row r="30" spans="1:4" ht="14.25" customHeight="1">
      <c r="A30" s="19" t="s">
        <v>8</v>
      </c>
      <c r="B30" s="75">
        <f>B31+B35+B37+B39+B45+B49</f>
        <v>1662.9</v>
      </c>
      <c r="C30" s="75">
        <f>C31+C35+C37+C39+C45+C49</f>
        <v>125.116</v>
      </c>
      <c r="D30" s="74">
        <f>C30/B30*100</f>
        <v>7.5239641589993385</v>
      </c>
    </row>
    <row r="31" spans="1:4" ht="14.25" customHeight="1">
      <c r="A31" s="19" t="s">
        <v>62</v>
      </c>
      <c r="B31" s="63">
        <f>B32+B33+B34</f>
        <v>1038.6</v>
      </c>
      <c r="C31" s="63">
        <f>C32+C33+C34</f>
        <v>86.681</v>
      </c>
      <c r="D31" s="74">
        <f>C31/B31*100</f>
        <v>8.345946466397073</v>
      </c>
    </row>
    <row r="32" spans="1:4" ht="44.25" customHeight="1">
      <c r="A32" s="53" t="s">
        <v>34</v>
      </c>
      <c r="B32" s="51">
        <v>1008.6</v>
      </c>
      <c r="C32" s="51">
        <v>86.681</v>
      </c>
      <c r="D32" s="69">
        <f>C32/B32*100</f>
        <v>8.594189966289905</v>
      </c>
    </row>
    <row r="33" spans="1:4" ht="15.75" customHeight="1">
      <c r="A33" s="53" t="s">
        <v>43</v>
      </c>
      <c r="B33" s="51">
        <v>1</v>
      </c>
      <c r="C33" s="51">
        <v>0</v>
      </c>
      <c r="D33" s="69">
        <v>0</v>
      </c>
    </row>
    <row r="34" spans="1:4" ht="16.5" customHeight="1">
      <c r="A34" s="12" t="s">
        <v>31</v>
      </c>
      <c r="B34" s="51">
        <v>29</v>
      </c>
      <c r="C34" s="51">
        <v>0</v>
      </c>
      <c r="D34" s="69">
        <v>0</v>
      </c>
    </row>
    <row r="35" spans="1:4" ht="16.5" customHeight="1">
      <c r="A35" s="19" t="s">
        <v>63</v>
      </c>
      <c r="B35" s="63">
        <f>B36</f>
        <v>154</v>
      </c>
      <c r="C35" s="63">
        <f>C36</f>
        <v>0</v>
      </c>
      <c r="D35" s="63">
        <f>D36</f>
        <v>0</v>
      </c>
    </row>
    <row r="36" spans="1:4" ht="14.25" customHeight="1">
      <c r="A36" s="12" t="s">
        <v>9</v>
      </c>
      <c r="B36" s="51">
        <v>154</v>
      </c>
      <c r="C36" s="51">
        <v>0</v>
      </c>
      <c r="D36" s="69">
        <f>C36/B36*100</f>
        <v>0</v>
      </c>
    </row>
    <row r="37" spans="1:4" ht="16.5" customHeight="1">
      <c r="A37" s="19" t="s">
        <v>35</v>
      </c>
      <c r="B37" s="63">
        <f>B38</f>
        <v>0</v>
      </c>
      <c r="C37" s="63">
        <f>C38</f>
        <v>0</v>
      </c>
      <c r="D37" s="63">
        <f>D38</f>
        <v>0</v>
      </c>
    </row>
    <row r="38" spans="1:4" ht="30" customHeight="1">
      <c r="A38" s="12" t="s">
        <v>21</v>
      </c>
      <c r="B38" s="51"/>
      <c r="C38" s="51"/>
      <c r="D38" s="69"/>
    </row>
    <row r="39" spans="1:4" ht="17.25" customHeight="1">
      <c r="A39" s="19" t="s">
        <v>42</v>
      </c>
      <c r="B39" s="63">
        <f>B41</f>
        <v>170.7</v>
      </c>
      <c r="C39" s="63">
        <f>C41</f>
        <v>18.8</v>
      </c>
      <c r="D39" s="63">
        <f>D40+D41</f>
        <v>11.013473930872877</v>
      </c>
    </row>
    <row r="40" spans="1:4" ht="30.75" customHeight="1">
      <c r="A40" s="12" t="s">
        <v>46</v>
      </c>
      <c r="B40" s="51"/>
      <c r="C40" s="51"/>
      <c r="D40" s="69"/>
    </row>
    <row r="41" spans="1:4" ht="13.5" customHeight="1">
      <c r="A41" s="12" t="s">
        <v>45</v>
      </c>
      <c r="B41" s="51">
        <v>170.7</v>
      </c>
      <c r="C41" s="51">
        <v>18.8</v>
      </c>
      <c r="D41" s="69">
        <f>C41/B41*100</f>
        <v>11.013473930872877</v>
      </c>
    </row>
    <row r="42" spans="1:4" ht="45" hidden="1">
      <c r="A42" s="68" t="s">
        <v>67</v>
      </c>
      <c r="B42" s="51"/>
      <c r="C42" s="51"/>
      <c r="D42" s="69"/>
    </row>
    <row r="43" spans="1:4" ht="45" hidden="1">
      <c r="A43" s="68" t="s">
        <v>68</v>
      </c>
      <c r="B43" s="51"/>
      <c r="C43" s="51"/>
      <c r="D43" s="69"/>
    </row>
    <row r="44" spans="1:4" ht="45" hidden="1">
      <c r="A44" s="68" t="s">
        <v>69</v>
      </c>
      <c r="B44" s="51"/>
      <c r="C44" s="51"/>
      <c r="D44" s="69"/>
    </row>
    <row r="45" spans="1:4" ht="16.5" customHeight="1">
      <c r="A45" s="19" t="s">
        <v>14</v>
      </c>
      <c r="B45" s="63">
        <f>B46+B47+B48</f>
        <v>235.2</v>
      </c>
      <c r="C45" s="63">
        <f>C46+C47+C48</f>
        <v>14.272</v>
      </c>
      <c r="D45" s="74">
        <f>C45/B45*100</f>
        <v>6.068027210884354</v>
      </c>
    </row>
    <row r="46" spans="1:4" ht="15">
      <c r="A46" s="12" t="s">
        <v>52</v>
      </c>
      <c r="B46" s="51">
        <v>65</v>
      </c>
      <c r="C46" s="51">
        <v>0</v>
      </c>
      <c r="D46" s="69">
        <f>C46/B46*100</f>
        <v>0</v>
      </c>
    </row>
    <row r="47" spans="1:4" ht="18" customHeight="1">
      <c r="A47" s="50" t="s">
        <v>32</v>
      </c>
      <c r="B47" s="51">
        <v>0.2</v>
      </c>
      <c r="C47" s="51">
        <v>0</v>
      </c>
      <c r="D47" s="69">
        <f>C47/B47*100</f>
        <v>0</v>
      </c>
    </row>
    <row r="48" spans="1:4" ht="15" customHeight="1">
      <c r="A48" s="12" t="s">
        <v>15</v>
      </c>
      <c r="B48" s="51">
        <v>170</v>
      </c>
      <c r="C48" s="51">
        <v>14.272</v>
      </c>
      <c r="D48" s="69">
        <f>C48/B48*100</f>
        <v>8.39529411764706</v>
      </c>
    </row>
    <row r="49" spans="1:4" ht="14.25" customHeight="1">
      <c r="A49" s="19" t="s">
        <v>36</v>
      </c>
      <c r="B49" s="63">
        <v>64.4</v>
      </c>
      <c r="C49" s="63">
        <v>5.363</v>
      </c>
      <c r="D49" s="74">
        <f>C49/B49*100</f>
        <v>8.327639751552795</v>
      </c>
    </row>
    <row r="50" spans="1:4" ht="15.75" customHeight="1">
      <c r="A50" s="12" t="s">
        <v>0</v>
      </c>
      <c r="B50" s="51">
        <f>B29-B30</f>
        <v>-38.00000000000023</v>
      </c>
      <c r="C50" s="71">
        <f>C29-C30</f>
        <v>-33.506000000000014</v>
      </c>
      <c r="D50" s="69"/>
    </row>
    <row r="51" spans="1:4" ht="11.25" customHeight="1">
      <c r="A51" s="12"/>
      <c r="B51" s="13"/>
      <c r="C51" s="13"/>
      <c r="D51" s="14"/>
    </row>
    <row r="52" spans="1:4" ht="15.75">
      <c r="A52" s="5" t="s">
        <v>123</v>
      </c>
      <c r="B52" s="5"/>
      <c r="C52" s="5"/>
      <c r="D52" s="5"/>
    </row>
    <row r="53" spans="1:4" ht="15.75">
      <c r="A53" s="5" t="s">
        <v>22</v>
      </c>
      <c r="B53" s="5"/>
      <c r="C53" s="5"/>
      <c r="D53" s="5"/>
    </row>
    <row r="54" spans="1:4" ht="15" customHeight="1">
      <c r="A54" s="5" t="s">
        <v>3</v>
      </c>
      <c r="B54" s="5"/>
      <c r="C54" s="5" t="s">
        <v>114</v>
      </c>
      <c r="D54" s="5"/>
    </row>
    <row r="55" spans="1:4" ht="15.75">
      <c r="A55" s="10"/>
      <c r="B55" s="5"/>
      <c r="C55" s="5"/>
      <c r="D55" s="5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2:4" ht="15">
      <c r="B58" s="10"/>
      <c r="C58" s="10"/>
      <c r="D58" s="10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workbookViewId="0" topLeftCell="A16">
      <selection activeCell="C45" sqref="C45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25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9" customHeight="1">
      <c r="A4" s="4"/>
      <c r="B4" s="4"/>
      <c r="C4" s="4"/>
      <c r="D4" s="4"/>
    </row>
    <row r="5" spans="1:4" ht="38.25" customHeight="1">
      <c r="A5" s="54" t="s">
        <v>2</v>
      </c>
      <c r="B5" s="7" t="s">
        <v>146</v>
      </c>
      <c r="C5" s="7" t="s">
        <v>147</v>
      </c>
      <c r="D5" s="55" t="s">
        <v>4</v>
      </c>
    </row>
    <row r="6" spans="1:4" ht="6.75" customHeight="1">
      <c r="A6" s="56"/>
      <c r="B6" s="6"/>
      <c r="C6" s="6"/>
      <c r="D6" s="56"/>
    </row>
    <row r="7" spans="1:4" ht="18" customHeight="1">
      <c r="A7" s="19" t="s">
        <v>79</v>
      </c>
      <c r="B7" s="20">
        <f>SUM(B8:B19)</f>
        <v>645.3</v>
      </c>
      <c r="C7" s="63">
        <f>SUM(C8:C18)</f>
        <v>20.59</v>
      </c>
      <c r="D7" s="21">
        <f>C7/B7*100</f>
        <v>3.1907639857430654</v>
      </c>
    </row>
    <row r="8" spans="1:4" ht="19.5" customHeight="1">
      <c r="A8" s="12" t="s">
        <v>10</v>
      </c>
      <c r="B8" s="22">
        <v>220.3</v>
      </c>
      <c r="C8" s="23">
        <v>12.4</v>
      </c>
      <c r="D8" s="14">
        <f>C8/B8*100</f>
        <v>5.628688152519292</v>
      </c>
    </row>
    <row r="9" spans="1:4" ht="0.75" customHeight="1" hidden="1">
      <c r="A9" s="12" t="s">
        <v>11</v>
      </c>
      <c r="B9" s="22"/>
      <c r="C9" s="22"/>
      <c r="D9" s="14"/>
    </row>
    <row r="10" spans="1:4" ht="18" customHeight="1">
      <c r="A10" s="12" t="s">
        <v>7</v>
      </c>
      <c r="B10" s="22">
        <v>112</v>
      </c>
      <c r="C10" s="23">
        <v>1.8</v>
      </c>
      <c r="D10" s="14">
        <f aca="true" t="shared" si="0" ref="D10:D17">C10/B10*100</f>
        <v>1.6071428571428574</v>
      </c>
    </row>
    <row r="11" spans="1:4" ht="18" customHeight="1">
      <c r="A11" s="12" t="s">
        <v>47</v>
      </c>
      <c r="B11" s="22">
        <v>28</v>
      </c>
      <c r="C11" s="23">
        <v>0</v>
      </c>
      <c r="D11" s="14">
        <f t="shared" si="0"/>
        <v>0</v>
      </c>
    </row>
    <row r="12" spans="1:4" ht="13.5" customHeight="1">
      <c r="A12" s="12" t="s">
        <v>12</v>
      </c>
      <c r="B12" s="22">
        <v>271</v>
      </c>
      <c r="C12" s="23">
        <v>6.39</v>
      </c>
      <c r="D12" s="14">
        <f t="shared" si="0"/>
        <v>2.357933579335793</v>
      </c>
    </row>
    <row r="13" spans="1:4" ht="0.75" customHeight="1" hidden="1">
      <c r="A13" s="12" t="s">
        <v>13</v>
      </c>
      <c r="B13" s="22"/>
      <c r="C13" s="23"/>
      <c r="D13" s="14" t="e">
        <f t="shared" si="0"/>
        <v>#DIV/0!</v>
      </c>
    </row>
    <row r="14" spans="1:4" ht="1.5" customHeight="1" hidden="1">
      <c r="A14" s="12" t="s">
        <v>40</v>
      </c>
      <c r="B14" s="22"/>
      <c r="C14" s="23"/>
      <c r="D14" s="14" t="e">
        <f t="shared" si="0"/>
        <v>#DIV/0!</v>
      </c>
    </row>
    <row r="15" spans="1:4" ht="23.25" customHeight="1" hidden="1">
      <c r="A15" s="12" t="s">
        <v>6</v>
      </c>
      <c r="B15" s="22"/>
      <c r="C15" s="23"/>
      <c r="D15" s="14" t="e">
        <f t="shared" si="0"/>
        <v>#DIV/0!</v>
      </c>
    </row>
    <row r="16" spans="1:4" ht="33" customHeight="1">
      <c r="A16" s="12" t="s">
        <v>44</v>
      </c>
      <c r="B16" s="22">
        <v>0</v>
      </c>
      <c r="C16" s="23">
        <v>0</v>
      </c>
      <c r="D16" s="14"/>
    </row>
    <row r="17" spans="1:4" ht="28.5" customHeight="1">
      <c r="A17" s="12" t="s">
        <v>70</v>
      </c>
      <c r="B17" s="22">
        <v>14</v>
      </c>
      <c r="C17" s="23">
        <v>0</v>
      </c>
      <c r="D17" s="14">
        <f t="shared" si="0"/>
        <v>0</v>
      </c>
    </row>
    <row r="18" spans="1:4" ht="15.75" customHeight="1">
      <c r="A18" s="12" t="s">
        <v>18</v>
      </c>
      <c r="B18" s="22"/>
      <c r="C18" s="23">
        <v>0</v>
      </c>
      <c r="D18" s="14"/>
    </row>
    <row r="19" spans="1:4" ht="15" customHeight="1">
      <c r="A19" s="12" t="s">
        <v>56</v>
      </c>
      <c r="B19" s="22">
        <v>0</v>
      </c>
      <c r="C19" s="23"/>
      <c r="D19" s="14"/>
    </row>
    <row r="20" spans="1:4" ht="15.75" customHeight="1">
      <c r="A20" s="19" t="s">
        <v>5</v>
      </c>
      <c r="B20" s="62">
        <f>B21+B22+B24+B26+B25+B23</f>
        <v>1413.8</v>
      </c>
      <c r="C20" s="62">
        <f>C21+C22+C24+C26+C25+C23</f>
        <v>118.85</v>
      </c>
      <c r="D20" s="21">
        <f>C20/B20*100</f>
        <v>8.406422407695572</v>
      </c>
    </row>
    <row r="21" spans="1:4" ht="30.75" customHeight="1">
      <c r="A21" s="12" t="s">
        <v>99</v>
      </c>
      <c r="B21" s="82">
        <v>1023.3</v>
      </c>
      <c r="C21" s="86">
        <v>85.1</v>
      </c>
      <c r="D21" s="14">
        <f>C21/B21*100</f>
        <v>8.316231799081402</v>
      </c>
    </row>
    <row r="22" spans="1:4" ht="32.25" customHeight="1">
      <c r="A22" s="12" t="s">
        <v>101</v>
      </c>
      <c r="B22" s="86">
        <v>0</v>
      </c>
      <c r="C22" s="86">
        <v>0</v>
      </c>
      <c r="D22" s="14"/>
    </row>
    <row r="23" spans="1:4" ht="60" customHeight="1">
      <c r="A23" s="12" t="s">
        <v>150</v>
      </c>
      <c r="B23" s="86">
        <v>236.5</v>
      </c>
      <c r="C23" s="86">
        <v>33.75</v>
      </c>
      <c r="D23" s="14"/>
    </row>
    <row r="24" spans="1:4" ht="18" customHeight="1">
      <c r="A24" s="12" t="s">
        <v>88</v>
      </c>
      <c r="B24" s="82">
        <v>154</v>
      </c>
      <c r="C24" s="86">
        <v>0</v>
      </c>
      <c r="D24" s="14">
        <f>C24/B24*100</f>
        <v>0</v>
      </c>
    </row>
    <row r="25" spans="1:4" ht="34.5" customHeight="1">
      <c r="A25" s="12" t="s">
        <v>112</v>
      </c>
      <c r="B25" s="82"/>
      <c r="C25" s="86">
        <v>0</v>
      </c>
      <c r="D25" s="14"/>
    </row>
    <row r="26" spans="1:4" ht="48.75" customHeight="1">
      <c r="A26" s="12" t="s">
        <v>91</v>
      </c>
      <c r="B26" s="82"/>
      <c r="C26" s="86">
        <v>0</v>
      </c>
      <c r="D26" s="14"/>
    </row>
    <row r="27" spans="1:4" ht="14.25">
      <c r="A27" s="19" t="s">
        <v>1</v>
      </c>
      <c r="B27" s="63">
        <f>B20+B7</f>
        <v>2059.1</v>
      </c>
      <c r="C27" s="63">
        <f>C20+C7</f>
        <v>139.44</v>
      </c>
      <c r="D27" s="20">
        <f>C27/B27*100</f>
        <v>6.77189063182944</v>
      </c>
    </row>
    <row r="28" spans="1:4" ht="15" customHeight="1">
      <c r="A28" s="19" t="s">
        <v>8</v>
      </c>
      <c r="B28" s="63">
        <f>B29+B33+B35+B37+B43+B47</f>
        <v>2059.1</v>
      </c>
      <c r="C28" s="63">
        <f>C29+C33+C35+C37+C43+C47</f>
        <v>180.059</v>
      </c>
      <c r="D28" s="20">
        <f aca="true" t="shared" si="1" ref="D28:D37">C28/B28*100</f>
        <v>8.744548589189453</v>
      </c>
    </row>
    <row r="29" spans="1:4" ht="15" customHeight="1">
      <c r="A29" s="19" t="s">
        <v>62</v>
      </c>
      <c r="B29" s="63">
        <f>B30+B31+B32</f>
        <v>1307.2</v>
      </c>
      <c r="C29" s="63">
        <f>C30+C31+C32</f>
        <v>114.569</v>
      </c>
      <c r="D29" s="21">
        <f t="shared" si="1"/>
        <v>8.764458384332926</v>
      </c>
    </row>
    <row r="30" spans="1:4" ht="48" customHeight="1">
      <c r="A30" s="53" t="s">
        <v>34</v>
      </c>
      <c r="B30" s="51">
        <v>1299.2</v>
      </c>
      <c r="C30" s="51">
        <v>114.569</v>
      </c>
      <c r="D30" s="14">
        <f t="shared" si="1"/>
        <v>8.818426724137932</v>
      </c>
    </row>
    <row r="31" spans="1:4" ht="18" customHeight="1">
      <c r="A31" s="53" t="s">
        <v>43</v>
      </c>
      <c r="B31" s="51">
        <v>1</v>
      </c>
      <c r="C31" s="51">
        <v>0</v>
      </c>
      <c r="D31" s="14">
        <f t="shared" si="1"/>
        <v>0</v>
      </c>
    </row>
    <row r="32" spans="1:4" ht="18" customHeight="1">
      <c r="A32" s="12" t="s">
        <v>31</v>
      </c>
      <c r="B32" s="51">
        <v>7</v>
      </c>
      <c r="C32" s="51">
        <v>0</v>
      </c>
      <c r="D32" s="14">
        <f>C32/B32*100</f>
        <v>0</v>
      </c>
    </row>
    <row r="33" spans="1:4" ht="15.75" customHeight="1">
      <c r="A33" s="19" t="s">
        <v>63</v>
      </c>
      <c r="B33" s="63">
        <f>B34</f>
        <v>154</v>
      </c>
      <c r="C33" s="63">
        <f>C34</f>
        <v>0</v>
      </c>
      <c r="D33" s="14">
        <f t="shared" si="1"/>
        <v>0</v>
      </c>
    </row>
    <row r="34" spans="1:4" ht="17.25" customHeight="1">
      <c r="A34" s="12" t="s">
        <v>9</v>
      </c>
      <c r="B34" s="51">
        <v>154</v>
      </c>
      <c r="C34" s="51">
        <v>0</v>
      </c>
      <c r="D34" s="14">
        <f t="shared" si="1"/>
        <v>0</v>
      </c>
    </row>
    <row r="35" spans="1:4" ht="27" customHeight="1">
      <c r="A35" s="19" t="s">
        <v>64</v>
      </c>
      <c r="B35" s="63">
        <f>B36</f>
        <v>0</v>
      </c>
      <c r="C35" s="63">
        <v>0</v>
      </c>
      <c r="D35" s="14"/>
    </row>
    <row r="36" spans="1:4" ht="30" customHeight="1">
      <c r="A36" s="12" t="s">
        <v>21</v>
      </c>
      <c r="B36" s="51"/>
      <c r="C36" s="51"/>
      <c r="D36" s="14"/>
    </row>
    <row r="37" spans="1:4" ht="18" customHeight="1">
      <c r="A37" s="19" t="s">
        <v>42</v>
      </c>
      <c r="B37" s="63">
        <f>B39</f>
        <v>236.3</v>
      </c>
      <c r="C37" s="63">
        <f>C39</f>
        <v>6.75</v>
      </c>
      <c r="D37" s="21">
        <f t="shared" si="1"/>
        <v>2.856538298772746</v>
      </c>
    </row>
    <row r="38" spans="1:4" ht="30">
      <c r="A38" s="12" t="s">
        <v>33</v>
      </c>
      <c r="B38" s="63"/>
      <c r="C38" s="63"/>
      <c r="D38" s="21"/>
    </row>
    <row r="39" spans="1:4" ht="17.25" customHeight="1">
      <c r="A39" s="12" t="s">
        <v>45</v>
      </c>
      <c r="B39" s="51">
        <v>236.3</v>
      </c>
      <c r="C39" s="51">
        <v>6.75</v>
      </c>
      <c r="D39" s="14">
        <f aca="true" t="shared" si="2" ref="D39:D47">C39/B39*100</f>
        <v>2.856538298772746</v>
      </c>
    </row>
    <row r="40" spans="1:4" ht="0.75" customHeight="1" hidden="1">
      <c r="A40" s="68" t="s">
        <v>59</v>
      </c>
      <c r="B40" s="51">
        <v>0</v>
      </c>
      <c r="C40" s="51"/>
      <c r="D40" s="14"/>
    </row>
    <row r="41" spans="1:4" ht="0.75" customHeight="1" hidden="1">
      <c r="A41" s="68" t="s">
        <v>60</v>
      </c>
      <c r="B41" s="51">
        <v>0</v>
      </c>
      <c r="C41" s="51"/>
      <c r="D41" s="14"/>
    </row>
    <row r="42" spans="1:4" ht="1.5" customHeight="1" hidden="1">
      <c r="A42" s="72" t="s">
        <v>53</v>
      </c>
      <c r="B42" s="51"/>
      <c r="C42" s="51"/>
      <c r="D42" s="14">
        <v>0</v>
      </c>
    </row>
    <row r="43" spans="1:4" ht="15" customHeight="1">
      <c r="A43" s="19" t="s">
        <v>14</v>
      </c>
      <c r="B43" s="63">
        <f>B44+B45+B46</f>
        <v>298.2</v>
      </c>
      <c r="C43" s="63">
        <f>C44+C45+C46</f>
        <v>53.465</v>
      </c>
      <c r="D43" s="21">
        <f t="shared" si="2"/>
        <v>17.929242119382966</v>
      </c>
    </row>
    <row r="44" spans="1:4" ht="15" customHeight="1">
      <c r="A44" s="12" t="s">
        <v>54</v>
      </c>
      <c r="B44" s="51">
        <v>17</v>
      </c>
      <c r="C44" s="51">
        <v>0</v>
      </c>
      <c r="D44" s="14">
        <f t="shared" si="2"/>
        <v>0</v>
      </c>
    </row>
    <row r="45" spans="1:4" ht="16.5" customHeight="1">
      <c r="A45" s="50" t="s">
        <v>38</v>
      </c>
      <c r="B45" s="51">
        <v>0.2</v>
      </c>
      <c r="C45" s="51">
        <v>0</v>
      </c>
      <c r="D45" s="14">
        <f t="shared" si="2"/>
        <v>0</v>
      </c>
    </row>
    <row r="46" spans="1:4" ht="14.25" customHeight="1">
      <c r="A46" s="12" t="s">
        <v>15</v>
      </c>
      <c r="B46" s="51">
        <v>281</v>
      </c>
      <c r="C46" s="51">
        <v>53.465</v>
      </c>
      <c r="D46" s="14">
        <f t="shared" si="2"/>
        <v>19.026690391459073</v>
      </c>
    </row>
    <row r="47" spans="1:4" ht="14.25" customHeight="1">
      <c r="A47" s="19" t="s">
        <v>75</v>
      </c>
      <c r="B47" s="63">
        <v>63.4</v>
      </c>
      <c r="C47" s="63">
        <v>5.275</v>
      </c>
      <c r="D47" s="21">
        <f t="shared" si="2"/>
        <v>8.32018927444795</v>
      </c>
    </row>
    <row r="48" spans="1:4" ht="24" customHeight="1">
      <c r="A48" s="12" t="s">
        <v>0</v>
      </c>
      <c r="B48" s="71">
        <f>B27-B28</f>
        <v>0</v>
      </c>
      <c r="C48" s="71">
        <f>C27-C28</f>
        <v>-40.619</v>
      </c>
      <c r="D48" s="60"/>
    </row>
    <row r="49" spans="1:4" ht="14.25" customHeight="1">
      <c r="A49" s="5" t="s">
        <v>123</v>
      </c>
      <c r="B49" s="5"/>
      <c r="C49" s="5"/>
      <c r="D49" s="5"/>
    </row>
    <row r="50" spans="1:4" ht="14.25" customHeight="1">
      <c r="A50" s="5" t="s">
        <v>22</v>
      </c>
      <c r="B50" s="5"/>
      <c r="C50" s="5"/>
      <c r="D50" s="5"/>
    </row>
    <row r="51" spans="1:4" ht="14.25" customHeight="1">
      <c r="A51" s="5" t="s">
        <v>3</v>
      </c>
      <c r="B51" s="5"/>
      <c r="C51" s="5" t="s">
        <v>114</v>
      </c>
      <c r="D51" s="5"/>
    </row>
    <row r="52" spans="1:4" ht="14.25" customHeight="1">
      <c r="A52" s="10"/>
      <c r="B52" s="5"/>
      <c r="C52" s="5"/>
      <c r="D52" s="5"/>
    </row>
    <row r="58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15">
      <selection activeCell="C38" sqref="C38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26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15.75">
      <c r="A4" s="98"/>
      <c r="B4" s="98"/>
      <c r="C4" s="98"/>
      <c r="D4" s="98"/>
    </row>
    <row r="5" spans="1:4" ht="15.75">
      <c r="A5" s="4"/>
      <c r="B5" s="4"/>
      <c r="C5" s="4"/>
      <c r="D5" s="4"/>
    </row>
    <row r="6" spans="1:4" ht="45.75" customHeight="1">
      <c r="A6" s="54" t="s">
        <v>2</v>
      </c>
      <c r="B6" s="7" t="s">
        <v>146</v>
      </c>
      <c r="C6" s="7" t="s">
        <v>147</v>
      </c>
      <c r="D6" s="55" t="s">
        <v>4</v>
      </c>
    </row>
    <row r="7" spans="1:4" ht="17.25" customHeight="1">
      <c r="A7" s="54">
        <v>1</v>
      </c>
      <c r="B7" s="7">
        <v>2</v>
      </c>
      <c r="C7" s="7">
        <v>3</v>
      </c>
      <c r="D7" s="55">
        <v>4</v>
      </c>
    </row>
    <row r="8" spans="1:4" ht="19.5" customHeight="1">
      <c r="A8" s="27"/>
      <c r="B8" s="28"/>
      <c r="C8" s="28"/>
      <c r="D8" s="28"/>
    </row>
    <row r="9" spans="1:4" ht="19.5" customHeight="1">
      <c r="A9" s="29" t="s">
        <v>79</v>
      </c>
      <c r="B9" s="30">
        <f>SUM(B10:B22)</f>
        <v>1565.1</v>
      </c>
      <c r="C9" s="59">
        <f>SUM(C10:C22)</f>
        <v>41.059999999999995</v>
      </c>
      <c r="D9" s="31">
        <f>C9/B9*100</f>
        <v>2.6234745383681553</v>
      </c>
    </row>
    <row r="10" spans="1:4" ht="16.5" customHeight="1">
      <c r="A10" s="12" t="s">
        <v>10</v>
      </c>
      <c r="B10" s="32">
        <v>522.1</v>
      </c>
      <c r="C10" s="33">
        <v>23.72</v>
      </c>
      <c r="D10" s="9">
        <f>C10/B10*100</f>
        <v>4.543190959586286</v>
      </c>
    </row>
    <row r="11" spans="1:4" ht="17.25" customHeight="1">
      <c r="A11" s="12" t="s">
        <v>11</v>
      </c>
      <c r="B11" s="32">
        <v>0</v>
      </c>
      <c r="C11" s="32">
        <v>0</v>
      </c>
      <c r="D11" s="9"/>
    </row>
    <row r="12" spans="1:4" ht="17.25" customHeight="1">
      <c r="A12" s="12" t="s">
        <v>7</v>
      </c>
      <c r="B12" s="32">
        <v>348</v>
      </c>
      <c r="C12" s="33">
        <v>-2.64</v>
      </c>
      <c r="D12" s="9">
        <f>C12/B12*100</f>
        <v>-0.7586206896551724</v>
      </c>
    </row>
    <row r="13" spans="1:4" ht="15.75" customHeight="1">
      <c r="A13" s="12" t="s">
        <v>12</v>
      </c>
      <c r="B13" s="32">
        <v>489</v>
      </c>
      <c r="C13" s="33">
        <v>8.26</v>
      </c>
      <c r="D13" s="9">
        <f>C13/B13*100</f>
        <v>1.6891615541922291</v>
      </c>
    </row>
    <row r="14" spans="1:4" ht="21.75" customHeight="1" hidden="1">
      <c r="A14" s="12" t="s">
        <v>40</v>
      </c>
      <c r="B14" s="32"/>
      <c r="C14" s="33"/>
      <c r="D14" s="9"/>
    </row>
    <row r="15" spans="1:4" ht="29.25" customHeight="1">
      <c r="A15" s="12" t="s">
        <v>44</v>
      </c>
      <c r="B15" s="32">
        <v>141</v>
      </c>
      <c r="C15" s="33">
        <v>6.05</v>
      </c>
      <c r="D15" s="9">
        <f>C15/B15*100</f>
        <v>4.290780141843972</v>
      </c>
    </row>
    <row r="16" spans="1:4" ht="12.75" customHeight="1" hidden="1">
      <c r="A16" s="12" t="s">
        <v>6</v>
      </c>
      <c r="B16" s="32"/>
      <c r="C16" s="33"/>
      <c r="D16" s="9" t="e">
        <f>C16/B16*100</f>
        <v>#DIV/0!</v>
      </c>
    </row>
    <row r="17" spans="1:4" ht="18.75" customHeight="1">
      <c r="A17" s="12" t="s">
        <v>70</v>
      </c>
      <c r="B17" s="32">
        <v>65</v>
      </c>
      <c r="C17" s="33">
        <v>5.67</v>
      </c>
      <c r="D17" s="9">
        <f>C17/B17*100</f>
        <v>8.723076923076922</v>
      </c>
    </row>
    <row r="18" spans="1:4" ht="46.5" customHeight="1">
      <c r="A18" s="25" t="s">
        <v>92</v>
      </c>
      <c r="B18" s="32">
        <v>0</v>
      </c>
      <c r="C18" s="33">
        <v>0</v>
      </c>
      <c r="D18" s="9"/>
    </row>
    <row r="19" spans="1:4" ht="17.25" customHeight="1">
      <c r="A19" s="12" t="s">
        <v>93</v>
      </c>
      <c r="B19" s="32">
        <v>0</v>
      </c>
      <c r="C19" s="33"/>
      <c r="D19" s="9"/>
    </row>
    <row r="20" spans="1:4" ht="15" customHeight="1">
      <c r="A20" s="12" t="s">
        <v>56</v>
      </c>
      <c r="B20" s="32">
        <v>0</v>
      </c>
      <c r="C20" s="32"/>
      <c r="D20" s="9"/>
    </row>
    <row r="21" spans="1:4" ht="15" customHeight="1">
      <c r="A21" s="12" t="s">
        <v>143</v>
      </c>
      <c r="B21" s="32">
        <v>0</v>
      </c>
      <c r="C21" s="33">
        <v>0</v>
      </c>
      <c r="D21" s="9"/>
    </row>
    <row r="22" spans="1:4" ht="18" customHeight="1">
      <c r="A22" s="12" t="s">
        <v>18</v>
      </c>
      <c r="B22" s="32"/>
      <c r="C22" s="33">
        <v>0</v>
      </c>
      <c r="D22" s="9"/>
    </row>
    <row r="23" spans="1:4" ht="21" customHeight="1">
      <c r="A23" s="19" t="s">
        <v>5</v>
      </c>
      <c r="B23" s="61">
        <f>B24+B25+B28+B31+B30+B26+B33+B29+B32+B27</f>
        <v>1164.2</v>
      </c>
      <c r="C23" s="61">
        <f>C24+C25+C28+C31+C30+C33+C29+C32+C26+C27</f>
        <v>105.85</v>
      </c>
      <c r="D23" s="31">
        <f>C23/B23*100</f>
        <v>9.092080398556948</v>
      </c>
    </row>
    <row r="24" spans="1:4" ht="35.25" customHeight="1">
      <c r="A24" s="12" t="s">
        <v>99</v>
      </c>
      <c r="B24" s="83">
        <v>651.9</v>
      </c>
      <c r="C24" s="83">
        <v>54.7</v>
      </c>
      <c r="D24" s="9">
        <f>C24/B24*100</f>
        <v>8.390857493480596</v>
      </c>
    </row>
    <row r="25" spans="1:4" ht="30" customHeight="1">
      <c r="A25" s="12" t="s">
        <v>101</v>
      </c>
      <c r="B25" s="83">
        <v>0</v>
      </c>
      <c r="C25" s="83">
        <v>0</v>
      </c>
      <c r="D25" s="9"/>
    </row>
    <row r="26" spans="1:4" ht="30" customHeight="1">
      <c r="A26" s="12" t="s">
        <v>141</v>
      </c>
      <c r="B26" s="83">
        <v>0</v>
      </c>
      <c r="C26" s="83">
        <v>0</v>
      </c>
      <c r="D26" s="96"/>
    </row>
    <row r="27" spans="1:4" ht="45" customHeight="1">
      <c r="A27" s="12" t="s">
        <v>150</v>
      </c>
      <c r="B27" s="83">
        <v>358.3</v>
      </c>
      <c r="C27" s="83">
        <v>51.15</v>
      </c>
      <c r="D27" s="96"/>
    </row>
    <row r="28" spans="1:4" ht="21" customHeight="1">
      <c r="A28" s="12" t="s">
        <v>88</v>
      </c>
      <c r="B28" s="83">
        <v>154</v>
      </c>
      <c r="C28" s="83">
        <v>0</v>
      </c>
      <c r="D28" s="9">
        <f>C28/B28*100</f>
        <v>0</v>
      </c>
    </row>
    <row r="29" spans="1:4" ht="45" customHeight="1">
      <c r="A29" s="90" t="s">
        <v>117</v>
      </c>
      <c r="B29" s="83">
        <v>0</v>
      </c>
      <c r="C29" s="83">
        <v>0</v>
      </c>
      <c r="D29" s="9"/>
    </row>
    <row r="30" spans="1:4" ht="31.5" customHeight="1">
      <c r="A30" s="90" t="s">
        <v>142</v>
      </c>
      <c r="B30" s="83">
        <v>0</v>
      </c>
      <c r="C30" s="83">
        <v>0</v>
      </c>
      <c r="D30" s="9"/>
    </row>
    <row r="31" spans="1:4" ht="47.25" customHeight="1">
      <c r="A31" s="12" t="s">
        <v>90</v>
      </c>
      <c r="B31" s="83">
        <v>0</v>
      </c>
      <c r="C31" s="83">
        <v>0</v>
      </c>
      <c r="D31" s="9"/>
    </row>
    <row r="32" spans="1:4" ht="14.25" customHeight="1">
      <c r="A32" s="12" t="s">
        <v>118</v>
      </c>
      <c r="B32" s="83">
        <v>0</v>
      </c>
      <c r="C32" s="83">
        <v>0</v>
      </c>
      <c r="D32" s="9"/>
    </row>
    <row r="33" spans="1:4" ht="34.5" customHeight="1">
      <c r="A33" s="12" t="s">
        <v>108</v>
      </c>
      <c r="B33" s="83">
        <v>0</v>
      </c>
      <c r="C33" s="83">
        <v>0</v>
      </c>
      <c r="D33" s="9"/>
    </row>
    <row r="34" spans="1:4" ht="18.75" customHeight="1">
      <c r="A34" s="19" t="s">
        <v>1</v>
      </c>
      <c r="B34" s="59">
        <f>B23+B9</f>
        <v>2729.3</v>
      </c>
      <c r="C34" s="59">
        <f>C23+C9</f>
        <v>146.91</v>
      </c>
      <c r="D34" s="30">
        <f aca="true" t="shared" si="0" ref="D34:D41">C34/B34*100</f>
        <v>5.382698860513684</v>
      </c>
    </row>
    <row r="35" spans="1:4" ht="18.75" customHeight="1">
      <c r="A35" s="19" t="s">
        <v>8</v>
      </c>
      <c r="B35" s="59">
        <f>B36+B40+B42+B46+B50+B54</f>
        <v>2729.2999999999997</v>
      </c>
      <c r="C35" s="76">
        <f>C36+C40+C42+C46+C50+C54</f>
        <v>198.49</v>
      </c>
      <c r="D35" s="30">
        <f t="shared" si="0"/>
        <v>7.2725607298574735</v>
      </c>
    </row>
    <row r="36" spans="1:4" ht="18.75" customHeight="1">
      <c r="A36" s="19" t="s">
        <v>62</v>
      </c>
      <c r="B36" s="59">
        <f>B37+B38+B39</f>
        <v>1731.5</v>
      </c>
      <c r="C36" s="59">
        <f>C37+C38+C39</f>
        <v>138.34</v>
      </c>
      <c r="D36" s="31">
        <f t="shared" si="0"/>
        <v>7.989604389257869</v>
      </c>
    </row>
    <row r="37" spans="1:4" ht="27.75" customHeight="1">
      <c r="A37" s="53" t="s">
        <v>34</v>
      </c>
      <c r="B37" s="35">
        <v>1721.5</v>
      </c>
      <c r="C37" s="35">
        <v>138.34</v>
      </c>
      <c r="D37" s="9">
        <f t="shared" si="0"/>
        <v>8.036015103107754</v>
      </c>
    </row>
    <row r="38" spans="1:4" ht="14.25" customHeight="1">
      <c r="A38" s="53" t="s">
        <v>43</v>
      </c>
      <c r="B38" s="35">
        <v>1</v>
      </c>
      <c r="C38" s="35">
        <v>0</v>
      </c>
      <c r="D38" s="9">
        <f t="shared" si="0"/>
        <v>0</v>
      </c>
    </row>
    <row r="39" spans="1:4" ht="19.5" customHeight="1">
      <c r="A39" s="12" t="s">
        <v>31</v>
      </c>
      <c r="B39" s="35">
        <v>9</v>
      </c>
      <c r="C39" s="35">
        <v>0</v>
      </c>
      <c r="D39" s="9">
        <f t="shared" si="0"/>
        <v>0</v>
      </c>
    </row>
    <row r="40" spans="1:4" ht="19.5" customHeight="1">
      <c r="A40" s="19" t="s">
        <v>63</v>
      </c>
      <c r="B40" s="59">
        <f>B41</f>
        <v>154</v>
      </c>
      <c r="C40" s="59">
        <f>C41</f>
        <v>0</v>
      </c>
      <c r="D40" s="9">
        <f t="shared" si="0"/>
        <v>0</v>
      </c>
    </row>
    <row r="41" spans="1:4" ht="16.5" customHeight="1">
      <c r="A41" s="12" t="s">
        <v>9</v>
      </c>
      <c r="B41" s="35">
        <v>154</v>
      </c>
      <c r="C41" s="35">
        <v>0</v>
      </c>
      <c r="D41" s="9">
        <f t="shared" si="0"/>
        <v>0</v>
      </c>
    </row>
    <row r="42" spans="1:4" ht="16.5" customHeight="1">
      <c r="A42" s="19" t="s">
        <v>35</v>
      </c>
      <c r="B42" s="59">
        <f>B43+B45</f>
        <v>0</v>
      </c>
      <c r="C42" s="59">
        <f>C43+C45</f>
        <v>0</v>
      </c>
      <c r="D42" s="31"/>
    </row>
    <row r="43" spans="1:4" ht="33.75" customHeight="1">
      <c r="A43" s="12" t="s">
        <v>21</v>
      </c>
      <c r="B43" s="35">
        <v>0</v>
      </c>
      <c r="C43" s="35">
        <v>0</v>
      </c>
      <c r="D43" s="9"/>
    </row>
    <row r="44" spans="1:4" ht="1.5" customHeight="1" hidden="1">
      <c r="A44" s="12" t="s">
        <v>33</v>
      </c>
      <c r="B44" s="35"/>
      <c r="C44" s="35"/>
      <c r="D44" s="9" t="e">
        <f>C44/B44*100</f>
        <v>#DIV/0!</v>
      </c>
    </row>
    <row r="45" spans="1:4" ht="15.75" hidden="1">
      <c r="A45" s="12" t="s">
        <v>57</v>
      </c>
      <c r="B45" s="35"/>
      <c r="C45" s="35"/>
      <c r="D45" s="9">
        <v>0</v>
      </c>
    </row>
    <row r="46" spans="1:4" ht="22.5" customHeight="1">
      <c r="A46" s="19" t="s">
        <v>42</v>
      </c>
      <c r="B46" s="59">
        <f>B47+B48+B49</f>
        <v>358.1</v>
      </c>
      <c r="C46" s="59">
        <f>C48+C47+C49</f>
        <v>51.15</v>
      </c>
      <c r="D46" s="31">
        <f>C46/B46*100</f>
        <v>14.283719631387878</v>
      </c>
    </row>
    <row r="47" spans="1:4" ht="15.75" customHeight="1">
      <c r="A47" s="12" t="s">
        <v>33</v>
      </c>
      <c r="B47" s="35">
        <v>0</v>
      </c>
      <c r="C47" s="35">
        <v>0</v>
      </c>
      <c r="D47" s="9">
        <v>0</v>
      </c>
    </row>
    <row r="48" spans="1:4" ht="15.75">
      <c r="A48" s="12" t="s">
        <v>87</v>
      </c>
      <c r="B48" s="35">
        <v>358.1</v>
      </c>
      <c r="C48" s="35">
        <v>51.15</v>
      </c>
      <c r="D48" s="9">
        <f>C48/B48*100</f>
        <v>14.283719631387878</v>
      </c>
    </row>
    <row r="49" spans="1:4" ht="15.75">
      <c r="A49" s="68" t="s">
        <v>53</v>
      </c>
      <c r="B49" s="35">
        <v>0</v>
      </c>
      <c r="C49" s="35">
        <v>0</v>
      </c>
      <c r="D49" s="9">
        <v>0</v>
      </c>
    </row>
    <row r="50" spans="1:4" ht="17.25" customHeight="1">
      <c r="A50" s="19" t="s">
        <v>19</v>
      </c>
      <c r="B50" s="59">
        <f>B51+B52+B53</f>
        <v>310.2</v>
      </c>
      <c r="C50" s="59">
        <f>C51+C52+C53</f>
        <v>9</v>
      </c>
      <c r="D50" s="31">
        <f>C50/B50*100</f>
        <v>2.9013539651837528</v>
      </c>
    </row>
    <row r="51" spans="1:4" ht="17.25" customHeight="1">
      <c r="A51" s="12" t="s">
        <v>55</v>
      </c>
      <c r="B51" s="35">
        <v>10</v>
      </c>
      <c r="C51" s="35">
        <v>0</v>
      </c>
      <c r="D51" s="9">
        <f>C51/B51*100</f>
        <v>0</v>
      </c>
    </row>
    <row r="52" spans="1:4" ht="18" customHeight="1">
      <c r="A52" s="50" t="s">
        <v>38</v>
      </c>
      <c r="B52" s="35">
        <v>0.2</v>
      </c>
      <c r="C52" s="35">
        <v>0</v>
      </c>
      <c r="D52" s="9">
        <f>C52/B52*100</f>
        <v>0</v>
      </c>
    </row>
    <row r="53" spans="1:4" ht="18.75" customHeight="1">
      <c r="A53" s="12" t="s">
        <v>15</v>
      </c>
      <c r="B53" s="35">
        <v>300</v>
      </c>
      <c r="C53" s="35">
        <v>9</v>
      </c>
      <c r="D53" s="9">
        <f>C53/B53*100</f>
        <v>3</v>
      </c>
    </row>
    <row r="54" spans="1:4" ht="18.75" customHeight="1">
      <c r="A54" s="19" t="s">
        <v>39</v>
      </c>
      <c r="B54" s="59">
        <v>175.5</v>
      </c>
      <c r="C54" s="59">
        <v>0</v>
      </c>
      <c r="D54" s="31">
        <f>C54/B54*100</f>
        <v>0</v>
      </c>
    </row>
    <row r="55" spans="1:4" ht="18.75" customHeight="1">
      <c r="A55" s="12" t="s">
        <v>0</v>
      </c>
      <c r="B55" s="35">
        <f>B34-B35</f>
        <v>0</v>
      </c>
      <c r="C55" s="78">
        <f>C34-C35</f>
        <v>-51.58000000000001</v>
      </c>
      <c r="D55" s="9"/>
    </row>
    <row r="56" spans="1:4" ht="18.75" customHeight="1">
      <c r="A56" s="5" t="s">
        <v>125</v>
      </c>
      <c r="B56" s="5"/>
      <c r="C56" s="5"/>
      <c r="D56" s="5"/>
    </row>
    <row r="57" spans="1:4" ht="13.5" customHeight="1">
      <c r="A57" s="5" t="s">
        <v>22</v>
      </c>
      <c r="B57" s="5"/>
      <c r="C57" s="5"/>
      <c r="D57" s="5"/>
    </row>
    <row r="58" spans="1:4" ht="13.5" customHeight="1">
      <c r="A58" s="5" t="s">
        <v>3</v>
      </c>
      <c r="B58" s="5"/>
      <c r="C58" s="5" t="s">
        <v>114</v>
      </c>
      <c r="D58" s="5"/>
    </row>
    <row r="59" spans="1:4" ht="15.75">
      <c r="A59" s="10"/>
      <c r="B59" s="5"/>
      <c r="C59" s="5"/>
      <c r="D59" s="5"/>
    </row>
    <row r="60" ht="12.75">
      <c r="A60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26">
      <selection activeCell="C44" sqref="C44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49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15.75">
      <c r="A4" s="4"/>
      <c r="B4" s="4"/>
      <c r="C4" s="4"/>
      <c r="D4" s="4"/>
    </row>
    <row r="5" spans="1:4" ht="31.5">
      <c r="A5" s="54" t="s">
        <v>2</v>
      </c>
      <c r="B5" s="7" t="s">
        <v>146</v>
      </c>
      <c r="C5" s="7" t="s">
        <v>147</v>
      </c>
      <c r="D5" s="55" t="s">
        <v>4</v>
      </c>
    </row>
    <row r="6" spans="1:4" ht="15.75" customHeight="1">
      <c r="A6" s="56">
        <v>1</v>
      </c>
      <c r="B6" s="7">
        <v>2</v>
      </c>
      <c r="C6" s="7">
        <v>3</v>
      </c>
      <c r="D6" s="58">
        <v>4</v>
      </c>
    </row>
    <row r="7" spans="1:4" ht="18" customHeight="1">
      <c r="A7" s="27"/>
      <c r="B7" s="28"/>
      <c r="C7" s="28"/>
      <c r="D7" s="28"/>
    </row>
    <row r="8" spans="1:4" ht="14.25" customHeight="1">
      <c r="A8" s="19" t="s">
        <v>79</v>
      </c>
      <c r="B8" s="36">
        <f>SUM(B9:B20)</f>
        <v>1194.6</v>
      </c>
      <c r="C8" s="64">
        <f>SUM(C9:C20)</f>
        <v>21.560000000000002</v>
      </c>
      <c r="D8" s="37">
        <f>C8/B8*100</f>
        <v>1.804788213627993</v>
      </c>
    </row>
    <row r="9" spans="1:4" ht="15.75" customHeight="1">
      <c r="A9" s="12" t="s">
        <v>10</v>
      </c>
      <c r="B9" s="40">
        <v>298.6</v>
      </c>
      <c r="C9" s="40">
        <v>20.62</v>
      </c>
      <c r="D9" s="16">
        <f>C9/B9*100</f>
        <v>6.9055592766242455</v>
      </c>
    </row>
    <row r="10" spans="1:4" ht="17.25" customHeight="1">
      <c r="A10" s="12" t="s">
        <v>11</v>
      </c>
      <c r="B10" s="40">
        <v>34</v>
      </c>
      <c r="C10" s="38">
        <v>0</v>
      </c>
      <c r="D10" s="16"/>
    </row>
    <row r="11" spans="1:4" ht="18" customHeight="1">
      <c r="A11" s="12" t="s">
        <v>7</v>
      </c>
      <c r="B11" s="40">
        <v>277</v>
      </c>
      <c r="C11" s="40">
        <v>-11.85</v>
      </c>
      <c r="D11" s="16">
        <f>C11/B11*100</f>
        <v>-4.27797833935018</v>
      </c>
    </row>
    <row r="12" spans="1:4" ht="15.75" customHeight="1">
      <c r="A12" s="12" t="s">
        <v>12</v>
      </c>
      <c r="B12" s="40">
        <v>502</v>
      </c>
      <c r="C12" s="40">
        <v>6.33</v>
      </c>
      <c r="D12" s="16">
        <f>C12/B12*100</f>
        <v>1.2609561752988048</v>
      </c>
    </row>
    <row r="13" spans="1:4" ht="48" customHeight="1" hidden="1">
      <c r="A13" s="12" t="s">
        <v>37</v>
      </c>
      <c r="B13" s="38"/>
      <c r="C13" s="40"/>
      <c r="D13" s="16"/>
    </row>
    <row r="14" spans="1:4" ht="33" customHeight="1">
      <c r="A14" s="12" t="s">
        <v>44</v>
      </c>
      <c r="B14" s="40">
        <v>15</v>
      </c>
      <c r="C14" s="40">
        <v>5.37</v>
      </c>
      <c r="D14" s="16">
        <f>C14/B14*100</f>
        <v>35.8</v>
      </c>
    </row>
    <row r="15" spans="1:4" ht="18" customHeight="1" hidden="1">
      <c r="A15" s="12" t="s">
        <v>6</v>
      </c>
      <c r="B15" s="38"/>
      <c r="C15" s="40"/>
      <c r="D15" s="16"/>
    </row>
    <row r="16" spans="1:4" ht="31.5" customHeight="1">
      <c r="A16" s="12" t="s">
        <v>70</v>
      </c>
      <c r="B16" s="40">
        <v>56</v>
      </c>
      <c r="C16" s="40"/>
      <c r="D16" s="16">
        <f>C16/B16*100</f>
        <v>0</v>
      </c>
    </row>
    <row r="17" spans="1:4" ht="63" customHeight="1">
      <c r="A17" s="25" t="s">
        <v>92</v>
      </c>
      <c r="B17" s="38">
        <v>12</v>
      </c>
      <c r="C17" s="40">
        <v>1.09</v>
      </c>
      <c r="D17" s="16"/>
    </row>
    <row r="18" spans="1:4" ht="30.75" customHeight="1">
      <c r="A18" s="12" t="s">
        <v>93</v>
      </c>
      <c r="B18" s="38">
        <v>0</v>
      </c>
      <c r="C18" s="40"/>
      <c r="D18" s="16"/>
    </row>
    <row r="19" spans="1:4" ht="30.75" customHeight="1">
      <c r="A19" s="12" t="s">
        <v>56</v>
      </c>
      <c r="B19" s="38">
        <v>0</v>
      </c>
      <c r="C19" s="40"/>
      <c r="D19" s="16"/>
    </row>
    <row r="20" spans="1:4" ht="19.5" customHeight="1">
      <c r="A20" s="12" t="s">
        <v>18</v>
      </c>
      <c r="B20" s="38"/>
      <c r="C20" s="40">
        <v>0</v>
      </c>
      <c r="D20" s="16"/>
    </row>
    <row r="21" spans="1:4" ht="16.5" customHeight="1">
      <c r="A21" s="19" t="s">
        <v>5</v>
      </c>
      <c r="B21" s="39">
        <f>B22+B23+B25+B26+B27+B24</f>
        <v>1748.6999999999998</v>
      </c>
      <c r="C21" s="39">
        <f>C22+C23+C25+C26+C27+C24</f>
        <v>153.7</v>
      </c>
      <c r="D21" s="37">
        <f>C21/B21*100</f>
        <v>8.7893864013267</v>
      </c>
    </row>
    <row r="22" spans="1:4" ht="30" customHeight="1">
      <c r="A22" s="12" t="s">
        <v>99</v>
      </c>
      <c r="B22" s="84">
        <v>1241.6</v>
      </c>
      <c r="C22" s="89">
        <v>103.3</v>
      </c>
      <c r="D22" s="16">
        <f>C22/B22*100</f>
        <v>8.319909793814434</v>
      </c>
    </row>
    <row r="23" spans="1:4" ht="30.75" customHeight="1">
      <c r="A23" s="12" t="s">
        <v>101</v>
      </c>
      <c r="B23" s="89">
        <v>0</v>
      </c>
      <c r="C23" s="89">
        <v>0</v>
      </c>
      <c r="D23" s="16"/>
    </row>
    <row r="24" spans="1:4" ht="60.75" customHeight="1">
      <c r="A24" s="12" t="s">
        <v>150</v>
      </c>
      <c r="B24" s="89">
        <v>353.1</v>
      </c>
      <c r="C24" s="89">
        <v>50.4</v>
      </c>
      <c r="D24" s="16"/>
    </row>
    <row r="25" spans="1:4" ht="21" customHeight="1">
      <c r="A25" s="12" t="s">
        <v>88</v>
      </c>
      <c r="B25" s="84">
        <v>154</v>
      </c>
      <c r="C25" s="89">
        <v>0</v>
      </c>
      <c r="D25" s="16">
        <f>C25/B25*100</f>
        <v>0</v>
      </c>
    </row>
    <row r="26" spans="1:4" ht="48.75" customHeight="1">
      <c r="A26" s="12" t="s">
        <v>91</v>
      </c>
      <c r="B26" s="84">
        <v>0</v>
      </c>
      <c r="C26" s="89">
        <v>0</v>
      </c>
      <c r="D26" s="16"/>
    </row>
    <row r="27" spans="1:4" ht="45" customHeight="1">
      <c r="A27" s="90" t="s">
        <v>104</v>
      </c>
      <c r="B27" s="84">
        <v>0</v>
      </c>
      <c r="C27" s="89">
        <v>0</v>
      </c>
      <c r="D27" s="16"/>
    </row>
    <row r="28" spans="1:4" ht="17.25" customHeight="1">
      <c r="A28" s="19" t="s">
        <v>1</v>
      </c>
      <c r="B28" s="64">
        <f>B21+B8</f>
        <v>2943.2999999999997</v>
      </c>
      <c r="C28" s="64">
        <f>C21+C8</f>
        <v>175.26</v>
      </c>
      <c r="D28" s="36">
        <f>C28/B28*100</f>
        <v>5.954540821526858</v>
      </c>
    </row>
    <row r="29" spans="1:4" ht="14.25" customHeight="1">
      <c r="A29" s="19" t="s">
        <v>8</v>
      </c>
      <c r="B29" s="64">
        <f>B30+B34+B36+B38+B42+B46</f>
        <v>2943.3</v>
      </c>
      <c r="C29" s="64">
        <f>C30+C34+C36+C38+C42+C46</f>
        <v>186.963</v>
      </c>
      <c r="D29" s="37">
        <f aca="true" t="shared" si="0" ref="D29:D35">C29/B29*100</f>
        <v>6.352155743553153</v>
      </c>
    </row>
    <row r="30" spans="1:4" ht="14.25" customHeight="1">
      <c r="A30" s="19" t="s">
        <v>62</v>
      </c>
      <c r="B30" s="64">
        <f>B31+B32+B33</f>
        <v>1979.3</v>
      </c>
      <c r="C30" s="64">
        <f>C31+C32+C33</f>
        <v>167.578</v>
      </c>
      <c r="D30" s="37">
        <f t="shared" si="0"/>
        <v>8.466528570706815</v>
      </c>
    </row>
    <row r="31" spans="1:4" ht="42" customHeight="1">
      <c r="A31" s="53" t="s">
        <v>34</v>
      </c>
      <c r="B31" s="41">
        <v>1955.566</v>
      </c>
      <c r="C31" s="41">
        <v>161.844</v>
      </c>
      <c r="D31" s="16">
        <f t="shared" si="0"/>
        <v>8.276069434629155</v>
      </c>
    </row>
    <row r="32" spans="1:4" ht="17.25" customHeight="1">
      <c r="A32" s="53" t="s">
        <v>43</v>
      </c>
      <c r="B32" s="41">
        <v>1</v>
      </c>
      <c r="C32" s="41">
        <v>0</v>
      </c>
      <c r="D32" s="16">
        <f t="shared" si="0"/>
        <v>0</v>
      </c>
    </row>
    <row r="33" spans="1:4" ht="18.75" customHeight="1">
      <c r="A33" s="12" t="s">
        <v>31</v>
      </c>
      <c r="B33" s="41">
        <v>22.734</v>
      </c>
      <c r="C33" s="41">
        <v>5.734</v>
      </c>
      <c r="D33" s="16">
        <f t="shared" si="0"/>
        <v>25.222134248262513</v>
      </c>
    </row>
    <row r="34" spans="1:4" ht="16.5" customHeight="1">
      <c r="A34" s="73" t="s">
        <v>63</v>
      </c>
      <c r="B34" s="64">
        <f>B35</f>
        <v>154</v>
      </c>
      <c r="C34" s="64">
        <f>C35</f>
        <v>0</v>
      </c>
      <c r="D34" s="37">
        <f t="shared" si="0"/>
        <v>0</v>
      </c>
    </row>
    <row r="35" spans="1:4" ht="16.5" customHeight="1">
      <c r="A35" s="12" t="s">
        <v>61</v>
      </c>
      <c r="B35" s="41">
        <v>154</v>
      </c>
      <c r="C35" s="41">
        <v>0</v>
      </c>
      <c r="D35" s="16">
        <f t="shared" si="0"/>
        <v>0</v>
      </c>
    </row>
    <row r="36" spans="1:4" ht="16.5" customHeight="1">
      <c r="A36" s="19" t="s">
        <v>35</v>
      </c>
      <c r="B36" s="64">
        <f>B37</f>
        <v>0</v>
      </c>
      <c r="C36" s="64">
        <f>C37</f>
        <v>0</v>
      </c>
      <c r="D36" s="16">
        <v>0</v>
      </c>
    </row>
    <row r="37" spans="1:4" ht="28.5" customHeight="1">
      <c r="A37" s="12" t="s">
        <v>21</v>
      </c>
      <c r="B37" s="41">
        <v>0</v>
      </c>
      <c r="C37" s="41">
        <v>0</v>
      </c>
      <c r="D37" s="16">
        <v>0</v>
      </c>
    </row>
    <row r="38" spans="1:4" ht="14.25">
      <c r="A38" s="19" t="s">
        <v>42</v>
      </c>
      <c r="B38" s="64">
        <f>B39+B40+B41</f>
        <v>352.9</v>
      </c>
      <c r="C38" s="64">
        <f>C39+C40+C41</f>
        <v>0</v>
      </c>
      <c r="D38" s="37">
        <f aca="true" t="shared" si="1" ref="D38:D46">C38/B38*100</f>
        <v>0</v>
      </c>
    </row>
    <row r="39" spans="1:4" ht="19.5" customHeight="1">
      <c r="A39" s="12" t="s">
        <v>76</v>
      </c>
      <c r="B39" s="41">
        <v>0</v>
      </c>
      <c r="C39" s="41">
        <v>0</v>
      </c>
      <c r="D39" s="16">
        <v>0</v>
      </c>
    </row>
    <row r="40" spans="1:4" ht="18" customHeight="1">
      <c r="A40" s="12" t="s">
        <v>45</v>
      </c>
      <c r="B40" s="41">
        <v>352.9</v>
      </c>
      <c r="C40" s="41">
        <v>0</v>
      </c>
      <c r="D40" s="16">
        <f>C40/B40*100</f>
        <v>0</v>
      </c>
    </row>
    <row r="41" spans="1:4" ht="15">
      <c r="A41" s="68" t="s">
        <v>77</v>
      </c>
      <c r="B41" s="41">
        <v>0</v>
      </c>
      <c r="C41" s="41">
        <v>0</v>
      </c>
      <c r="D41" s="16">
        <v>0</v>
      </c>
    </row>
    <row r="42" spans="1:4" ht="18.75" customHeight="1">
      <c r="A42" s="19" t="s">
        <v>14</v>
      </c>
      <c r="B42" s="64">
        <f>B43+B44+B45</f>
        <v>293.2</v>
      </c>
      <c r="C42" s="64">
        <f>C43+C44+C45</f>
        <v>2.088</v>
      </c>
      <c r="D42" s="37">
        <f t="shared" si="1"/>
        <v>0.7121418826739427</v>
      </c>
    </row>
    <row r="43" spans="1:4" ht="18.75" customHeight="1">
      <c r="A43" s="12" t="s">
        <v>52</v>
      </c>
      <c r="B43" s="41">
        <v>26</v>
      </c>
      <c r="C43" s="41">
        <v>0</v>
      </c>
      <c r="D43" s="16">
        <f t="shared" si="1"/>
        <v>0</v>
      </c>
    </row>
    <row r="44" spans="1:4" ht="18" customHeight="1">
      <c r="A44" s="12" t="s">
        <v>38</v>
      </c>
      <c r="B44" s="41">
        <v>0.2</v>
      </c>
      <c r="C44" s="41">
        <v>0</v>
      </c>
      <c r="D44" s="16">
        <f t="shared" si="1"/>
        <v>0</v>
      </c>
    </row>
    <row r="45" spans="1:4" ht="17.25" customHeight="1">
      <c r="A45" s="12" t="s">
        <v>15</v>
      </c>
      <c r="B45" s="41">
        <v>267</v>
      </c>
      <c r="C45" s="41">
        <v>2.088</v>
      </c>
      <c r="D45" s="16">
        <f t="shared" si="1"/>
        <v>0.7820224719101124</v>
      </c>
    </row>
    <row r="46" spans="1:4" ht="17.25" customHeight="1">
      <c r="A46" s="19" t="s">
        <v>39</v>
      </c>
      <c r="B46" s="64">
        <v>163.9</v>
      </c>
      <c r="C46" s="64">
        <v>17.297</v>
      </c>
      <c r="D46" s="37">
        <f t="shared" si="1"/>
        <v>10.553386211104332</v>
      </c>
    </row>
    <row r="47" spans="1:4" ht="14.25" customHeight="1">
      <c r="A47" s="12" t="s">
        <v>0</v>
      </c>
      <c r="B47" s="41">
        <f>B28-B29</f>
        <v>0</v>
      </c>
      <c r="C47" s="41">
        <f>C28-C29</f>
        <v>-11.703000000000003</v>
      </c>
      <c r="D47" s="16"/>
    </row>
    <row r="48" spans="1:4" ht="14.25" customHeight="1">
      <c r="A48" s="12"/>
      <c r="B48" s="15"/>
      <c r="C48" s="15"/>
      <c r="D48" s="16"/>
    </row>
    <row r="49" spans="1:4" ht="14.25" customHeight="1">
      <c r="A49" s="12"/>
      <c r="B49" s="15"/>
      <c r="C49" s="15"/>
      <c r="D49" s="16"/>
    </row>
    <row r="50" spans="1:4" ht="14.25" customHeight="1">
      <c r="A50" s="5" t="s">
        <v>123</v>
      </c>
      <c r="B50" s="5"/>
      <c r="C50" s="5"/>
      <c r="D50" s="5"/>
    </row>
    <row r="51" spans="1:4" ht="15.75">
      <c r="A51" s="5" t="s">
        <v>22</v>
      </c>
      <c r="B51" s="5"/>
      <c r="C51" s="5"/>
      <c r="D51" s="5"/>
    </row>
    <row r="52" spans="1:4" ht="15.75">
      <c r="A52" s="5" t="s">
        <v>3</v>
      </c>
      <c r="B52" s="5"/>
      <c r="C52" s="5" t="s">
        <v>114</v>
      </c>
      <c r="D52" s="5"/>
    </row>
    <row r="53" spans="1:4" ht="15.75">
      <c r="A53" s="10"/>
      <c r="B53" s="5"/>
      <c r="C53" s="5"/>
      <c r="D53" s="5"/>
    </row>
    <row r="54" ht="12.75">
      <c r="A54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zoomScalePageLayoutView="0" workbookViewId="0" topLeftCell="A24">
      <selection activeCell="C26" sqref="C26"/>
    </sheetView>
  </sheetViews>
  <sheetFormatPr defaultColWidth="9.00390625" defaultRowHeight="12.75"/>
  <cols>
    <col min="1" max="1" width="78.25390625" style="0" customWidth="1"/>
    <col min="2" max="2" width="13.875" style="0" customWidth="1"/>
    <col min="3" max="3" width="12.00390625" style="0" customWidth="1"/>
    <col min="4" max="4" width="11.1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27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7.5" customHeight="1">
      <c r="A4" s="4"/>
      <c r="B4" s="4"/>
      <c r="C4" s="4"/>
      <c r="D4" s="4"/>
    </row>
    <row r="5" spans="1:4" ht="47.25">
      <c r="A5" s="6" t="s">
        <v>2</v>
      </c>
      <c r="B5" s="7" t="s">
        <v>146</v>
      </c>
      <c r="C5" s="7" t="s">
        <v>147</v>
      </c>
      <c r="D5" s="55" t="s">
        <v>4</v>
      </c>
    </row>
    <row r="6" spans="1:4" ht="15.75">
      <c r="A6" s="27"/>
      <c r="B6" s="42"/>
      <c r="C6" s="42"/>
      <c r="D6" s="42"/>
    </row>
    <row r="7" spans="1:4" ht="15.75">
      <c r="A7" s="19" t="s">
        <v>79</v>
      </c>
      <c r="B7" s="43">
        <f>SUM(B8:B17)</f>
        <v>278.8</v>
      </c>
      <c r="C7" s="66">
        <f>SUM(C8:C17)</f>
        <v>11.41</v>
      </c>
      <c r="D7" s="44">
        <f>C7/B7*100</f>
        <v>4.092539454806313</v>
      </c>
    </row>
    <row r="8" spans="1:4" ht="18.75" customHeight="1">
      <c r="A8" s="12" t="s">
        <v>10</v>
      </c>
      <c r="B8" s="45">
        <v>104.8</v>
      </c>
      <c r="C8" s="46">
        <v>6.25</v>
      </c>
      <c r="D8" s="18">
        <f>C8/B8*100</f>
        <v>5.963740458015267</v>
      </c>
    </row>
    <row r="9" spans="1:4" ht="18.75" customHeight="1">
      <c r="A9" s="12" t="s">
        <v>7</v>
      </c>
      <c r="B9" s="45">
        <v>131</v>
      </c>
      <c r="C9" s="46">
        <v>0.26</v>
      </c>
      <c r="D9" s="18">
        <f>C9/B9*100</f>
        <v>0.19847328244274812</v>
      </c>
    </row>
    <row r="10" spans="1:4" ht="15" customHeight="1">
      <c r="A10" s="12" t="s">
        <v>12</v>
      </c>
      <c r="B10" s="45">
        <v>37</v>
      </c>
      <c r="C10" s="46">
        <v>0.94</v>
      </c>
      <c r="D10" s="18">
        <f>C10/B10*100</f>
        <v>2.5405405405405403</v>
      </c>
    </row>
    <row r="11" spans="1:4" ht="46.5" customHeight="1" hidden="1">
      <c r="A11" s="12" t="s">
        <v>40</v>
      </c>
      <c r="B11" s="45"/>
      <c r="C11" s="46"/>
      <c r="D11" s="18" t="e">
        <f>C11/B11*100</f>
        <v>#DIV/0!</v>
      </c>
    </row>
    <row r="12" spans="1:4" ht="30" customHeight="1">
      <c r="A12" s="12" t="s">
        <v>44</v>
      </c>
      <c r="B12" s="45">
        <v>0</v>
      </c>
      <c r="C12" s="46">
        <v>0.01</v>
      </c>
      <c r="D12" s="18"/>
    </row>
    <row r="13" spans="1:4" ht="23.25" customHeight="1" hidden="1">
      <c r="A13" s="12" t="s">
        <v>6</v>
      </c>
      <c r="B13" s="45"/>
      <c r="C13" s="46"/>
      <c r="D13" s="18"/>
    </row>
    <row r="14" spans="1:4" ht="31.5" customHeight="1">
      <c r="A14" s="12" t="s">
        <v>70</v>
      </c>
      <c r="B14" s="45">
        <v>6</v>
      </c>
      <c r="C14" s="46">
        <v>0</v>
      </c>
      <c r="D14" s="18">
        <f>C14/B14*100</f>
        <v>0</v>
      </c>
    </row>
    <row r="15" spans="1:4" ht="62.25" customHeight="1">
      <c r="A15" s="25" t="s">
        <v>92</v>
      </c>
      <c r="B15" s="45">
        <v>0</v>
      </c>
      <c r="C15" s="46">
        <v>3.95</v>
      </c>
      <c r="D15" s="18"/>
    </row>
    <row r="16" spans="1:4" ht="31.5" customHeight="1">
      <c r="A16" s="12" t="s">
        <v>56</v>
      </c>
      <c r="B16" s="45">
        <v>0</v>
      </c>
      <c r="C16" s="46">
        <v>0</v>
      </c>
      <c r="D16" s="18"/>
    </row>
    <row r="17" spans="1:4" ht="18.75" customHeight="1">
      <c r="A17" s="12" t="s">
        <v>18</v>
      </c>
      <c r="B17" s="45"/>
      <c r="C17" s="46">
        <v>0</v>
      </c>
      <c r="D17" s="18"/>
    </row>
    <row r="18" spans="1:4" ht="16.5" customHeight="1">
      <c r="A18" s="19" t="s">
        <v>5</v>
      </c>
      <c r="B18" s="47">
        <f>B19+B20+B22+B23+B21</f>
        <v>1195.6</v>
      </c>
      <c r="C18" s="70">
        <f>C19+C20+C22+C23+C24+C21</f>
        <v>100.05</v>
      </c>
      <c r="D18" s="44">
        <f>C18/B18*100</f>
        <v>8.368183338909335</v>
      </c>
    </row>
    <row r="19" spans="1:4" ht="30.75" customHeight="1">
      <c r="A19" s="12" t="s">
        <v>99</v>
      </c>
      <c r="B19" s="85">
        <v>999.1</v>
      </c>
      <c r="C19" s="85">
        <v>83</v>
      </c>
      <c r="D19" s="18">
        <f>C19/B19*100</f>
        <v>8.30747672905615</v>
      </c>
    </row>
    <row r="20" spans="1:4" ht="30" customHeight="1">
      <c r="A20" s="12" t="s">
        <v>101</v>
      </c>
      <c r="B20" s="85">
        <v>0</v>
      </c>
      <c r="C20" s="85">
        <v>0</v>
      </c>
      <c r="D20" s="18"/>
    </row>
    <row r="21" spans="1:4" ht="60.75" customHeight="1">
      <c r="A21" s="12" t="s">
        <v>150</v>
      </c>
      <c r="B21" s="85">
        <v>119.5</v>
      </c>
      <c r="C21" s="85">
        <v>17.05</v>
      </c>
      <c r="D21" s="18"/>
    </row>
    <row r="22" spans="1:4" ht="16.5" customHeight="1">
      <c r="A22" s="12" t="s">
        <v>88</v>
      </c>
      <c r="B22" s="85">
        <v>77</v>
      </c>
      <c r="C22" s="88">
        <v>0</v>
      </c>
      <c r="D22" s="18">
        <f>C22/B22*100</f>
        <v>0</v>
      </c>
    </row>
    <row r="23" spans="1:4" ht="46.5" customHeight="1">
      <c r="A23" s="12" t="s">
        <v>90</v>
      </c>
      <c r="B23" s="85">
        <v>0</v>
      </c>
      <c r="C23" s="85">
        <v>0</v>
      </c>
      <c r="D23" s="18"/>
    </row>
    <row r="24" spans="1:4" ht="15.75" customHeight="1">
      <c r="A24" s="12" t="s">
        <v>118</v>
      </c>
      <c r="B24" s="85"/>
      <c r="C24" s="85">
        <v>0</v>
      </c>
      <c r="D24" s="18"/>
    </row>
    <row r="25" spans="1:4" ht="18" customHeight="1">
      <c r="A25" s="19" t="s">
        <v>1</v>
      </c>
      <c r="B25" s="66">
        <f>B18+B7</f>
        <v>1474.3999999999999</v>
      </c>
      <c r="C25" s="66">
        <f>C18+C7</f>
        <v>111.46</v>
      </c>
      <c r="D25" s="43">
        <f aca="true" t="shared" si="0" ref="D25:D33">C25/B25*100</f>
        <v>7.559685295713511</v>
      </c>
    </row>
    <row r="26" spans="1:4" ht="15.75" customHeight="1">
      <c r="A26" s="19" t="s">
        <v>8</v>
      </c>
      <c r="B26" s="66">
        <f>B27+B32+B34+B36+B38+B43</f>
        <v>1474.4</v>
      </c>
      <c r="C26" s="66">
        <f>C27+C32+C34+C36+C38+C43</f>
        <v>108.342</v>
      </c>
      <c r="D26" s="43">
        <f t="shared" si="0"/>
        <v>7.348209441128595</v>
      </c>
    </row>
    <row r="27" spans="1:4" ht="16.5" customHeight="1">
      <c r="A27" s="19" t="s">
        <v>62</v>
      </c>
      <c r="B27" s="66">
        <f>B28+B31+B30</f>
        <v>948.4</v>
      </c>
      <c r="C27" s="66">
        <f>C28+C30+C31</f>
        <v>73.024</v>
      </c>
      <c r="D27" s="43">
        <f>C27/B27*100</f>
        <v>7.6997047659215525</v>
      </c>
    </row>
    <row r="28" spans="1:4" ht="46.5" customHeight="1">
      <c r="A28" s="53" t="s">
        <v>34</v>
      </c>
      <c r="B28" s="52">
        <v>944.4</v>
      </c>
      <c r="C28" s="52">
        <v>73.024</v>
      </c>
      <c r="D28" s="18">
        <f t="shared" si="0"/>
        <v>7.732316814908938</v>
      </c>
    </row>
    <row r="29" spans="1:4" ht="13.5" customHeight="1" hidden="1">
      <c r="A29" s="12" t="s">
        <v>31</v>
      </c>
      <c r="B29" s="52"/>
      <c r="C29" s="52"/>
      <c r="D29" s="18" t="e">
        <f t="shared" si="0"/>
        <v>#DIV/0!</v>
      </c>
    </row>
    <row r="30" spans="1:4" ht="13.5" customHeight="1">
      <c r="A30" s="53" t="s">
        <v>43</v>
      </c>
      <c r="B30" s="52">
        <v>1</v>
      </c>
      <c r="C30" s="52">
        <v>0</v>
      </c>
      <c r="D30" s="18">
        <v>0</v>
      </c>
    </row>
    <row r="31" spans="1:4" ht="13.5" customHeight="1">
      <c r="A31" s="12" t="s">
        <v>31</v>
      </c>
      <c r="B31" s="52">
        <v>3</v>
      </c>
      <c r="C31" s="52">
        <v>0</v>
      </c>
      <c r="D31" s="18">
        <v>0</v>
      </c>
    </row>
    <row r="32" spans="1:4" ht="18.75" customHeight="1">
      <c r="A32" s="19" t="s">
        <v>63</v>
      </c>
      <c r="B32" s="66">
        <f>B33</f>
        <v>77</v>
      </c>
      <c r="C32" s="66">
        <f>C33</f>
        <v>0</v>
      </c>
      <c r="D32" s="44">
        <f>C32/B32*100</f>
        <v>0</v>
      </c>
    </row>
    <row r="33" spans="1:4" ht="14.25" customHeight="1">
      <c r="A33" s="12" t="s">
        <v>9</v>
      </c>
      <c r="B33" s="52">
        <v>77</v>
      </c>
      <c r="C33" s="52">
        <v>0</v>
      </c>
      <c r="D33" s="18">
        <f t="shared" si="0"/>
        <v>0</v>
      </c>
    </row>
    <row r="34" spans="1:4" ht="18" customHeight="1">
      <c r="A34" s="19" t="s">
        <v>64</v>
      </c>
      <c r="B34" s="66">
        <f>B35</f>
        <v>0</v>
      </c>
      <c r="C34" s="66">
        <f>C35</f>
        <v>0</v>
      </c>
      <c r="D34" s="44">
        <v>0</v>
      </c>
    </row>
    <row r="35" spans="1:4" ht="28.5" customHeight="1">
      <c r="A35" s="12" t="s">
        <v>21</v>
      </c>
      <c r="B35" s="52">
        <v>0</v>
      </c>
      <c r="C35" s="52">
        <v>0</v>
      </c>
      <c r="D35" s="18">
        <v>0</v>
      </c>
    </row>
    <row r="36" spans="1:4" ht="15" customHeight="1">
      <c r="A36" s="19" t="s">
        <v>42</v>
      </c>
      <c r="B36" s="66">
        <f>B37</f>
        <v>119.3</v>
      </c>
      <c r="C36" s="66">
        <f>C37</f>
        <v>0</v>
      </c>
      <c r="D36" s="44">
        <f>C36/B36*100</f>
        <v>0</v>
      </c>
    </row>
    <row r="37" spans="1:4" ht="14.25" customHeight="1">
      <c r="A37" s="12" t="s">
        <v>45</v>
      </c>
      <c r="B37" s="52">
        <v>119.3</v>
      </c>
      <c r="C37" s="52">
        <v>0</v>
      </c>
      <c r="D37" s="18">
        <f>C37/B37*100</f>
        <v>0</v>
      </c>
    </row>
    <row r="38" spans="1:4" ht="17.25" customHeight="1">
      <c r="A38" s="19" t="s">
        <v>14</v>
      </c>
      <c r="B38" s="66">
        <f>B40+B41+B42</f>
        <v>205.2</v>
      </c>
      <c r="C38" s="66">
        <f>C40+C41+C42</f>
        <v>24.95</v>
      </c>
      <c r="D38" s="44">
        <f aca="true" t="shared" si="1" ref="D38:D43">C38/B38*100</f>
        <v>12.1588693957115</v>
      </c>
    </row>
    <row r="39" spans="1:4" ht="29.25" customHeight="1" hidden="1">
      <c r="A39" s="12" t="s">
        <v>16</v>
      </c>
      <c r="B39" s="52"/>
      <c r="C39" s="52"/>
      <c r="D39" s="18" t="e">
        <f t="shared" si="1"/>
        <v>#DIV/0!</v>
      </c>
    </row>
    <row r="40" spans="1:4" ht="14.25" customHeight="1">
      <c r="A40" s="50" t="s">
        <v>81</v>
      </c>
      <c r="B40" s="52">
        <v>59</v>
      </c>
      <c r="C40" s="52">
        <v>0</v>
      </c>
      <c r="D40" s="18">
        <f t="shared" si="1"/>
        <v>0</v>
      </c>
    </row>
    <row r="41" spans="1:4" ht="14.25" customHeight="1">
      <c r="A41" s="50" t="s">
        <v>38</v>
      </c>
      <c r="B41" s="52">
        <v>0.2</v>
      </c>
      <c r="C41" s="52">
        <v>0</v>
      </c>
      <c r="D41" s="18">
        <f t="shared" si="1"/>
        <v>0</v>
      </c>
    </row>
    <row r="42" spans="1:4" ht="14.25" customHeight="1">
      <c r="A42" s="12" t="s">
        <v>15</v>
      </c>
      <c r="B42" s="52">
        <v>146</v>
      </c>
      <c r="C42" s="52">
        <v>24.95</v>
      </c>
      <c r="D42" s="18">
        <f t="shared" si="1"/>
        <v>17.089041095890412</v>
      </c>
    </row>
    <row r="43" spans="1:4" ht="15" customHeight="1">
      <c r="A43" s="19" t="s">
        <v>75</v>
      </c>
      <c r="B43" s="66">
        <v>124.5</v>
      </c>
      <c r="C43" s="66">
        <v>10.368</v>
      </c>
      <c r="D43" s="44">
        <f t="shared" si="1"/>
        <v>8.327710843373493</v>
      </c>
    </row>
    <row r="44" spans="1:4" ht="16.5" customHeight="1">
      <c r="A44" s="12" t="s">
        <v>0</v>
      </c>
      <c r="B44" s="77">
        <f>B25-B26</f>
        <v>0</v>
      </c>
      <c r="C44" s="77">
        <f>C25-C26</f>
        <v>3.117999999999995</v>
      </c>
      <c r="D44" s="17"/>
    </row>
    <row r="45" spans="1:4" ht="9" customHeight="1">
      <c r="A45" s="12"/>
      <c r="B45" s="17"/>
      <c r="C45" s="17"/>
      <c r="D45" s="17"/>
    </row>
    <row r="46" spans="1:4" ht="12" customHeight="1">
      <c r="A46" s="12"/>
      <c r="B46" s="17"/>
      <c r="C46" s="17"/>
      <c r="D46" s="17"/>
    </row>
    <row r="47" spans="1:4" ht="15.75">
      <c r="A47" s="5" t="s">
        <v>123</v>
      </c>
      <c r="B47" s="5"/>
      <c r="C47" s="5"/>
      <c r="D47" s="5"/>
    </row>
    <row r="48" spans="1:4" ht="15.75">
      <c r="A48" s="5" t="s">
        <v>22</v>
      </c>
      <c r="B48" s="5"/>
      <c r="C48" s="5"/>
      <c r="D48" s="5"/>
    </row>
    <row r="49" spans="1:4" ht="15.75">
      <c r="A49" s="5" t="s">
        <v>3</v>
      </c>
      <c r="B49" s="5"/>
      <c r="C49" s="5" t="s">
        <v>114</v>
      </c>
      <c r="D49" s="5"/>
    </row>
    <row r="50" spans="1:4" ht="15.75">
      <c r="A50" s="10"/>
      <c r="B50" s="5"/>
      <c r="C50" s="5"/>
      <c r="D50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zoomScalePageLayoutView="0" workbookViewId="0" topLeftCell="A31">
      <selection activeCell="C50" sqref="C50"/>
    </sheetView>
  </sheetViews>
  <sheetFormatPr defaultColWidth="9.00390625" defaultRowHeight="12.75"/>
  <cols>
    <col min="1" max="1" width="71.25390625" style="0" customWidth="1"/>
    <col min="2" max="2" width="13.875" style="0" customWidth="1"/>
    <col min="3" max="4" width="14.00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28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10.5" customHeight="1">
      <c r="A4" s="4"/>
      <c r="B4" s="4"/>
      <c r="C4" s="4"/>
      <c r="D4" s="4"/>
    </row>
    <row r="5" spans="1:4" ht="50.25" customHeight="1">
      <c r="A5" s="6" t="s">
        <v>2</v>
      </c>
      <c r="B5" s="6" t="s">
        <v>146</v>
      </c>
      <c r="C5" s="7" t="s">
        <v>147</v>
      </c>
      <c r="D5" s="55" t="s">
        <v>4</v>
      </c>
    </row>
    <row r="6" spans="1:4" ht="12" customHeight="1">
      <c r="A6" s="27"/>
      <c r="B6" s="28"/>
      <c r="C6" s="28"/>
      <c r="D6" s="28"/>
    </row>
    <row r="7" spans="1:4" ht="16.5" customHeight="1">
      <c r="A7" s="19" t="s">
        <v>78</v>
      </c>
      <c r="B7" s="20">
        <f>SUM(B8:B20)</f>
        <v>1006.5</v>
      </c>
      <c r="C7" s="63">
        <f>C8+C9+C10+C11+C12+C13+C14+C15+C16+C20+C21+C17+C19</f>
        <v>45.82</v>
      </c>
      <c r="D7" s="21">
        <f>C7/B7*100</f>
        <v>4.552409339294585</v>
      </c>
    </row>
    <row r="8" spans="1:4" ht="15">
      <c r="A8" s="12" t="s">
        <v>10</v>
      </c>
      <c r="B8" s="22">
        <v>265.5</v>
      </c>
      <c r="C8" s="23">
        <v>19.98</v>
      </c>
      <c r="D8" s="14">
        <f>C8/B8*100</f>
        <v>7.52542372881356</v>
      </c>
    </row>
    <row r="9" spans="1:4" ht="15.75" customHeight="1">
      <c r="A9" s="12" t="s">
        <v>11</v>
      </c>
      <c r="B9" s="22">
        <v>1</v>
      </c>
      <c r="C9" s="23">
        <v>0</v>
      </c>
      <c r="D9" s="14"/>
    </row>
    <row r="10" spans="1:4" ht="17.25" customHeight="1">
      <c r="A10" s="12" t="s">
        <v>7</v>
      </c>
      <c r="B10" s="22">
        <v>137</v>
      </c>
      <c r="C10" s="23">
        <v>3.15</v>
      </c>
      <c r="D10" s="14">
        <f>C10/B10*100</f>
        <v>2.2992700729927007</v>
      </c>
    </row>
    <row r="11" spans="1:4" ht="15.75" customHeight="1">
      <c r="A11" s="12" t="s">
        <v>12</v>
      </c>
      <c r="B11" s="22">
        <v>461</v>
      </c>
      <c r="C11" s="23">
        <v>16.7</v>
      </c>
      <c r="D11" s="14">
        <f>C11/B11*100</f>
        <v>3.6225596529284165</v>
      </c>
    </row>
    <row r="12" spans="1:4" ht="29.25" customHeight="1" hidden="1">
      <c r="A12" s="12" t="s">
        <v>40</v>
      </c>
      <c r="B12" s="22"/>
      <c r="C12" s="23"/>
      <c r="D12" s="14" t="e">
        <f>C12/B12*100</f>
        <v>#DIV/0!</v>
      </c>
    </row>
    <row r="13" spans="1:4" ht="30.75" customHeight="1">
      <c r="A13" s="12" t="s">
        <v>20</v>
      </c>
      <c r="B13" s="22">
        <v>16</v>
      </c>
      <c r="C13" s="23">
        <v>1.53</v>
      </c>
      <c r="D13" s="14">
        <f>C13/B13*100</f>
        <v>9.5625</v>
      </c>
    </row>
    <row r="14" spans="1:4" ht="12.75" customHeight="1" hidden="1">
      <c r="A14" s="12" t="s">
        <v>6</v>
      </c>
      <c r="B14" s="22"/>
      <c r="C14" s="23"/>
      <c r="D14" s="14"/>
    </row>
    <row r="15" spans="1:4" ht="30.75" customHeight="1">
      <c r="A15" s="12" t="s">
        <v>70</v>
      </c>
      <c r="B15" s="22">
        <v>62</v>
      </c>
      <c r="C15" s="23">
        <v>0</v>
      </c>
      <c r="D15" s="14">
        <f>C15/B15*100</f>
        <v>0</v>
      </c>
    </row>
    <row r="16" spans="1:4" ht="58.5" customHeight="1">
      <c r="A16" s="25" t="s">
        <v>92</v>
      </c>
      <c r="B16" s="22">
        <v>64</v>
      </c>
      <c r="C16" s="23">
        <v>4.46</v>
      </c>
      <c r="D16" s="14">
        <f>C16/B16*100</f>
        <v>6.96875</v>
      </c>
    </row>
    <row r="17" spans="1:4" ht="30.75" customHeight="1">
      <c r="A17" s="12" t="s">
        <v>93</v>
      </c>
      <c r="B17" s="22">
        <v>0</v>
      </c>
      <c r="C17" s="23">
        <v>0</v>
      </c>
      <c r="D17" s="14"/>
    </row>
    <row r="18" spans="1:4" ht="30.75" customHeight="1">
      <c r="A18" s="12" t="s">
        <v>56</v>
      </c>
      <c r="B18" s="22">
        <v>0</v>
      </c>
      <c r="C18" s="23"/>
      <c r="D18" s="14"/>
    </row>
    <row r="19" spans="1:4" ht="45.75" customHeight="1">
      <c r="A19" s="12" t="s">
        <v>111</v>
      </c>
      <c r="B19" s="22"/>
      <c r="C19" s="23">
        <v>0</v>
      </c>
      <c r="D19" s="14"/>
    </row>
    <row r="20" spans="1:4" ht="16.5" customHeight="1">
      <c r="A20" s="12" t="s">
        <v>18</v>
      </c>
      <c r="B20" s="22"/>
      <c r="C20" s="23">
        <v>0</v>
      </c>
      <c r="D20" s="14"/>
    </row>
    <row r="21" spans="1:4" ht="0.75" customHeight="1" hidden="1">
      <c r="A21" s="81" t="s">
        <v>84</v>
      </c>
      <c r="B21" s="80"/>
      <c r="C21" s="23"/>
      <c r="D21" s="14"/>
    </row>
    <row r="22" spans="1:4" ht="15" customHeight="1">
      <c r="A22" s="19" t="s">
        <v>5</v>
      </c>
      <c r="B22" s="62">
        <f>B23+B24+B26+B27+B29+B30+B28+B25</f>
        <v>1361.1</v>
      </c>
      <c r="C22" s="62">
        <f>C23+C24+C26+C27+C31+C29+C28+C30+C25</f>
        <v>115.75</v>
      </c>
      <c r="D22" s="21">
        <f>C22/B22*100</f>
        <v>8.504151054294322</v>
      </c>
    </row>
    <row r="23" spans="1:4" ht="31.5" customHeight="1">
      <c r="A23" s="12" t="s">
        <v>99</v>
      </c>
      <c r="B23" s="86">
        <v>942.7</v>
      </c>
      <c r="C23" s="86">
        <v>78</v>
      </c>
      <c r="D23" s="14">
        <f>C23/B23*100</f>
        <v>8.274106290442345</v>
      </c>
    </row>
    <row r="24" spans="1:4" ht="31.5" customHeight="1">
      <c r="A24" s="12" t="s">
        <v>101</v>
      </c>
      <c r="B24" s="86">
        <v>0</v>
      </c>
      <c r="C24" s="86">
        <v>0</v>
      </c>
      <c r="D24" s="14"/>
    </row>
    <row r="25" spans="1:4" ht="62.25" customHeight="1">
      <c r="A25" s="12" t="s">
        <v>150</v>
      </c>
      <c r="B25" s="86">
        <v>264.4</v>
      </c>
      <c r="C25" s="86">
        <v>37.75</v>
      </c>
      <c r="D25" s="14"/>
    </row>
    <row r="26" spans="1:4" ht="29.25" customHeight="1">
      <c r="A26" s="12" t="s">
        <v>88</v>
      </c>
      <c r="B26" s="86">
        <v>154</v>
      </c>
      <c r="C26" s="86">
        <v>0</v>
      </c>
      <c r="D26" s="14">
        <f>C26/B26*100</f>
        <v>0</v>
      </c>
    </row>
    <row r="27" spans="1:4" ht="48.75" customHeight="1">
      <c r="A27" s="12" t="s">
        <v>90</v>
      </c>
      <c r="B27" s="86">
        <v>0</v>
      </c>
      <c r="C27" s="86">
        <v>0</v>
      </c>
      <c r="D27" s="14"/>
    </row>
    <row r="28" spans="1:4" ht="60" customHeight="1">
      <c r="A28" s="12" t="s">
        <v>113</v>
      </c>
      <c r="B28" s="86">
        <v>0</v>
      </c>
      <c r="C28" s="86">
        <v>0</v>
      </c>
      <c r="D28" s="14"/>
    </row>
    <row r="29" spans="1:4" ht="43.5" customHeight="1">
      <c r="A29" s="90" t="s">
        <v>98</v>
      </c>
      <c r="B29" s="86">
        <v>0</v>
      </c>
      <c r="C29" s="86">
        <v>0</v>
      </c>
      <c r="D29" s="14"/>
    </row>
    <row r="30" spans="1:4" ht="45.75" customHeight="1">
      <c r="A30" s="12" t="s">
        <v>106</v>
      </c>
      <c r="B30" s="86">
        <v>0</v>
      </c>
      <c r="C30" s="86">
        <v>0</v>
      </c>
      <c r="D30" s="21"/>
    </row>
    <row r="31" spans="1:4" ht="48.75" customHeight="1">
      <c r="A31" s="12" t="s">
        <v>97</v>
      </c>
      <c r="B31" s="86"/>
      <c r="C31" s="86">
        <v>0</v>
      </c>
      <c r="D31" s="21"/>
    </row>
    <row r="32" spans="1:4" ht="15" customHeight="1">
      <c r="A32" s="19" t="s">
        <v>1</v>
      </c>
      <c r="B32" s="63">
        <f>B22+B7</f>
        <v>2367.6</v>
      </c>
      <c r="C32" s="63">
        <f>C22+C7</f>
        <v>161.57</v>
      </c>
      <c r="D32" s="20">
        <f aca="true" t="shared" si="0" ref="D32:D50">C32/B32*100</f>
        <v>6.824210170636932</v>
      </c>
    </row>
    <row r="33" spans="1:4" ht="15" customHeight="1">
      <c r="A33" s="19" t="s">
        <v>8</v>
      </c>
      <c r="B33" s="75">
        <f>B34+B39+B41+B44+B52+B48</f>
        <v>2367.6</v>
      </c>
      <c r="C33" s="63">
        <f>C34+C39+C41+C44+C52+C48</f>
        <v>188.688</v>
      </c>
      <c r="D33" s="20">
        <f>C33/B33*100</f>
        <v>7.969589457678662</v>
      </c>
    </row>
    <row r="34" spans="1:4" ht="15" customHeight="1">
      <c r="A34" s="19" t="s">
        <v>62</v>
      </c>
      <c r="B34" s="63">
        <f>B35+B37+B38+B36</f>
        <v>1574.4</v>
      </c>
      <c r="C34" s="63">
        <f>C35+C37+C38+C36</f>
        <v>105.57799999999999</v>
      </c>
      <c r="D34" s="21">
        <f t="shared" si="0"/>
        <v>6.705919715447154</v>
      </c>
    </row>
    <row r="35" spans="1:4" ht="44.25" customHeight="1">
      <c r="A35" s="53" t="s">
        <v>34</v>
      </c>
      <c r="B35" s="51">
        <v>1556.065</v>
      </c>
      <c r="C35" s="51">
        <v>105.243</v>
      </c>
      <c r="D35" s="14">
        <f t="shared" si="0"/>
        <v>6.763406412971181</v>
      </c>
    </row>
    <row r="36" spans="1:4" ht="30">
      <c r="A36" s="53" t="s">
        <v>110</v>
      </c>
      <c r="B36" s="51">
        <v>0</v>
      </c>
      <c r="C36" s="51">
        <v>0</v>
      </c>
      <c r="D36" s="14"/>
    </row>
    <row r="37" spans="1:4" ht="15" customHeight="1">
      <c r="A37" s="53" t="s">
        <v>43</v>
      </c>
      <c r="B37" s="51">
        <v>1</v>
      </c>
      <c r="C37" s="51">
        <v>0</v>
      </c>
      <c r="D37" s="14">
        <f t="shared" si="0"/>
        <v>0</v>
      </c>
    </row>
    <row r="38" spans="1:4" ht="14.25" customHeight="1">
      <c r="A38" s="12" t="s">
        <v>31</v>
      </c>
      <c r="B38" s="51">
        <v>17.335</v>
      </c>
      <c r="C38" s="51">
        <v>0.335</v>
      </c>
      <c r="D38" s="14">
        <f t="shared" si="0"/>
        <v>1.9325064897606</v>
      </c>
    </row>
    <row r="39" spans="1:4" ht="14.25" customHeight="1">
      <c r="A39" s="19" t="s">
        <v>63</v>
      </c>
      <c r="B39" s="63">
        <f>B40</f>
        <v>154</v>
      </c>
      <c r="C39" s="63">
        <f>C40</f>
        <v>0</v>
      </c>
      <c r="D39" s="21">
        <f t="shared" si="0"/>
        <v>0</v>
      </c>
    </row>
    <row r="40" spans="1:4" ht="15" customHeight="1">
      <c r="A40" s="12" t="s">
        <v>9</v>
      </c>
      <c r="B40" s="51">
        <v>154</v>
      </c>
      <c r="C40" s="51">
        <v>0</v>
      </c>
      <c r="D40" s="14">
        <f t="shared" si="0"/>
        <v>0</v>
      </c>
    </row>
    <row r="41" spans="1:4" ht="14.25" customHeight="1">
      <c r="A41" s="19" t="s">
        <v>35</v>
      </c>
      <c r="B41" s="63">
        <f>B42+B43</f>
        <v>0</v>
      </c>
      <c r="C41" s="63">
        <f>C42+C43</f>
        <v>0</v>
      </c>
      <c r="D41" s="21">
        <v>0</v>
      </c>
    </row>
    <row r="42" spans="1:4" ht="27.75" customHeight="1">
      <c r="A42" s="12" t="s">
        <v>21</v>
      </c>
      <c r="B42" s="51">
        <v>0</v>
      </c>
      <c r="C42" s="51">
        <v>0</v>
      </c>
      <c r="D42" s="14">
        <v>0</v>
      </c>
    </row>
    <row r="43" spans="1:4" ht="15.75" customHeight="1" hidden="1">
      <c r="A43" s="12" t="s">
        <v>58</v>
      </c>
      <c r="B43" s="51"/>
      <c r="C43" s="51"/>
      <c r="D43" s="14"/>
    </row>
    <row r="44" spans="1:4" ht="15.75" customHeight="1">
      <c r="A44" s="19" t="s">
        <v>42</v>
      </c>
      <c r="B44" s="63">
        <f>B46+B47+B45</f>
        <v>264.2</v>
      </c>
      <c r="C44" s="63">
        <f>C46+C47+C45</f>
        <v>39</v>
      </c>
      <c r="D44" s="21">
        <f t="shared" si="0"/>
        <v>14.761544284632855</v>
      </c>
    </row>
    <row r="45" spans="1:4" ht="14.25" customHeight="1">
      <c r="A45" s="68" t="s">
        <v>76</v>
      </c>
      <c r="B45" s="51">
        <v>0</v>
      </c>
      <c r="C45" s="51">
        <v>0</v>
      </c>
      <c r="D45" s="14">
        <v>0</v>
      </c>
    </row>
    <row r="46" spans="1:4" ht="15">
      <c r="A46" s="12" t="s">
        <v>87</v>
      </c>
      <c r="B46" s="51">
        <v>264.2</v>
      </c>
      <c r="C46" s="51">
        <v>39</v>
      </c>
      <c r="D46" s="14">
        <f t="shared" si="0"/>
        <v>14.761544284632855</v>
      </c>
    </row>
    <row r="47" spans="1:4" ht="15.75">
      <c r="A47" s="72" t="s">
        <v>53</v>
      </c>
      <c r="B47" s="51">
        <v>0</v>
      </c>
      <c r="C47" s="51">
        <v>0</v>
      </c>
      <c r="D47" s="14">
        <v>0</v>
      </c>
    </row>
    <row r="48" spans="1:4" ht="15.75" customHeight="1">
      <c r="A48" s="19" t="s">
        <v>14</v>
      </c>
      <c r="B48" s="63">
        <f>B49+B50+B51</f>
        <v>302.2</v>
      </c>
      <c r="C48" s="63">
        <f>C49+C50+C51</f>
        <v>38.045</v>
      </c>
      <c r="D48" s="14">
        <f t="shared" si="0"/>
        <v>12.589344804765057</v>
      </c>
    </row>
    <row r="49" spans="1:4" ht="15.75" customHeight="1">
      <c r="A49" s="12" t="s">
        <v>52</v>
      </c>
      <c r="B49" s="51">
        <v>85</v>
      </c>
      <c r="C49" s="51">
        <v>0</v>
      </c>
      <c r="D49" s="14">
        <f t="shared" si="0"/>
        <v>0</v>
      </c>
    </row>
    <row r="50" spans="1:4" ht="15">
      <c r="A50" s="50" t="s">
        <v>38</v>
      </c>
      <c r="B50" s="51">
        <v>0.2</v>
      </c>
      <c r="C50" s="51">
        <v>0</v>
      </c>
      <c r="D50" s="14">
        <f t="shared" si="0"/>
        <v>0</v>
      </c>
    </row>
    <row r="51" spans="1:4" ht="15.75" customHeight="1">
      <c r="A51" s="12" t="s">
        <v>15</v>
      </c>
      <c r="B51" s="51">
        <v>217</v>
      </c>
      <c r="C51" s="51">
        <v>38.045</v>
      </c>
      <c r="D51" s="14">
        <f>C51/B51*100</f>
        <v>17.532258064516128</v>
      </c>
    </row>
    <row r="52" spans="1:4" ht="15.75" customHeight="1">
      <c r="A52" s="19" t="s">
        <v>39</v>
      </c>
      <c r="B52" s="63">
        <v>72.8</v>
      </c>
      <c r="C52" s="63">
        <v>6.065</v>
      </c>
      <c r="D52" s="21">
        <f>C52/B52*100</f>
        <v>8.331043956043956</v>
      </c>
    </row>
    <row r="53" spans="1:4" ht="15" customHeight="1">
      <c r="A53" s="12" t="s">
        <v>0</v>
      </c>
      <c r="B53" s="51">
        <f>B32-B33</f>
        <v>0</v>
      </c>
      <c r="C53" s="51">
        <f>C32-C33</f>
        <v>-27.117999999999995</v>
      </c>
      <c r="D53" s="13"/>
    </row>
    <row r="54" spans="1:4" ht="15" customHeight="1">
      <c r="A54" s="5"/>
      <c r="B54" s="26"/>
      <c r="C54" s="26"/>
      <c r="D54" s="14"/>
    </row>
    <row r="55" spans="1:4" ht="14.25" customHeight="1">
      <c r="A55" s="5" t="s">
        <v>123</v>
      </c>
      <c r="B55" s="5"/>
      <c r="C55" s="5"/>
      <c r="D55" s="5"/>
    </row>
    <row r="56" spans="1:4" ht="18" customHeight="1">
      <c r="A56" s="5" t="s">
        <v>22</v>
      </c>
      <c r="B56" s="5"/>
      <c r="C56" s="5"/>
      <c r="D56" s="5"/>
    </row>
    <row r="57" spans="1:4" ht="15.75">
      <c r="A57" s="5" t="s">
        <v>3</v>
      </c>
      <c r="B57" s="5"/>
      <c r="C57" s="5" t="s">
        <v>114</v>
      </c>
      <c r="D57" s="5"/>
    </row>
    <row r="58" spans="1:4" ht="15.75">
      <c r="A58" s="10"/>
      <c r="B58" s="5"/>
      <c r="C58" s="5"/>
      <c r="D58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28">
      <selection activeCell="D46" sqref="D46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29</v>
      </c>
      <c r="B2" s="98"/>
      <c r="C2" s="98"/>
      <c r="D2" s="98"/>
    </row>
    <row r="3" spans="1:5" ht="15.75">
      <c r="A3" s="98" t="s">
        <v>145</v>
      </c>
      <c r="B3" s="98"/>
      <c r="C3" s="98"/>
      <c r="D3" s="98"/>
      <c r="E3" s="98"/>
    </row>
    <row r="4" spans="1:4" ht="12" customHeight="1">
      <c r="A4" s="4"/>
      <c r="B4" s="4"/>
      <c r="C4" s="4"/>
      <c r="D4" s="4"/>
    </row>
    <row r="5" spans="1:4" ht="48" customHeight="1">
      <c r="A5" s="6" t="s">
        <v>2</v>
      </c>
      <c r="B5" s="7" t="s">
        <v>146</v>
      </c>
      <c r="C5" s="7" t="s">
        <v>147</v>
      </c>
      <c r="D5" s="55" t="s">
        <v>4</v>
      </c>
    </row>
    <row r="6" spans="1:4" ht="13.5" customHeight="1">
      <c r="A6" s="27"/>
      <c r="B6" s="28"/>
      <c r="C6" s="28"/>
      <c r="D6" s="28"/>
    </row>
    <row r="7" spans="1:4" ht="15" customHeight="1">
      <c r="A7" s="48" t="s">
        <v>79</v>
      </c>
      <c r="B7" s="30">
        <f>SUM(B8:B19)</f>
        <v>1395.6</v>
      </c>
      <c r="C7" s="59">
        <f>SUM(C8:C19)</f>
        <v>219.37</v>
      </c>
      <c r="D7" s="31">
        <f>C7/B7*100</f>
        <v>15.718687302952135</v>
      </c>
    </row>
    <row r="8" spans="1:4" ht="16.5" customHeight="1">
      <c r="A8" s="12" t="s">
        <v>10</v>
      </c>
      <c r="B8" s="32">
        <v>698.6</v>
      </c>
      <c r="C8" s="33">
        <v>53.45</v>
      </c>
      <c r="D8" s="9">
        <f>C8/B8*100</f>
        <v>7.651016318350988</v>
      </c>
    </row>
    <row r="9" spans="1:4" ht="19.5" customHeight="1">
      <c r="A9" s="12" t="s">
        <v>11</v>
      </c>
      <c r="B9" s="32">
        <v>0</v>
      </c>
      <c r="C9" s="32">
        <v>0</v>
      </c>
      <c r="D9" s="9"/>
    </row>
    <row r="10" spans="1:4" ht="15.75" customHeight="1">
      <c r="A10" s="12" t="s">
        <v>7</v>
      </c>
      <c r="B10" s="32">
        <v>114</v>
      </c>
      <c r="C10" s="33">
        <v>0.95</v>
      </c>
      <c r="D10" s="9">
        <f>C10/B10*100</f>
        <v>0.8333333333333334</v>
      </c>
    </row>
    <row r="11" spans="1:4" ht="18" customHeight="1">
      <c r="A11" s="12" t="s">
        <v>12</v>
      </c>
      <c r="B11" s="32">
        <v>518</v>
      </c>
      <c r="C11" s="33">
        <v>126.03</v>
      </c>
      <c r="D11" s="9">
        <f>C11/B11*100</f>
        <v>24.33011583011583</v>
      </c>
    </row>
    <row r="12" spans="1:4" ht="0.75" customHeight="1" hidden="1">
      <c r="A12" s="12" t="s">
        <v>40</v>
      </c>
      <c r="B12" s="32"/>
      <c r="C12" s="33"/>
      <c r="D12" s="9"/>
    </row>
    <row r="13" spans="1:4" ht="32.25" customHeight="1">
      <c r="A13" s="12" t="s">
        <v>20</v>
      </c>
      <c r="B13" s="32">
        <v>0</v>
      </c>
      <c r="C13" s="33"/>
      <c r="D13" s="9"/>
    </row>
    <row r="14" spans="1:4" ht="32.25" customHeight="1">
      <c r="A14" s="12" t="s">
        <v>70</v>
      </c>
      <c r="B14" s="32">
        <v>46</v>
      </c>
      <c r="C14" s="33">
        <v>0</v>
      </c>
      <c r="D14" s="9">
        <f>C14/B14*100</f>
        <v>0</v>
      </c>
    </row>
    <row r="15" spans="1:4" ht="80.25" customHeight="1">
      <c r="A15" s="25" t="s">
        <v>92</v>
      </c>
      <c r="B15" s="32">
        <v>19</v>
      </c>
      <c r="C15" s="33">
        <v>38.94</v>
      </c>
      <c r="D15" s="9"/>
    </row>
    <row r="16" spans="1:4" ht="32.25" customHeight="1">
      <c r="A16" s="12" t="s">
        <v>93</v>
      </c>
      <c r="B16" s="32">
        <v>0</v>
      </c>
      <c r="C16" s="33"/>
      <c r="D16" s="9"/>
    </row>
    <row r="17" spans="1:4" ht="31.5" customHeight="1">
      <c r="A17" s="12" t="s">
        <v>56</v>
      </c>
      <c r="B17" s="32">
        <v>0</v>
      </c>
      <c r="C17" s="33"/>
      <c r="D17" s="9"/>
    </row>
    <row r="18" spans="1:4" ht="48" customHeight="1">
      <c r="A18" s="12" t="s">
        <v>80</v>
      </c>
      <c r="B18" s="32">
        <v>0</v>
      </c>
      <c r="C18" s="33">
        <v>0</v>
      </c>
      <c r="D18" s="9"/>
    </row>
    <row r="19" spans="1:4" ht="29.25" customHeight="1">
      <c r="A19" s="12" t="s">
        <v>18</v>
      </c>
      <c r="B19" s="32">
        <v>0</v>
      </c>
      <c r="C19" s="33">
        <v>0</v>
      </c>
      <c r="D19" s="9"/>
    </row>
    <row r="20" spans="1:4" ht="19.5" customHeight="1">
      <c r="A20" s="48" t="s">
        <v>5</v>
      </c>
      <c r="B20" s="34">
        <f>B21+B22+B24+B28+B25+B26+B27+B23</f>
        <v>319.3</v>
      </c>
      <c r="C20" s="61">
        <f>C21+C22+C24+C28+C25+C26+C27+C23</f>
        <v>10.6</v>
      </c>
      <c r="D20" s="31">
        <f aca="true" t="shared" si="0" ref="D20:D30">C20/B20*100</f>
        <v>3.3197619793297837</v>
      </c>
    </row>
    <row r="21" spans="1:4" ht="30.75" customHeight="1">
      <c r="A21" s="12" t="s">
        <v>99</v>
      </c>
      <c r="B21" s="87">
        <v>90.6</v>
      </c>
      <c r="C21" s="83">
        <v>0</v>
      </c>
      <c r="D21" s="9">
        <f t="shared" si="0"/>
        <v>0</v>
      </c>
    </row>
    <row r="22" spans="1:4" ht="31.5" customHeight="1">
      <c r="A22" s="12" t="s">
        <v>101</v>
      </c>
      <c r="B22" s="87">
        <v>0</v>
      </c>
      <c r="C22" s="83">
        <v>0</v>
      </c>
      <c r="D22" s="9"/>
    </row>
    <row r="23" spans="1:4" ht="62.25" customHeight="1">
      <c r="A23" s="12" t="s">
        <v>150</v>
      </c>
      <c r="B23" s="87">
        <v>74.7</v>
      </c>
      <c r="C23" s="83">
        <v>10.6</v>
      </c>
      <c r="D23" s="9"/>
    </row>
    <row r="24" spans="1:4" ht="30.75" customHeight="1">
      <c r="A24" s="12" t="s">
        <v>88</v>
      </c>
      <c r="B24" s="87">
        <v>154</v>
      </c>
      <c r="C24" s="83">
        <v>0</v>
      </c>
      <c r="D24" s="9">
        <f t="shared" si="0"/>
        <v>0</v>
      </c>
    </row>
    <row r="25" spans="1:4" ht="57.75" customHeight="1">
      <c r="A25" s="90" t="s">
        <v>98</v>
      </c>
      <c r="B25" s="87">
        <v>0</v>
      </c>
      <c r="C25" s="83">
        <v>0</v>
      </c>
      <c r="D25" s="9"/>
    </row>
    <row r="26" spans="1:4" ht="45.75" customHeight="1">
      <c r="A26" s="12" t="s">
        <v>106</v>
      </c>
      <c r="B26" s="87">
        <v>0</v>
      </c>
      <c r="C26" s="83">
        <v>0</v>
      </c>
      <c r="D26" s="9"/>
    </row>
    <row r="27" spans="1:4" ht="38.25" customHeight="1">
      <c r="A27" s="12" t="s">
        <v>124</v>
      </c>
      <c r="B27" s="87">
        <v>0</v>
      </c>
      <c r="C27" s="83">
        <v>0</v>
      </c>
      <c r="D27" s="9"/>
    </row>
    <row r="28" spans="1:4" ht="61.5" customHeight="1">
      <c r="A28" s="12" t="s">
        <v>90</v>
      </c>
      <c r="B28" s="87">
        <v>0</v>
      </c>
      <c r="C28" s="83">
        <v>0</v>
      </c>
      <c r="D28" s="9"/>
    </row>
    <row r="29" spans="1:4" ht="18.75" customHeight="1">
      <c r="A29" s="48" t="s">
        <v>1</v>
      </c>
      <c r="B29" s="59">
        <f>B20+B7</f>
        <v>1714.8999999999999</v>
      </c>
      <c r="C29" s="59">
        <f>C20+C7</f>
        <v>229.97</v>
      </c>
      <c r="D29" s="31">
        <f t="shared" si="0"/>
        <v>13.410111376756664</v>
      </c>
    </row>
    <row r="30" spans="1:4" ht="15.75">
      <c r="A30" s="48" t="s">
        <v>8</v>
      </c>
      <c r="B30" s="76">
        <f>B31+B35+B37+B39+B41</f>
        <v>1714.9</v>
      </c>
      <c r="C30" s="76">
        <f>C31+C35+C39+C41</f>
        <v>123.258</v>
      </c>
      <c r="D30" s="31">
        <f t="shared" si="0"/>
        <v>7.1874744883083554</v>
      </c>
    </row>
    <row r="31" spans="1:4" ht="15.75">
      <c r="A31" s="48" t="s">
        <v>62</v>
      </c>
      <c r="B31" s="59">
        <f>B32+B33+B34</f>
        <v>1081.9</v>
      </c>
      <c r="C31" s="59">
        <f>C32+C33+C34</f>
        <v>108.249</v>
      </c>
      <c r="D31" s="31">
        <f>C31/B31*100</f>
        <v>10.005453369072926</v>
      </c>
    </row>
    <row r="32" spans="1:4" ht="44.25" customHeight="1">
      <c r="A32" s="53" t="s">
        <v>34</v>
      </c>
      <c r="B32" s="35">
        <v>1061.9</v>
      </c>
      <c r="C32" s="35">
        <v>108.249</v>
      </c>
      <c r="D32" s="9">
        <f>C32/B32*100</f>
        <v>10.193897730483096</v>
      </c>
    </row>
    <row r="33" spans="1:4" ht="15" customHeight="1">
      <c r="A33" s="53" t="s">
        <v>43</v>
      </c>
      <c r="B33" s="35">
        <v>1</v>
      </c>
      <c r="C33" s="35">
        <v>0</v>
      </c>
      <c r="D33" s="9">
        <v>0</v>
      </c>
    </row>
    <row r="34" spans="1:4" ht="15" customHeight="1">
      <c r="A34" s="12" t="s">
        <v>31</v>
      </c>
      <c r="B34" s="35">
        <v>19</v>
      </c>
      <c r="C34" s="35">
        <v>0</v>
      </c>
      <c r="D34" s="9">
        <v>0</v>
      </c>
    </row>
    <row r="35" spans="1:4" ht="16.5" customHeight="1">
      <c r="A35" s="48" t="s">
        <v>63</v>
      </c>
      <c r="B35" s="59">
        <f>B36</f>
        <v>154</v>
      </c>
      <c r="C35" s="59">
        <f>C36</f>
        <v>0</v>
      </c>
      <c r="D35" s="31">
        <f>C35/B35*100</f>
        <v>0</v>
      </c>
    </row>
    <row r="36" spans="1:4" ht="15" customHeight="1">
      <c r="A36" s="12" t="s">
        <v>9</v>
      </c>
      <c r="B36" s="35">
        <v>154</v>
      </c>
      <c r="C36" s="35">
        <v>0</v>
      </c>
      <c r="D36" s="9">
        <f>C36/B36*100</f>
        <v>0</v>
      </c>
    </row>
    <row r="37" spans="1:4" ht="30.75" customHeight="1">
      <c r="A37" s="48" t="s">
        <v>73</v>
      </c>
      <c r="B37" s="59">
        <v>0</v>
      </c>
      <c r="C37" s="59">
        <v>0</v>
      </c>
      <c r="D37" s="31">
        <v>0</v>
      </c>
    </row>
    <row r="38" spans="1:4" ht="31.5" customHeight="1">
      <c r="A38" s="12" t="s">
        <v>74</v>
      </c>
      <c r="B38" s="35">
        <v>0</v>
      </c>
      <c r="C38" s="35">
        <v>0</v>
      </c>
      <c r="D38" s="9">
        <v>0</v>
      </c>
    </row>
    <row r="39" spans="1:4" ht="15.75" customHeight="1">
      <c r="A39" s="48" t="s">
        <v>42</v>
      </c>
      <c r="B39" s="59">
        <f>B40</f>
        <v>74.5</v>
      </c>
      <c r="C39" s="59">
        <f>C40</f>
        <v>6</v>
      </c>
      <c r="D39" s="31">
        <f aca="true" t="shared" si="1" ref="D39:D44">C39/B39*100</f>
        <v>8.053691275167784</v>
      </c>
    </row>
    <row r="40" spans="1:4" ht="15" customHeight="1">
      <c r="A40" s="12" t="s">
        <v>87</v>
      </c>
      <c r="B40" s="35">
        <v>74.5</v>
      </c>
      <c r="C40" s="35">
        <v>6</v>
      </c>
      <c r="D40" s="9">
        <f t="shared" si="1"/>
        <v>8.053691275167784</v>
      </c>
    </row>
    <row r="41" spans="1:4" ht="15.75" customHeight="1">
      <c r="A41" s="48" t="s">
        <v>83</v>
      </c>
      <c r="B41" s="59">
        <f>B42+B43+B44</f>
        <v>404.5</v>
      </c>
      <c r="C41" s="59">
        <f>C42+C43+C44</f>
        <v>9.009</v>
      </c>
      <c r="D41" s="31">
        <f t="shared" si="1"/>
        <v>2.227194066749073</v>
      </c>
    </row>
    <row r="42" spans="1:4" ht="16.5" customHeight="1">
      <c r="A42" s="12" t="s">
        <v>82</v>
      </c>
      <c r="B42" s="35">
        <v>319.3</v>
      </c>
      <c r="C42" s="35">
        <v>0</v>
      </c>
      <c r="D42" s="9">
        <f>C42/B42*100</f>
        <v>0</v>
      </c>
    </row>
    <row r="43" spans="1:4" ht="15.75" customHeight="1">
      <c r="A43" s="12" t="s">
        <v>38</v>
      </c>
      <c r="B43" s="35">
        <v>0.2</v>
      </c>
      <c r="C43" s="35">
        <v>0</v>
      </c>
      <c r="D43" s="9">
        <f t="shared" si="1"/>
        <v>0</v>
      </c>
    </row>
    <row r="44" spans="1:4" ht="15.75" customHeight="1">
      <c r="A44" s="12" t="s">
        <v>15</v>
      </c>
      <c r="B44" s="35">
        <v>85</v>
      </c>
      <c r="C44" s="35">
        <v>9.009</v>
      </c>
      <c r="D44" s="9">
        <f t="shared" si="1"/>
        <v>10.598823529411765</v>
      </c>
    </row>
    <row r="45" spans="1:4" ht="15.75" customHeight="1">
      <c r="A45" s="12" t="s">
        <v>0</v>
      </c>
      <c r="B45" s="79">
        <f>B29-B30</f>
        <v>0</v>
      </c>
      <c r="C45" s="79">
        <f>C29-C30</f>
        <v>106.712</v>
      </c>
      <c r="D45" s="67"/>
    </row>
    <row r="46" spans="1:4" ht="15.75" customHeight="1">
      <c r="A46" s="11"/>
      <c r="B46" s="8"/>
      <c r="C46" s="8"/>
      <c r="D46" s="9"/>
    </row>
    <row r="47" spans="1:4" ht="15.75">
      <c r="A47" s="5" t="s">
        <v>123</v>
      </c>
      <c r="B47" s="5"/>
      <c r="C47" s="5"/>
      <c r="D47" s="5"/>
    </row>
    <row r="48" spans="1:4" ht="15.75">
      <c r="A48" s="5" t="s">
        <v>22</v>
      </c>
      <c r="B48" s="5"/>
      <c r="C48" s="5"/>
      <c r="D48" s="5"/>
    </row>
    <row r="49" spans="1:4" ht="15.75">
      <c r="A49" s="5" t="s">
        <v>3</v>
      </c>
      <c r="B49" s="5"/>
      <c r="C49" s="5" t="s">
        <v>114</v>
      </c>
      <c r="D49" s="5"/>
    </row>
    <row r="50" spans="1:4" ht="15.75">
      <c r="A50" s="10"/>
      <c r="B50" s="5"/>
      <c r="C50" s="5"/>
      <c r="D50" s="5"/>
    </row>
    <row r="51" ht="12.75">
      <c r="A51" s="3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32">
      <selection activeCell="C35" sqref="C35"/>
    </sheetView>
  </sheetViews>
  <sheetFormatPr defaultColWidth="9.00390625" defaultRowHeight="12.75"/>
  <cols>
    <col min="1" max="1" width="68.125" style="2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30</v>
      </c>
      <c r="B2" s="98"/>
      <c r="C2" s="98"/>
      <c r="D2" s="98"/>
    </row>
    <row r="3" spans="1:4" ht="15.75">
      <c r="A3" s="98" t="s">
        <v>145</v>
      </c>
      <c r="B3" s="98"/>
      <c r="C3" s="98"/>
      <c r="D3" s="98"/>
    </row>
    <row r="4" spans="1:4" ht="9.75" customHeight="1">
      <c r="A4" s="4"/>
      <c r="B4" s="4"/>
      <c r="C4" s="4"/>
      <c r="D4" s="4"/>
    </row>
    <row r="5" spans="1:4" ht="35.25" customHeight="1">
      <c r="A5" s="6" t="s">
        <v>2</v>
      </c>
      <c r="B5" s="7" t="s">
        <v>146</v>
      </c>
      <c r="C5" s="7" t="s">
        <v>147</v>
      </c>
      <c r="D5" s="55" t="s">
        <v>4</v>
      </c>
    </row>
    <row r="6" spans="1:4" ht="14.25" customHeight="1">
      <c r="A6" s="54">
        <v>1</v>
      </c>
      <c r="B6" s="7">
        <v>2</v>
      </c>
      <c r="C6" s="7">
        <v>3</v>
      </c>
      <c r="D6" s="55">
        <v>4</v>
      </c>
    </row>
    <row r="7" spans="1:4" ht="16.5" customHeight="1">
      <c r="A7" s="27"/>
      <c r="B7" s="28"/>
      <c r="C7" s="28"/>
      <c r="D7" s="42"/>
    </row>
    <row r="8" spans="1:4" ht="17.25" customHeight="1">
      <c r="A8" s="19" t="s">
        <v>78</v>
      </c>
      <c r="B8" s="43">
        <f>B9+B10+B11+B12+B14+B15+B16+B20+B21+B17+B23</f>
        <v>26096</v>
      </c>
      <c r="C8" s="66">
        <f>SUM(C9:C23)</f>
        <v>1742.2</v>
      </c>
      <c r="D8" s="44">
        <f aca="true" t="shared" si="0" ref="D8:D17">C8/B8*100</f>
        <v>6.6761189454322505</v>
      </c>
    </row>
    <row r="9" spans="1:4" ht="15.75" customHeight="1">
      <c r="A9" s="12" t="s">
        <v>10</v>
      </c>
      <c r="B9" s="45">
        <v>19316</v>
      </c>
      <c r="C9" s="46">
        <v>1404.99</v>
      </c>
      <c r="D9" s="18">
        <f t="shared" si="0"/>
        <v>7.273710913232553</v>
      </c>
    </row>
    <row r="10" spans="1:4" ht="15.75" customHeight="1">
      <c r="A10" s="12" t="s">
        <v>11</v>
      </c>
      <c r="B10" s="45">
        <v>48</v>
      </c>
      <c r="C10" s="46">
        <v>0</v>
      </c>
      <c r="D10" s="18">
        <v>1109.86</v>
      </c>
    </row>
    <row r="11" spans="1:4" ht="15.75" customHeight="1">
      <c r="A11" s="12" t="s">
        <v>71</v>
      </c>
      <c r="B11" s="45">
        <v>1986</v>
      </c>
      <c r="C11" s="46">
        <v>87.49</v>
      </c>
      <c r="D11" s="18">
        <f t="shared" si="0"/>
        <v>4.405337361530714</v>
      </c>
    </row>
    <row r="12" spans="1:4" ht="20.25" customHeight="1">
      <c r="A12" s="12" t="s">
        <v>12</v>
      </c>
      <c r="B12" s="45">
        <v>3871</v>
      </c>
      <c r="C12" s="46">
        <v>192.63</v>
      </c>
      <c r="D12" s="18">
        <f t="shared" si="0"/>
        <v>4.976233531387239</v>
      </c>
    </row>
    <row r="13" spans="1:4" ht="19.5" customHeight="1" hidden="1">
      <c r="A13" s="12" t="s">
        <v>13</v>
      </c>
      <c r="B13" s="45"/>
      <c r="C13" s="46"/>
      <c r="D13" s="18"/>
    </row>
    <row r="14" spans="1:4" ht="45" customHeight="1">
      <c r="A14" s="12" t="s">
        <v>120</v>
      </c>
      <c r="B14" s="45">
        <v>502</v>
      </c>
      <c r="C14" s="46">
        <v>16.44</v>
      </c>
      <c r="D14" s="18">
        <f t="shared" si="0"/>
        <v>3.2749003984063747</v>
      </c>
    </row>
    <row r="15" spans="1:4" ht="30" customHeight="1">
      <c r="A15" s="12" t="s">
        <v>85</v>
      </c>
      <c r="B15" s="45">
        <v>23</v>
      </c>
      <c r="C15" s="46">
        <v>0.12</v>
      </c>
      <c r="D15" s="18">
        <f t="shared" si="0"/>
        <v>0.5217391304347826</v>
      </c>
    </row>
    <row r="16" spans="1:4" ht="27.75" customHeight="1" hidden="1">
      <c r="A16" s="12" t="s">
        <v>65</v>
      </c>
      <c r="B16" s="45"/>
      <c r="C16" s="46"/>
      <c r="D16" s="18"/>
    </row>
    <row r="17" spans="1:4" ht="31.5" customHeight="1">
      <c r="A17" s="12" t="s">
        <v>86</v>
      </c>
      <c r="B17" s="45">
        <v>350</v>
      </c>
      <c r="C17" s="46">
        <v>2.85</v>
      </c>
      <c r="D17" s="18">
        <f t="shared" si="0"/>
        <v>0.8142857142857143</v>
      </c>
    </row>
    <row r="18" spans="1:4" ht="27.75" customHeight="1">
      <c r="A18" s="92" t="s">
        <v>122</v>
      </c>
      <c r="B18" s="45"/>
      <c r="C18" s="46">
        <v>3.49</v>
      </c>
      <c r="D18" s="18"/>
    </row>
    <row r="19" spans="1:4" ht="31.5" customHeight="1">
      <c r="A19" s="12" t="s">
        <v>95</v>
      </c>
      <c r="B19" s="45"/>
      <c r="C19" s="46">
        <v>0</v>
      </c>
      <c r="D19" s="18"/>
    </row>
    <row r="20" spans="1:4" ht="30.75" customHeight="1">
      <c r="A20" s="12" t="s">
        <v>94</v>
      </c>
      <c r="B20" s="45">
        <v>0</v>
      </c>
      <c r="C20" s="46">
        <v>0</v>
      </c>
      <c r="D20" s="18"/>
    </row>
    <row r="21" spans="1:4" ht="48" customHeight="1">
      <c r="A21" s="95" t="s">
        <v>121</v>
      </c>
      <c r="B21" s="45"/>
      <c r="C21" s="45">
        <v>0</v>
      </c>
      <c r="D21" s="18"/>
    </row>
    <row r="22" spans="1:4" ht="31.5" customHeight="1">
      <c r="A22" s="12" t="s">
        <v>144</v>
      </c>
      <c r="B22" s="45"/>
      <c r="C22" s="46">
        <v>0</v>
      </c>
      <c r="D22" s="18"/>
    </row>
    <row r="23" spans="1:4" ht="17.25" customHeight="1">
      <c r="A23" s="12" t="s">
        <v>66</v>
      </c>
      <c r="B23" s="45"/>
      <c r="C23" s="46">
        <v>34.19</v>
      </c>
      <c r="D23" s="18"/>
    </row>
    <row r="24" spans="1:4" ht="18.75" customHeight="1">
      <c r="A24" s="19" t="s">
        <v>5</v>
      </c>
      <c r="B24" s="70">
        <f>B25+B26+B27+B29+B28+B30+B33+B32+B31</f>
        <v>0</v>
      </c>
      <c r="C24" s="70">
        <f>C25+C26+C27+C29+C28+C30+C33+C31+C32</f>
        <v>0</v>
      </c>
      <c r="D24" s="44"/>
    </row>
    <row r="25" spans="1:4" ht="33" customHeight="1">
      <c r="A25" s="12" t="s">
        <v>100</v>
      </c>
      <c r="B25" s="88">
        <v>0</v>
      </c>
      <c r="C25" s="88">
        <v>0</v>
      </c>
      <c r="D25" s="18"/>
    </row>
    <row r="26" spans="1:4" ht="30" customHeight="1">
      <c r="A26" s="12" t="s">
        <v>102</v>
      </c>
      <c r="B26" s="88">
        <v>0</v>
      </c>
      <c r="C26" s="88">
        <v>0</v>
      </c>
      <c r="D26" s="18"/>
    </row>
    <row r="27" spans="1:4" ht="45.75" customHeight="1">
      <c r="A27" s="12" t="s">
        <v>119</v>
      </c>
      <c r="B27" s="88">
        <v>0</v>
      </c>
      <c r="C27" s="88">
        <v>0</v>
      </c>
      <c r="D27" s="18"/>
    </row>
    <row r="28" spans="1:4" ht="45.75" customHeight="1">
      <c r="A28" s="90" t="s">
        <v>103</v>
      </c>
      <c r="B28" s="88">
        <v>0</v>
      </c>
      <c r="C28" s="88">
        <v>0</v>
      </c>
      <c r="D28" s="18"/>
    </row>
    <row r="29" spans="1:4" ht="59.25" customHeight="1">
      <c r="A29" s="12" t="s">
        <v>89</v>
      </c>
      <c r="B29" s="88">
        <v>0</v>
      </c>
      <c r="C29" s="88">
        <v>0</v>
      </c>
      <c r="D29" s="18"/>
    </row>
    <row r="30" spans="1:4" ht="36" customHeight="1">
      <c r="A30" s="91" t="s">
        <v>107</v>
      </c>
      <c r="B30" s="88">
        <v>0</v>
      </c>
      <c r="C30" s="88">
        <v>0</v>
      </c>
      <c r="D30" s="44"/>
    </row>
    <row r="31" spans="1:4" ht="62.25" customHeight="1">
      <c r="A31" s="90" t="s">
        <v>116</v>
      </c>
      <c r="B31" s="88">
        <v>0</v>
      </c>
      <c r="C31" s="88">
        <v>0</v>
      </c>
      <c r="D31" s="18"/>
    </row>
    <row r="32" spans="1:5" ht="30.75" customHeight="1">
      <c r="A32" s="12" t="s">
        <v>115</v>
      </c>
      <c r="B32" s="88">
        <v>0</v>
      </c>
      <c r="C32" s="88">
        <v>0</v>
      </c>
      <c r="D32" s="18"/>
      <c r="E32" s="93"/>
    </row>
    <row r="33" spans="1:4" ht="44.25" customHeight="1">
      <c r="A33" s="12" t="s">
        <v>105</v>
      </c>
      <c r="B33" s="88">
        <v>0</v>
      </c>
      <c r="C33" s="88">
        <v>0</v>
      </c>
      <c r="D33" s="18"/>
    </row>
    <row r="34" spans="1:4" ht="14.25" customHeight="1">
      <c r="A34" s="19" t="s">
        <v>1</v>
      </c>
      <c r="B34" s="66">
        <f>B24+B8</f>
        <v>26096</v>
      </c>
      <c r="C34" s="66">
        <f>C24+C8</f>
        <v>1742.2</v>
      </c>
      <c r="D34" s="44">
        <f>C34/B34*100</f>
        <v>6.6761189454322505</v>
      </c>
    </row>
    <row r="35" spans="1:4" ht="16.5" customHeight="1">
      <c r="A35" s="19" t="s">
        <v>8</v>
      </c>
      <c r="B35" s="66">
        <f>B37+B38+B39+B40+B43+B46+B51+B52</f>
        <v>26792.899999999998</v>
      </c>
      <c r="C35" s="94">
        <f>C37+C38+C39+C41+C43+C46+C51+C40+C52</f>
        <v>1022.172</v>
      </c>
      <c r="D35" s="44">
        <f>C35/B35*100</f>
        <v>3.815085339772851</v>
      </c>
    </row>
    <row r="36" spans="1:4" ht="16.5" customHeight="1">
      <c r="A36" s="19" t="s">
        <v>62</v>
      </c>
      <c r="B36" s="66">
        <f>B37+B38+B39</f>
        <v>9160.9</v>
      </c>
      <c r="C36" s="66">
        <f>C37+C38+C39</f>
        <v>182.802</v>
      </c>
      <c r="D36" s="44">
        <f>C36/B36*100</f>
        <v>1.995458961455752</v>
      </c>
    </row>
    <row r="37" spans="1:4" ht="43.5" customHeight="1">
      <c r="A37" s="53" t="s">
        <v>34</v>
      </c>
      <c r="B37" s="52">
        <v>2881.128</v>
      </c>
      <c r="C37" s="52">
        <v>173.03</v>
      </c>
      <c r="D37" s="18">
        <f>C37/B37*100</f>
        <v>6.005633904498516</v>
      </c>
    </row>
    <row r="38" spans="1:4" ht="18" customHeight="1">
      <c r="A38" s="53" t="s">
        <v>43</v>
      </c>
      <c r="B38" s="52">
        <v>2</v>
      </c>
      <c r="C38" s="52">
        <v>0</v>
      </c>
      <c r="D38" s="18">
        <f>C38/B38*100</f>
        <v>0</v>
      </c>
    </row>
    <row r="39" spans="1:4" ht="15.75" customHeight="1">
      <c r="A39" s="12" t="s">
        <v>31</v>
      </c>
      <c r="B39" s="52">
        <v>6277.772</v>
      </c>
      <c r="C39" s="52">
        <v>9.772</v>
      </c>
      <c r="D39" s="18">
        <f>C39/B39*100</f>
        <v>0.15566032025374607</v>
      </c>
    </row>
    <row r="40" spans="1:4" ht="15.75" customHeight="1">
      <c r="A40" s="19" t="s">
        <v>64</v>
      </c>
      <c r="B40" s="52">
        <f>B41+B42</f>
        <v>0</v>
      </c>
      <c r="C40" s="52">
        <f>C41+C42</f>
        <v>0</v>
      </c>
      <c r="D40" s="18">
        <v>0</v>
      </c>
    </row>
    <row r="41" spans="1:4" ht="28.5" customHeight="1">
      <c r="A41" s="12" t="s">
        <v>21</v>
      </c>
      <c r="B41" s="52">
        <v>0</v>
      </c>
      <c r="C41" s="52">
        <v>0</v>
      </c>
      <c r="D41" s="18">
        <v>0</v>
      </c>
    </row>
    <row r="42" spans="1:4" ht="15.75">
      <c r="A42" s="12" t="s">
        <v>72</v>
      </c>
      <c r="B42" s="52">
        <v>0</v>
      </c>
      <c r="C42" s="52">
        <v>0</v>
      </c>
      <c r="D42" s="18">
        <v>0</v>
      </c>
    </row>
    <row r="43" spans="1:4" ht="17.25" customHeight="1">
      <c r="A43" s="19" t="s">
        <v>42</v>
      </c>
      <c r="B43" s="66">
        <f>B44+B45</f>
        <v>1046</v>
      </c>
      <c r="C43" s="66">
        <f>C44+C45</f>
        <v>0</v>
      </c>
      <c r="D43" s="44">
        <f>C43/B43*100</f>
        <v>0</v>
      </c>
    </row>
    <row r="44" spans="1:4" ht="15.75" customHeight="1">
      <c r="A44" s="12" t="s">
        <v>41</v>
      </c>
      <c r="B44" s="52">
        <v>1046</v>
      </c>
      <c r="C44" s="52">
        <v>0</v>
      </c>
      <c r="D44" s="18">
        <f>C44/B44*100</f>
        <v>0</v>
      </c>
    </row>
    <row r="45" spans="1:4" ht="15.75">
      <c r="A45" s="68" t="s">
        <v>53</v>
      </c>
      <c r="B45" s="52">
        <v>0</v>
      </c>
      <c r="C45" s="52">
        <v>0</v>
      </c>
      <c r="D45" s="18">
        <v>0</v>
      </c>
    </row>
    <row r="46" spans="1:4" ht="17.25" customHeight="1">
      <c r="A46" s="19" t="s">
        <v>14</v>
      </c>
      <c r="B46" s="66">
        <f>B48+B49+B50</f>
        <v>8326.7</v>
      </c>
      <c r="C46" s="66">
        <f>C48+C49+C50</f>
        <v>151.101</v>
      </c>
      <c r="D46" s="44">
        <f>C46/B46*100</f>
        <v>1.8146564665473714</v>
      </c>
    </row>
    <row r="47" spans="1:4" ht="25.5" customHeight="1" hidden="1">
      <c r="A47" s="12" t="s">
        <v>17</v>
      </c>
      <c r="B47" s="52"/>
      <c r="C47" s="52"/>
      <c r="D47" s="18" t="e">
        <f>C47/B47*100</f>
        <v>#DIV/0!</v>
      </c>
    </row>
    <row r="48" spans="1:4" ht="18" customHeight="1">
      <c r="A48" s="12" t="s">
        <v>50</v>
      </c>
      <c r="B48" s="52">
        <v>179</v>
      </c>
      <c r="C48" s="52">
        <v>0</v>
      </c>
      <c r="D48" s="18">
        <f>C48/B48*100</f>
        <v>0</v>
      </c>
    </row>
    <row r="49" spans="1:4" ht="15" customHeight="1">
      <c r="A49" s="12" t="s">
        <v>38</v>
      </c>
      <c r="B49" s="52">
        <v>5806.7</v>
      </c>
      <c r="C49" s="52">
        <v>0</v>
      </c>
      <c r="D49" s="18">
        <f>C49/B49*100</f>
        <v>0</v>
      </c>
    </row>
    <row r="50" spans="1:4" ht="15.75" customHeight="1">
      <c r="A50" s="12" t="s">
        <v>15</v>
      </c>
      <c r="B50" s="52">
        <v>2341</v>
      </c>
      <c r="C50" s="52">
        <v>151.101</v>
      </c>
      <c r="D50" s="18">
        <f>C50/B50*100</f>
        <v>6.454549337889791</v>
      </c>
    </row>
    <row r="51" spans="1:4" ht="15.75" customHeight="1">
      <c r="A51" s="19" t="s">
        <v>39</v>
      </c>
      <c r="B51" s="66">
        <v>150.3</v>
      </c>
      <c r="C51" s="66">
        <v>12.519</v>
      </c>
      <c r="D51" s="44">
        <f>C51/B51*100</f>
        <v>8.32934131736527</v>
      </c>
    </row>
    <row r="52" spans="1:4" ht="15.75" customHeight="1">
      <c r="A52" s="19" t="s">
        <v>96</v>
      </c>
      <c r="B52" s="66">
        <v>8109</v>
      </c>
      <c r="C52" s="66">
        <v>675.75</v>
      </c>
      <c r="D52" s="44"/>
    </row>
    <row r="53" spans="1:4" ht="15" customHeight="1">
      <c r="A53" s="19" t="s">
        <v>109</v>
      </c>
      <c r="B53" s="17">
        <f>B34-B35</f>
        <v>-696.8999999999978</v>
      </c>
      <c r="C53" s="77">
        <f>C34-C35</f>
        <v>720.028</v>
      </c>
      <c r="D53" s="18"/>
    </row>
    <row r="54" spans="1:4" ht="15" customHeight="1">
      <c r="A54" s="19"/>
      <c r="B54" s="52"/>
      <c r="C54" s="52"/>
      <c r="D54" s="18"/>
    </row>
    <row r="55" spans="1:4" ht="12.75" customHeight="1">
      <c r="A55" s="19"/>
      <c r="B55" s="52"/>
      <c r="C55" s="52"/>
      <c r="D55" s="18"/>
    </row>
    <row r="56" spans="1:4" ht="14.25" customHeight="1">
      <c r="A56" s="5" t="s">
        <v>123</v>
      </c>
      <c r="B56" s="5"/>
      <c r="C56" s="5"/>
      <c r="D56" s="5"/>
    </row>
    <row r="57" spans="1:4" ht="14.25" customHeight="1">
      <c r="A57" s="5" t="s">
        <v>22</v>
      </c>
      <c r="B57" s="5"/>
      <c r="C57" s="5"/>
      <c r="D57" s="5"/>
    </row>
    <row r="58" spans="1:5" ht="14.25" customHeight="1">
      <c r="A58" s="5" t="s">
        <v>3</v>
      </c>
      <c r="B58" s="5"/>
      <c r="C58" s="5" t="s">
        <v>114</v>
      </c>
      <c r="D58" s="5"/>
      <c r="E58" s="5"/>
    </row>
    <row r="59" spans="1:4" ht="15.75">
      <c r="A59" s="10"/>
      <c r="B59" s="5"/>
      <c r="C59" s="5"/>
      <c r="D59" s="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поселение" на 1 февраля 2018 г.</dc:title>
  <dc:subject/>
  <dc:creator>DOHOD1</dc:creator>
  <cp:keywords/>
  <dc:description/>
  <cp:lastModifiedBy>FIN</cp:lastModifiedBy>
  <cp:lastPrinted>2018-02-06T10:18:40Z</cp:lastPrinted>
  <dcterms:created xsi:type="dcterms:W3CDTF">2007-03-05T11:59:24Z</dcterms:created>
  <dcterms:modified xsi:type="dcterms:W3CDTF">2018-02-08T04:26:00Z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XXJ7TYMEEKJ2-4695-99</vt:lpwstr>
  </property>
  <property fmtid="{D5CDD505-2E9C-101B-9397-08002B2CF9AE}" pid="4" name="_dlc_DocIdItemGu">
    <vt:lpwstr>d412d422-9d00-440c-8039-5b825a9fcb86</vt:lpwstr>
  </property>
  <property fmtid="{D5CDD505-2E9C-101B-9397-08002B2CF9AE}" pid="5" name="_dlc_DocIdU">
    <vt:lpwstr>https://vip.gov.mari.ru/sovetsk/vyatskoe/_layouts/DocIdRedir.aspx?ID=XXJ7TYMEEKJ2-4695-99, XXJ7TYMEEKJ2-4695-99</vt:lpwstr>
  </property>
  <property fmtid="{D5CDD505-2E9C-101B-9397-08002B2CF9AE}" pid="6" name="Описан">
    <vt:lpwstr/>
  </property>
</Properties>
</file>