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Алекс" sheetId="1" state="hidden" r:id="rId1"/>
    <sheet name="В_У" sheetId="2" state="hidden" r:id="rId2"/>
    <sheet name="Вятс" sheetId="3" r:id="rId3"/>
    <sheet name="Кужм" sheetId="4" state="hidden" r:id="rId4"/>
    <sheet name="Михайл" sheetId="5" state="hidden" r:id="rId5"/>
    <sheet name="Ронга" sheetId="6" state="hidden" r:id="rId6"/>
    <sheet name="Солнеч" sheetId="7" state="hidden" r:id="rId7"/>
    <sheet name="Совет" sheetId="8" state="hidden" r:id="rId8"/>
  </sheets>
  <definedNames>
    <definedName name="Excel_BuiltIn_Print_Area_1">'Алекс'!$A$1:$D$40</definedName>
    <definedName name="Excel_BuiltIn_Print_Area_5">'Михайл'!$A$1:$D$38</definedName>
    <definedName name="Excel_BuiltIn_Print_Area_7">'Солнеч'!$A$1:$D$40</definedName>
  </definedNames>
  <calcPr fullCalcOnLoad="1"/>
</workbook>
</file>

<file path=xl/sharedStrings.xml><?xml version="1.0" encoding="utf-8"?>
<sst xmlns="http://schemas.openxmlformats.org/spreadsheetml/2006/main" count="344" uniqueCount="111">
  <si>
    <t>СВЕДЕНИЯ</t>
  </si>
  <si>
    <t>об исполнении бюджета  муниципального образования</t>
  </si>
  <si>
    <t>"Алексеевское сельское поселение</t>
  </si>
  <si>
    <t>на 1 июля 2011 г.</t>
  </si>
  <si>
    <t>Показатели</t>
  </si>
  <si>
    <t>План 2011 г.</t>
  </si>
  <si>
    <t>Факт на 01.07.11 г.</t>
  </si>
  <si>
    <t>% исп к плану года</t>
  </si>
  <si>
    <t>00010000000000000000  Доходы  - всего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</si>
  <si>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</si>
  <si>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</si>
  <si>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</si>
  <si>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</si>
  <si>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18210904050100000110 Земельный налог (по обязательствам, возникшим до 1 января 2006г)</t>
  </si>
  <si>
    <t>90311105010100000120 Арендная плата за земли, находящиеся в государственной собственности до разграничения государственной собственности на землю</t>
  </si>
  <si>
    <t>90411105035100000120 Доходы от сдачи в аренду имущества</t>
  </si>
  <si>
    <t>90411303050100000130 Доходы от оказания платных услуг</t>
  </si>
  <si>
    <t>90311406014100000430 доходы от продажи земельных участков</t>
  </si>
  <si>
    <t>00020000000000000000 Безвозмездные поступления</t>
  </si>
  <si>
    <t>99220201001100000151 Дотации на выравнивание уровня бюджетной обеспеченности</t>
  </si>
  <si>
    <t>99220201003100000151 Дотации на сбалансированность бюджетов</t>
  </si>
  <si>
    <t>9922020208810001151 Субсидии на осуществление капремонта за счет средств Фонда содействия реформированию ЖКХ</t>
  </si>
  <si>
    <t>9922020208810001151 Субсидии на осуществление капремонта за счет средств бюджетов</t>
  </si>
  <si>
    <t>99220203015100000151 Субвенции на осуществление первичного воинского учета</t>
  </si>
  <si>
    <t>ДОХОДЫ, ВСЕГО</t>
  </si>
  <si>
    <t xml:space="preserve"> РАСХОДЫ ВСЕГО: в т.ч.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</si>
  <si>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</si>
  <si>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0113 Другие общегосударственные вопросы</t>
  </si>
  <si>
    <t>0203 Мобилизационная и вневойсковая подготовка</t>
  </si>
  <si>
    <t>0309 Мероприятия по предупреждению и ликвидации последствий чрезвычайных ситуаций и  стихийных бедствий</t>
  </si>
  <si>
    <t>0500 Жилищно-коммунальное хозяйство в.т.ч</t>
  </si>
  <si>
    <t xml:space="preserve"> 0501 Жилищное хозяйство (капит.ремонт муниц. жилищ. фонда)</t>
  </si>
  <si>
    <t>0502 Коммунальное хозяйство</t>
  </si>
  <si>
    <t>0503 Благоустройство</t>
  </si>
  <si>
    <t>Дефицит (-), профицит (+) бюджета</t>
  </si>
  <si>
    <t>Глава администрации</t>
  </si>
  <si>
    <t>муниципального образования</t>
  </si>
  <si>
    <t>"Алексеевское сельское поселение"                                                      И. А. Коновалова</t>
  </si>
  <si>
    <t>"Верх-Ушнурское сельское поселение</t>
  </si>
  <si>
    <t>90311105035100000120 Доходы от сдачи в аренду имущества</t>
  </si>
  <si>
    <t>90411705050100000180 Прочие неналоговые доходы</t>
  </si>
  <si>
    <t>90311406014100000430 Доходы от продажи зем.участка, гос.собст. на котор. не разг. и кот.расп. в гран посел.</t>
  </si>
  <si>
    <t>99220202077100010151 Субсидии на объекты капитального строительства объектов муниципальной собственности</t>
  </si>
  <si>
    <t>90420204999100010151 Межбюджетные трансферты, передаваемые из республиканского бюджета РМЭ</t>
  </si>
  <si>
    <t>0412 Другие вопросы  в области национальной экономики в т.ч.</t>
  </si>
  <si>
    <t xml:space="preserve">       0412 Непрограмная часть РАИП (подключение газового оборудования в дома малоимущих граждан).</t>
  </si>
  <si>
    <t>"Верх-Ушнурское сельское поселение"                                        В. Н. Басов</t>
  </si>
  <si>
    <t>"Вятское сельское поселение</t>
  </si>
  <si>
    <t>90311402032100000430 Доходы от реализации муниципального имущества</t>
  </si>
  <si>
    <t>90311406014100000430 Доходы от продажи земельных участков</t>
  </si>
  <si>
    <t>90311402032100000410 Доходы от реализации имущества, находящегося в мун собственности</t>
  </si>
  <si>
    <t>90411705050100000180 прочие неналоговые доходы  в бюджеты поселений</t>
  </si>
  <si>
    <t>90420202021100000151 Субсидии на капремонт гидротехнических сооружений</t>
  </si>
  <si>
    <t>90420202999100080151 Субсидии на компенсацию разницы между тарифами</t>
  </si>
  <si>
    <t>90420202999100090151 Субсидии на компенсацию затрат при производстве теплоэнергии</t>
  </si>
  <si>
    <t>90421905000100000151 Возврат остатков  субсидий, субвенций и др. межбюджетных трансфертов из бюджетов поселений</t>
  </si>
  <si>
    <t>0406 Мероприятия в области использования, охраны водных и гидротехнических сооружений</t>
  </si>
  <si>
    <t xml:space="preserve">0500 Жилищно-коммунальное хозяйство </t>
  </si>
  <si>
    <t xml:space="preserve"> 0501 Жилищное хозяйство ( Кап.ремонт муниц. жилищ. Фонда)</t>
  </si>
  <si>
    <t>"Вятское сельское поселение"                                              Шакирова М. Г.</t>
  </si>
  <si>
    <t>"Кужмаринское сельское поселение</t>
  </si>
  <si>
    <t>10804020010000110 госпошлина за совершение нотариальных действий</t>
  </si>
  <si>
    <t>90311303050100000130 доходы от оказания платных услуг</t>
  </si>
  <si>
    <t>90420202077100000151 Субсидии на капвложения в объекты муниципальной собственности</t>
  </si>
  <si>
    <t>0501Федеральная целевая программа "Соц развите села до 2014 г"</t>
  </si>
  <si>
    <t>1104 Межбюджетные трансферты</t>
  </si>
  <si>
    <t>"Кужмаринское сельское поселение"                                И. А. Янцев</t>
  </si>
  <si>
    <t>Сведения об исполнении бюджета  муниципального образования</t>
  </si>
  <si>
    <t>"Михайловское сельское поселение</t>
  </si>
  <si>
    <t>План     2011 г.</t>
  </si>
  <si>
    <t>0501 Жилищное хозяйство  (кап.рем. мун.жил.фонда)</t>
  </si>
  <si>
    <t xml:space="preserve">Руководитель финансового отдела </t>
  </si>
  <si>
    <t>"Советский муниципальный район":</t>
  </si>
  <si>
    <t xml:space="preserve">           А. Таныгина</t>
  </si>
  <si>
    <t>Исполнение бюджета  муниципального образования</t>
  </si>
  <si>
    <t>"Ронгинское сельское поселение</t>
  </si>
  <si>
    <t xml:space="preserve">90311105025100000120 Арендная плата за земли, находящиеся в государственной собственности </t>
  </si>
  <si>
    <t>99220202077100010151 Субсидии в рамках РАИП (подключение газоваого оборудования в домах малоимущих граждан)</t>
  </si>
  <si>
    <t>99220202088100001151 Субсидии на кап. ремонт жил. фонда из фонда реформ. ЖКХ</t>
  </si>
  <si>
    <t>99220202089100001151 Субсидии на кап. ремонт жил. фонда</t>
  </si>
  <si>
    <t>0300 Национальная безопасность и правоохранительная деятельность в т.ч.</t>
  </si>
  <si>
    <t xml:space="preserve">       0309 Мероприятия по предупреждению и ликвидации последствий чрезвычайных ситуаций и  стихийных бедствий</t>
  </si>
  <si>
    <t xml:space="preserve">         0310  Обеспечение пожарной безопасности</t>
  </si>
  <si>
    <t>0412 Другие вопросы в области национальной экономики в т.ч.</t>
  </si>
  <si>
    <t xml:space="preserve">        0412 Непрограмная часть РАИП (подключение  газового оборудования в домах малоимущих граждан)</t>
  </si>
  <si>
    <t xml:space="preserve"> 0501  Жилищное хозяйство (Кап. ремонт   муниц. жилищ. фонда)</t>
  </si>
  <si>
    <t>0502  ЦП "Социальное развитие села до 2014 года"</t>
  </si>
  <si>
    <t>0501 Межбюджетные трансферты</t>
  </si>
  <si>
    <t xml:space="preserve">              А. Таныгина</t>
  </si>
  <si>
    <t>"Солнечное сельское поселение"</t>
  </si>
  <si>
    <t>План 2011г.</t>
  </si>
  <si>
    <t>90420202999100070151 Субсидии на компенсацию выпадающих доходов при применении предельных индексов ЖКУ</t>
  </si>
  <si>
    <t>99220201003100000151 Дотация на сбалансированность</t>
  </si>
  <si>
    <t>0502 Коммунальное хозяйство (кап.рем.муниц. жил.фонда)</t>
  </si>
  <si>
    <t>0801 Культура</t>
  </si>
  <si>
    <t>"Городское поселение Советский"</t>
  </si>
  <si>
    <t>на 1 июля  2011 г.</t>
  </si>
  <si>
    <t>План        2011 г.</t>
  </si>
  <si>
    <t>90311402032100000410 Доходы от продажи муниципального имущества</t>
  </si>
  <si>
    <t>90411690050100000140 Штрафные санкции</t>
  </si>
  <si>
    <t>9922020208910001151 Субсидии на осуществление капремонта за счет средств бюджетов</t>
  </si>
  <si>
    <t>99220202999100040151 Субсидии на установку приборов учета</t>
  </si>
  <si>
    <t>90420202077100000151  Субсидия на объекты  капитального строительства муниципальной собственности из  республиканского бюджета</t>
  </si>
  <si>
    <t>99221905000100000151 Возврат неиспольз. остаков субс., субв. и пр. межб. трансфертов прощлых лет</t>
  </si>
  <si>
    <t>0501 Капитальный ремонт жилого фонда</t>
  </si>
  <si>
    <t>0501 Жилищное хозяйство (устан.приоб. учета в мун.ж\ф,   кап.рем.ж\ф)</t>
  </si>
  <si>
    <t>0502 Коммунальное хозяйство -всего, в т.ч.</t>
  </si>
  <si>
    <t xml:space="preserve">        МЦП "Соц.раз. МО "Сов.МР" на 2009-2013 годы"</t>
  </si>
  <si>
    <t>0503 Благоустройство - всего, в т.ч.</t>
  </si>
  <si>
    <t xml:space="preserve">        МЦП "Повышение  безопасности дорожного движения в  мун.образовании 2011-2014 г.г."</t>
  </si>
  <si>
    <t>0505 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</si>
</sst>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%"/>
    <numFmt numFmtId="167" formatCode="0.00"/>
    <numFmt numFmtId="168" formatCode="#,##0.00"/>
    <numFmt numFmtId="169" formatCode="#,##0.0"/>
    <numFmt numFmtId="170" formatCode="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center" vertical="top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justify" vertical="top" wrapText="1"/>
    </xf>
    <xf numFmtId="165" fontId="21" fillId="0" borderId="0" xfId="0" applyNumberFormat="1" applyFont="1" applyBorder="1" applyAlignment="1">
      <alignment horizontal="right" vertical="top" wrapText="1"/>
    </xf>
    <xf numFmtId="165" fontId="21" fillId="0" borderId="0" xfId="19" applyNumberFormat="1" applyFont="1" applyFill="1" applyBorder="1" applyAlignment="1" applyProtection="1">
      <alignment horizontal="right" vertical="top" wrapText="1"/>
      <protection/>
    </xf>
    <xf numFmtId="164" fontId="22" fillId="0" borderId="0" xfId="0" applyFont="1" applyBorder="1" applyAlignment="1">
      <alignment horizontal="justify" vertical="top" wrapText="1"/>
    </xf>
    <xf numFmtId="164" fontId="22" fillId="0" borderId="0" xfId="0" applyFont="1" applyBorder="1" applyAlignment="1" applyProtection="1">
      <alignment horizontal="right" vertical="top" wrapText="1"/>
      <protection locked="0"/>
    </xf>
    <xf numFmtId="167" fontId="22" fillId="0" borderId="0" xfId="0" applyNumberFormat="1" applyFont="1" applyBorder="1" applyAlignment="1" applyProtection="1">
      <alignment horizontal="right" vertical="top" wrapText="1"/>
      <protection locked="0"/>
    </xf>
    <xf numFmtId="165" fontId="22" fillId="0" borderId="0" xfId="0" applyNumberFormat="1" applyFont="1" applyBorder="1" applyAlignment="1" applyProtection="1">
      <alignment horizontal="right" vertical="top" wrapText="1"/>
      <protection locked="0"/>
    </xf>
    <xf numFmtId="165" fontId="22" fillId="0" borderId="0" xfId="0" applyNumberFormat="1" applyFont="1" applyBorder="1" applyAlignment="1">
      <alignment horizontal="justify" vertical="top" wrapText="1"/>
    </xf>
    <xf numFmtId="168" fontId="21" fillId="0" borderId="0" xfId="0" applyNumberFormat="1" applyFont="1" applyBorder="1" applyAlignment="1" applyProtection="1">
      <alignment horizontal="right" vertical="top"/>
      <protection locked="0"/>
    </xf>
    <xf numFmtId="165" fontId="22" fillId="0" borderId="0" xfId="19" applyNumberFormat="1" applyFont="1" applyFill="1" applyBorder="1" applyAlignment="1" applyProtection="1">
      <alignment horizontal="right" vertical="top" wrapText="1"/>
      <protection/>
    </xf>
    <xf numFmtId="164" fontId="22" fillId="0" borderId="0" xfId="0" applyFont="1" applyBorder="1" applyAlignment="1">
      <alignment horizontal="right" vertical="top" wrapText="1"/>
    </xf>
    <xf numFmtId="168" fontId="21" fillId="0" borderId="0" xfId="0" applyNumberFormat="1" applyFont="1" applyBorder="1" applyAlignment="1">
      <alignment horizontal="right" vertical="top" wrapText="1"/>
    </xf>
    <xf numFmtId="169" fontId="21" fillId="0" borderId="0" xfId="0" applyNumberFormat="1" applyFont="1" applyBorder="1" applyAlignment="1">
      <alignment horizontal="right" vertical="top" wrapText="1"/>
    </xf>
    <xf numFmtId="164" fontId="22" fillId="0" borderId="0" xfId="0" applyFont="1" applyBorder="1" applyAlignment="1">
      <alignment horizontal="justify" wrapText="1"/>
    </xf>
    <xf numFmtId="165" fontId="22" fillId="0" borderId="0" xfId="0" applyNumberFormat="1" applyFont="1" applyBorder="1" applyAlignment="1">
      <alignment horizontal="right" vertical="top" wrapText="1"/>
    </xf>
    <xf numFmtId="167" fontId="22" fillId="0" borderId="0" xfId="0" applyNumberFormat="1" applyFont="1" applyBorder="1" applyAlignment="1">
      <alignment horizontal="right" vertical="top" wrapText="1"/>
    </xf>
    <xf numFmtId="164" fontId="22" fillId="0" borderId="0" xfId="0" applyFont="1" applyBorder="1" applyAlignment="1">
      <alignment vertical="top" wrapText="1"/>
    </xf>
    <xf numFmtId="164" fontId="22" fillId="0" borderId="0" xfId="0" applyFont="1" applyBorder="1" applyAlignment="1">
      <alignment horizontal="left" vertical="top" wrapText="1"/>
    </xf>
    <xf numFmtId="169" fontId="22" fillId="0" borderId="0" xfId="0" applyNumberFormat="1" applyFont="1" applyBorder="1" applyAlignment="1">
      <alignment horizontal="right" vertical="top" wrapText="1"/>
    </xf>
    <xf numFmtId="164" fontId="20" fillId="0" borderId="0" xfId="0" applyFont="1" applyBorder="1" applyAlignment="1">
      <alignment horizontal="left"/>
    </xf>
    <xf numFmtId="164" fontId="23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11" xfId="0" applyFont="1" applyBorder="1" applyAlignment="1">
      <alignment horizontal="center" vertical="center" wrapText="1"/>
    </xf>
    <xf numFmtId="164" fontId="21" fillId="0" borderId="0" xfId="0" applyFont="1" applyBorder="1" applyAlignment="1" applyProtection="1">
      <alignment horizontal="right" vertical="top"/>
      <protection locked="0"/>
    </xf>
    <xf numFmtId="165" fontId="20" fillId="0" borderId="0" xfId="0" applyNumberFormat="1" applyFont="1" applyBorder="1" applyAlignment="1">
      <alignment vertical="top" wrapText="1"/>
    </xf>
    <xf numFmtId="165" fontId="20" fillId="0" borderId="0" xfId="19" applyNumberFormat="1" applyFont="1" applyFill="1" applyBorder="1" applyAlignment="1" applyProtection="1">
      <alignment horizontal="center" vertical="top" wrapText="1"/>
      <protection/>
    </xf>
    <xf numFmtId="164" fontId="20" fillId="0" borderId="0" xfId="0" applyFont="1" applyAlignment="1">
      <alignment horizontal="left"/>
    </xf>
    <xf numFmtId="164" fontId="21" fillId="0" borderId="0" xfId="0" applyFont="1" applyBorder="1" applyAlignment="1">
      <alignment horizontal="left" vertical="top" wrapText="1"/>
    </xf>
    <xf numFmtId="165" fontId="19" fillId="0" borderId="0" xfId="0" applyNumberFormat="1" applyFont="1" applyBorder="1" applyAlignment="1">
      <alignment horizontal="center" vertical="top" wrapText="1"/>
    </xf>
    <xf numFmtId="165" fontId="19" fillId="0" borderId="0" xfId="19" applyNumberFormat="1" applyFont="1" applyFill="1" applyBorder="1" applyAlignment="1" applyProtection="1">
      <alignment horizontal="center" vertical="top" wrapText="1"/>
      <protection/>
    </xf>
    <xf numFmtId="164" fontId="20" fillId="0" borderId="0" xfId="0" applyFont="1" applyBorder="1" applyAlignment="1" applyProtection="1">
      <alignment horizontal="center" vertical="top" wrapText="1"/>
      <protection locked="0"/>
    </xf>
    <xf numFmtId="167" fontId="20" fillId="0" borderId="0" xfId="0" applyNumberFormat="1" applyFont="1" applyBorder="1" applyAlignment="1" applyProtection="1">
      <alignment horizontal="center" vertical="top" wrapText="1"/>
      <protection locked="0"/>
    </xf>
    <xf numFmtId="165" fontId="20" fillId="0" borderId="0" xfId="0" applyNumberFormat="1" applyFont="1" applyBorder="1" applyAlignment="1" applyProtection="1">
      <alignment horizontal="center" vertical="top" wrapText="1"/>
      <protection locked="0"/>
    </xf>
    <xf numFmtId="164" fontId="19" fillId="0" borderId="0" xfId="0" applyFont="1" applyBorder="1" applyAlignment="1" applyProtection="1">
      <alignment horizontal="center" vertical="top"/>
      <protection locked="0"/>
    </xf>
    <xf numFmtId="165" fontId="19" fillId="0" borderId="0" xfId="0" applyNumberFormat="1" applyFont="1" applyBorder="1" applyAlignment="1" applyProtection="1">
      <alignment horizontal="center" vertical="top"/>
      <protection locked="0"/>
    </xf>
    <xf numFmtId="164" fontId="20" fillId="0" borderId="0" xfId="0" applyFont="1" applyBorder="1" applyAlignment="1">
      <alignment horizontal="center" vertical="top" wrapText="1"/>
    </xf>
    <xf numFmtId="167" fontId="20" fillId="0" borderId="0" xfId="0" applyNumberFormat="1" applyFont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center" vertical="top" wrapText="1"/>
    </xf>
    <xf numFmtId="164" fontId="0" fillId="0" borderId="0" xfId="0" applyAlignment="1">
      <alignment horizontal="left"/>
    </xf>
    <xf numFmtId="165" fontId="21" fillId="0" borderId="0" xfId="0" applyNumberFormat="1" applyFont="1" applyBorder="1" applyAlignment="1">
      <alignment horizontal="center" vertical="top" wrapText="1"/>
    </xf>
    <xf numFmtId="165" fontId="21" fillId="0" borderId="0" xfId="19" applyNumberFormat="1" applyFont="1" applyFill="1" applyBorder="1" applyAlignment="1" applyProtection="1">
      <alignment horizontal="center" vertical="top" wrapText="1"/>
      <protection/>
    </xf>
    <xf numFmtId="164" fontId="22" fillId="0" borderId="0" xfId="0" applyFont="1" applyBorder="1" applyAlignment="1" applyProtection="1">
      <alignment horizontal="center" vertical="top" wrapText="1"/>
      <protection locked="0"/>
    </xf>
    <xf numFmtId="165" fontId="22" fillId="0" borderId="0" xfId="0" applyNumberFormat="1" applyFont="1" applyBorder="1" applyAlignment="1" applyProtection="1">
      <alignment horizontal="center" vertical="top" wrapText="1"/>
      <protection locked="0"/>
    </xf>
    <xf numFmtId="165" fontId="22" fillId="0" borderId="0" xfId="19" applyNumberFormat="1" applyFont="1" applyFill="1" applyBorder="1" applyAlignment="1" applyProtection="1">
      <alignment horizontal="center" vertical="top" wrapText="1"/>
      <protection/>
    </xf>
    <xf numFmtId="167" fontId="22" fillId="0" borderId="0" xfId="0" applyNumberFormat="1" applyFont="1" applyBorder="1" applyAlignment="1" applyProtection="1">
      <alignment horizontal="center" vertical="top" wrapText="1"/>
      <protection locked="0"/>
    </xf>
    <xf numFmtId="164" fontId="21" fillId="0" borderId="0" xfId="0" applyFont="1" applyBorder="1" applyAlignment="1" applyProtection="1">
      <alignment horizontal="center" vertical="top"/>
      <protection locked="0"/>
    </xf>
    <xf numFmtId="167" fontId="21" fillId="0" borderId="0" xfId="0" applyNumberFormat="1" applyFont="1" applyBorder="1" applyAlignment="1" applyProtection="1">
      <alignment horizontal="center" vertical="top"/>
      <protection locked="0"/>
    </xf>
    <xf numFmtId="164" fontId="22" fillId="0" borderId="0" xfId="0" applyFont="1" applyBorder="1" applyAlignment="1">
      <alignment horizontal="center" vertical="top" wrapText="1"/>
    </xf>
    <xf numFmtId="167" fontId="22" fillId="0" borderId="0" xfId="0" applyNumberFormat="1" applyFont="1" applyBorder="1" applyAlignment="1">
      <alignment horizontal="center" vertical="top" wrapText="1"/>
    </xf>
    <xf numFmtId="165" fontId="22" fillId="0" borderId="0" xfId="0" applyNumberFormat="1" applyFont="1" applyBorder="1" applyAlignment="1">
      <alignment horizontal="center" vertical="top" wrapText="1"/>
    </xf>
    <xf numFmtId="165" fontId="22" fillId="0" borderId="0" xfId="0" applyNumberFormat="1" applyFont="1" applyBorder="1" applyAlignment="1">
      <alignment vertical="top" wrapText="1"/>
    </xf>
    <xf numFmtId="164" fontId="21" fillId="0" borderId="11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top" wrapText="1"/>
    </xf>
    <xf numFmtId="165" fontId="19" fillId="0" borderId="0" xfId="0" applyNumberFormat="1" applyFont="1" applyBorder="1" applyAlignment="1">
      <alignment horizontal="right" vertical="top" wrapText="1"/>
    </xf>
    <xf numFmtId="165" fontId="19" fillId="0" borderId="0" xfId="19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Border="1" applyAlignment="1" applyProtection="1">
      <alignment horizontal="right" vertical="top" wrapText="1"/>
      <protection locked="0"/>
    </xf>
    <xf numFmtId="165" fontId="20" fillId="0" borderId="0" xfId="0" applyNumberFormat="1" applyFont="1" applyBorder="1" applyAlignment="1" applyProtection="1">
      <alignment horizontal="right" vertical="top" wrapText="1"/>
      <protection locked="0"/>
    </xf>
    <xf numFmtId="165" fontId="20" fillId="0" borderId="0" xfId="19" applyNumberFormat="1" applyFont="1" applyFill="1" applyBorder="1" applyAlignment="1" applyProtection="1">
      <alignment horizontal="right" vertical="top" wrapText="1"/>
      <protection/>
    </xf>
    <xf numFmtId="167" fontId="20" fillId="0" borderId="0" xfId="0" applyNumberFormat="1" applyFont="1" applyBorder="1" applyAlignment="1" applyProtection="1">
      <alignment horizontal="right" vertical="top" wrapText="1"/>
      <protection locked="0"/>
    </xf>
    <xf numFmtId="164" fontId="19" fillId="0" borderId="0" xfId="0" applyFont="1" applyBorder="1" applyAlignment="1" applyProtection="1">
      <alignment horizontal="right" vertical="top"/>
      <protection locked="0"/>
    </xf>
    <xf numFmtId="164" fontId="20" fillId="0" borderId="0" xfId="0" applyFont="1" applyBorder="1" applyAlignment="1">
      <alignment horizontal="right" vertical="top" wrapText="1"/>
    </xf>
    <xf numFmtId="165" fontId="20" fillId="0" borderId="0" xfId="0" applyNumberFormat="1" applyFont="1" applyBorder="1" applyAlignment="1">
      <alignment horizontal="right" vertical="top" wrapText="1"/>
    </xf>
    <xf numFmtId="165" fontId="21" fillId="0" borderId="0" xfId="0" applyNumberFormat="1" applyFont="1" applyBorder="1" applyAlignment="1" applyProtection="1">
      <alignment horizontal="right" vertical="top"/>
      <protection locked="0"/>
    </xf>
    <xf numFmtId="170" fontId="22" fillId="0" borderId="0" xfId="0" applyNumberFormat="1" applyFont="1" applyBorder="1" applyAlignment="1">
      <alignment horizontal="justify" vertical="top" wrapText="1"/>
    </xf>
    <xf numFmtId="164" fontId="19" fillId="0" borderId="0" xfId="0" applyFont="1" applyBorder="1" applyAlignment="1">
      <alignment horizontal="justify" vertical="top" wrapText="1"/>
    </xf>
    <xf numFmtId="164" fontId="20" fillId="0" borderId="0" xfId="0" applyFont="1" applyBorder="1" applyAlignment="1">
      <alignment horizontal="justify"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 applyProtection="1">
      <alignment horizontal="right" vertical="top"/>
      <protection locked="0"/>
    </xf>
    <xf numFmtId="167" fontId="19" fillId="0" borderId="0" xfId="0" applyNumberFormat="1" applyFont="1" applyBorder="1" applyAlignment="1">
      <alignment horizontal="right" vertical="top" wrapText="1"/>
    </xf>
    <xf numFmtId="167" fontId="20" fillId="0" borderId="0" xfId="0" applyNumberFormat="1" applyFont="1" applyBorder="1" applyAlignment="1">
      <alignment horizontal="right" vertical="top" wrapText="1"/>
    </xf>
    <xf numFmtId="164" fontId="20" fillId="0" borderId="0" xfId="0" applyFont="1" applyBorder="1" applyAlignment="1">
      <alignment horizontal="left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40" sqref="A40"/>
    </sheetView>
  </sheetViews>
  <sheetFormatPr defaultColWidth="9.00390625" defaultRowHeight="12.75"/>
  <cols>
    <col min="1" max="1" width="63.625" style="0" customWidth="1"/>
    <col min="2" max="2" width="10.75390625" style="0" customWidth="1"/>
    <col min="3" max="3" width="11.125" style="0" customWidth="1"/>
    <col min="4" max="4" width="12.0039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2</v>
      </c>
      <c r="B3" s="1"/>
      <c r="C3" s="1"/>
      <c r="D3" s="1"/>
    </row>
    <row r="4" spans="1:4" ht="15">
      <c r="A4" s="1" t="s">
        <v>3</v>
      </c>
      <c r="B4" s="1"/>
      <c r="C4" s="1"/>
      <c r="D4" s="1"/>
    </row>
    <row r="5" spans="1:4" ht="15.75" customHeight="1">
      <c r="A5" s="2"/>
      <c r="B5" s="2"/>
      <c r="C5" s="2"/>
      <c r="D5" s="2"/>
    </row>
    <row r="6" spans="1:4" ht="29.25">
      <c r="A6" s="3" t="s">
        <v>4</v>
      </c>
      <c r="B6" s="4" t="s">
        <v>5</v>
      </c>
      <c r="C6" s="4" t="s">
        <v>6</v>
      </c>
      <c r="D6" s="5" t="s">
        <v>7</v>
      </c>
    </row>
    <row r="7" spans="1:4" ht="15">
      <c r="A7" s="6"/>
      <c r="B7" s="7"/>
      <c r="C7" s="7"/>
      <c r="D7" s="8"/>
    </row>
    <row r="8" spans="1:4" ht="16.5" customHeight="1">
      <c r="A8" s="9"/>
      <c r="B8" s="10"/>
      <c r="C8" s="10"/>
      <c r="D8" s="10"/>
    </row>
    <row r="9" spans="1:4" ht="19.5" customHeight="1">
      <c r="A9" s="11" t="s">
        <v>8</v>
      </c>
      <c r="B9" s="12">
        <f>SUM(B10:B18)</f>
        <v>507</v>
      </c>
      <c r="C9" s="12">
        <f>SUM(C10:C18)</f>
        <v>591.5500000000001</v>
      </c>
      <c r="D9" s="13">
        <f>C9/B9*100</f>
        <v>116.67652859960553</v>
      </c>
    </row>
    <row r="10" spans="1:4" ht="18" customHeight="1">
      <c r="A10" s="14" t="s">
        <v>9</v>
      </c>
      <c r="B10" s="15">
        <v>271</v>
      </c>
      <c r="C10" s="16">
        <v>195.6</v>
      </c>
      <c r="D10" s="13">
        <f aca="true" t="shared" si="0" ref="D10:D16">C10/B10*100</f>
        <v>72.17712177121771</v>
      </c>
    </row>
    <row r="11" spans="1:4" ht="18" customHeight="1">
      <c r="A11" s="14" t="s">
        <v>10</v>
      </c>
      <c r="B11" s="15"/>
      <c r="C11" s="15">
        <v>0.5</v>
      </c>
      <c r="D11" s="13"/>
    </row>
    <row r="12" spans="1:4" ht="15.75" customHeight="1">
      <c r="A12" s="14" t="s">
        <v>11</v>
      </c>
      <c r="B12" s="15">
        <v>8</v>
      </c>
      <c r="C12" s="16">
        <v>15.3</v>
      </c>
      <c r="D12" s="13">
        <f t="shared" si="0"/>
        <v>191.25</v>
      </c>
    </row>
    <row r="13" spans="1:4" ht="20.25" customHeight="1">
      <c r="A13" s="14" t="s">
        <v>12</v>
      </c>
      <c r="B13" s="15">
        <v>141</v>
      </c>
      <c r="C13" s="16">
        <v>329.7</v>
      </c>
      <c r="D13" s="13">
        <f t="shared" si="0"/>
        <v>233.82978723404256</v>
      </c>
    </row>
    <row r="14" spans="1:4" ht="29.25" customHeight="1">
      <c r="A14" s="14" t="s">
        <v>13</v>
      </c>
      <c r="B14" s="15"/>
      <c r="C14" s="16">
        <v>-0.25</v>
      </c>
      <c r="D14" s="13"/>
    </row>
    <row r="15" spans="1:4" ht="39">
      <c r="A15" s="14" t="s">
        <v>14</v>
      </c>
      <c r="B15" s="15">
        <v>35</v>
      </c>
      <c r="C15" s="17">
        <v>17.8</v>
      </c>
      <c r="D15" s="13">
        <f t="shared" si="0"/>
        <v>50.857142857142854</v>
      </c>
    </row>
    <row r="16" spans="1:4" ht="21" customHeight="1">
      <c r="A16" s="18" t="s">
        <v>15</v>
      </c>
      <c r="B16" s="15">
        <v>52</v>
      </c>
      <c r="C16" s="17">
        <v>31.8</v>
      </c>
      <c r="D16" s="13">
        <f t="shared" si="0"/>
        <v>61.15384615384616</v>
      </c>
    </row>
    <row r="17" spans="1:4" ht="12.75" customHeight="1" hidden="1">
      <c r="A17" s="18" t="s">
        <v>16</v>
      </c>
      <c r="B17" s="15"/>
      <c r="C17" s="17">
        <v>1.1</v>
      </c>
      <c r="D17" s="13"/>
    </row>
    <row r="18" spans="1:4" ht="20.25" customHeight="1">
      <c r="A18" s="14" t="s">
        <v>17</v>
      </c>
      <c r="B18" s="15"/>
      <c r="C18" s="15"/>
      <c r="D18" s="13"/>
    </row>
    <row r="19" spans="1:4" ht="21.75" customHeight="1">
      <c r="A19" s="11" t="s">
        <v>18</v>
      </c>
      <c r="B19" s="19">
        <f>SUM(B20:B24)</f>
        <v>2819</v>
      </c>
      <c r="C19" s="19">
        <f>SUM(C20:C24)</f>
        <v>2094.6</v>
      </c>
      <c r="D19" s="13">
        <f aca="true" t="shared" si="1" ref="D19:D25">C19/B19*100</f>
        <v>74.30294430649165</v>
      </c>
    </row>
    <row r="20" spans="1:4" ht="34.5" customHeight="1">
      <c r="A20" s="14" t="s">
        <v>19</v>
      </c>
      <c r="B20" s="15">
        <v>2212</v>
      </c>
      <c r="C20" s="15">
        <v>1597.7</v>
      </c>
      <c r="D20" s="20">
        <f t="shared" si="1"/>
        <v>72.22875226039783</v>
      </c>
    </row>
    <row r="21" spans="1:4" ht="0.75" customHeight="1">
      <c r="A21" s="14" t="s">
        <v>20</v>
      </c>
      <c r="B21" s="15">
        <v>499</v>
      </c>
      <c r="C21" s="15">
        <v>447</v>
      </c>
      <c r="D21" s="20">
        <f t="shared" si="1"/>
        <v>89.57915831663327</v>
      </c>
    </row>
    <row r="22" spans="1:4" ht="12.75" customHeight="1" hidden="1">
      <c r="A22" s="14" t="s">
        <v>21</v>
      </c>
      <c r="B22" s="15"/>
      <c r="C22" s="15"/>
      <c r="D22" s="20" t="e">
        <f t="shared" si="1"/>
        <v>#N/A</v>
      </c>
    </row>
    <row r="23" spans="1:4" ht="12.75" customHeight="1" hidden="1">
      <c r="A23" s="14" t="s">
        <v>22</v>
      </c>
      <c r="B23" s="15"/>
      <c r="C23" s="15"/>
      <c r="D23" s="20" t="e">
        <f t="shared" si="1"/>
        <v>#N/A</v>
      </c>
    </row>
    <row r="24" spans="1:4" ht="30.75" customHeight="1">
      <c r="A24" s="14" t="s">
        <v>23</v>
      </c>
      <c r="B24" s="21">
        <v>108</v>
      </c>
      <c r="C24" s="21">
        <v>49.9</v>
      </c>
      <c r="D24" s="20">
        <f t="shared" si="1"/>
        <v>46.2037037037037</v>
      </c>
    </row>
    <row r="25" spans="1:4" ht="17.25" customHeight="1">
      <c r="A25" s="11" t="s">
        <v>24</v>
      </c>
      <c r="B25" s="22">
        <f>B9+B19</f>
        <v>3326</v>
      </c>
      <c r="C25" s="23">
        <f>C9+C19</f>
        <v>2686.15</v>
      </c>
      <c r="D25" s="13">
        <f t="shared" si="1"/>
        <v>80.76217678893566</v>
      </c>
    </row>
    <row r="26" spans="1:4" ht="25.5" customHeight="1">
      <c r="A26" s="11" t="s">
        <v>25</v>
      </c>
      <c r="B26" s="12">
        <f>B27+B28+B29+B30+B31</f>
        <v>3352.2</v>
      </c>
      <c r="C26" s="12">
        <f>C27+C28+C29+C30+C31</f>
        <v>2410</v>
      </c>
      <c r="D26" s="12">
        <f>D27+D28+D29+D30+D31</f>
        <v>273.40781306352903</v>
      </c>
    </row>
    <row r="27" spans="1:4" ht="16.5" customHeight="1">
      <c r="A27" s="24" t="s">
        <v>26</v>
      </c>
      <c r="B27" s="25">
        <v>799</v>
      </c>
      <c r="C27" s="26">
        <v>284.3</v>
      </c>
      <c r="D27" s="20">
        <f aca="true" t="shared" si="2" ref="D27:D35">C27/B27*100</f>
        <v>35.5819774718398</v>
      </c>
    </row>
    <row r="28" spans="1:4" ht="16.5" customHeight="1">
      <c r="A28" s="14" t="s">
        <v>27</v>
      </c>
      <c r="B28" s="21">
        <v>8.2</v>
      </c>
      <c r="C28" s="25">
        <v>8.2</v>
      </c>
      <c r="D28" s="20">
        <f t="shared" si="2"/>
        <v>100</v>
      </c>
    </row>
    <row r="29" spans="1:4" ht="23.25" customHeight="1">
      <c r="A29" s="14" t="s">
        <v>28</v>
      </c>
      <c r="B29" s="21">
        <v>108</v>
      </c>
      <c r="C29" s="21">
        <v>37.1</v>
      </c>
      <c r="D29" s="20">
        <f t="shared" si="2"/>
        <v>34.351851851851855</v>
      </c>
    </row>
    <row r="30" spans="1:4" ht="18" customHeight="1">
      <c r="A30" s="14" t="s">
        <v>29</v>
      </c>
      <c r="B30" s="21">
        <v>100</v>
      </c>
      <c r="C30" s="21">
        <v>15.1</v>
      </c>
      <c r="D30" s="20">
        <f t="shared" si="2"/>
        <v>15.1</v>
      </c>
    </row>
    <row r="31" spans="1:4" ht="16.5" customHeight="1">
      <c r="A31" s="14" t="s">
        <v>30</v>
      </c>
      <c r="B31" s="21">
        <f>B32+B33+B34</f>
        <v>2337</v>
      </c>
      <c r="C31" s="25">
        <f>C32+C33+C34</f>
        <v>2065.3</v>
      </c>
      <c r="D31" s="20">
        <f t="shared" si="2"/>
        <v>88.3739837398374</v>
      </c>
    </row>
    <row r="32" spans="1:4" ht="16.5" customHeight="1">
      <c r="A32" s="27" t="s">
        <v>31</v>
      </c>
      <c r="B32" s="21">
        <v>120</v>
      </c>
      <c r="C32" s="26">
        <v>0</v>
      </c>
      <c r="D32" s="20">
        <f t="shared" si="2"/>
        <v>0</v>
      </c>
    </row>
    <row r="33" spans="1:4" ht="18" customHeight="1">
      <c r="A33" s="28" t="s">
        <v>32</v>
      </c>
      <c r="B33" s="21">
        <v>1940</v>
      </c>
      <c r="C33" s="26">
        <v>1841.1</v>
      </c>
      <c r="D33" s="20">
        <f t="shared" si="2"/>
        <v>94.90206185567011</v>
      </c>
    </row>
    <row r="34" spans="1:4" ht="18.75" customHeight="1">
      <c r="A34" s="14" t="s">
        <v>33</v>
      </c>
      <c r="B34" s="21">
        <v>277</v>
      </c>
      <c r="C34" s="26">
        <v>224.2</v>
      </c>
      <c r="D34" s="20">
        <f t="shared" si="2"/>
        <v>80.93862815884478</v>
      </c>
    </row>
    <row r="35" spans="1:4" ht="15.75" customHeight="1">
      <c r="A35" s="14" t="s">
        <v>34</v>
      </c>
      <c r="B35" s="29">
        <f>B25-B26</f>
        <v>-26.199999999999818</v>
      </c>
      <c r="C35" s="29">
        <f>C25-C26</f>
        <v>276.1500000000001</v>
      </c>
      <c r="D35" s="20">
        <f t="shared" si="2"/>
        <v>-1054.0076335877939</v>
      </c>
    </row>
    <row r="36" spans="1:4" ht="15.75" customHeight="1">
      <c r="A36" s="14"/>
      <c r="B36" s="25"/>
      <c r="C36" s="25"/>
      <c r="D36" s="20"/>
    </row>
    <row r="37" spans="1:4" ht="15">
      <c r="A37" s="2" t="s">
        <v>35</v>
      </c>
      <c r="B37" s="25"/>
      <c r="C37" s="25"/>
      <c r="D37" s="20"/>
    </row>
    <row r="38" spans="1:4" ht="15">
      <c r="A38" s="2" t="s">
        <v>36</v>
      </c>
      <c r="B38" s="2"/>
      <c r="C38" s="2"/>
      <c r="D38" s="2"/>
    </row>
    <row r="39" spans="1:4" ht="15">
      <c r="A39" s="30" t="s">
        <v>37</v>
      </c>
      <c r="B39" s="30"/>
      <c r="C39" s="30"/>
      <c r="D39" s="30"/>
    </row>
    <row r="40" spans="1:4" ht="15">
      <c r="A40" s="31"/>
      <c r="B40" s="2"/>
      <c r="C40" s="2"/>
      <c r="D40" s="2"/>
    </row>
    <row r="41" spans="1:4" ht="15">
      <c r="A41" s="31"/>
      <c r="B41" s="31"/>
      <c r="C41" s="31"/>
      <c r="D41" s="31"/>
    </row>
    <row r="42" spans="1:4" ht="15">
      <c r="A42" s="31"/>
      <c r="B42" s="31"/>
      <c r="C42" s="31"/>
      <c r="D42" s="31"/>
    </row>
    <row r="43" spans="2:4" ht="15">
      <c r="B43" s="31"/>
      <c r="C43" s="31"/>
      <c r="D43" s="31"/>
    </row>
  </sheetData>
  <mergeCells count="5">
    <mergeCell ref="A1:D1"/>
    <mergeCell ref="A2:D2"/>
    <mergeCell ref="A3:D3"/>
    <mergeCell ref="A4:D4"/>
    <mergeCell ref="A39:D39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22">
      <selection activeCell="B29" sqref="B29"/>
    </sheetView>
  </sheetViews>
  <sheetFormatPr defaultColWidth="9.00390625" defaultRowHeight="12.75"/>
  <cols>
    <col min="1" max="1" width="56.375" style="0" customWidth="1"/>
    <col min="2" max="2" width="15.375" style="0" customWidth="1"/>
    <col min="3" max="3" width="12.875" style="0" customWidth="1"/>
    <col min="4" max="4" width="12.1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38</v>
      </c>
      <c r="B3" s="1"/>
      <c r="C3" s="1"/>
      <c r="D3" s="1"/>
    </row>
    <row r="4" spans="1:4" ht="15">
      <c r="A4" s="1" t="s">
        <v>3</v>
      </c>
      <c r="B4" s="1"/>
      <c r="C4" s="1"/>
      <c r="D4" s="1"/>
    </row>
    <row r="5" spans="1:4" ht="15">
      <c r="A5" s="32"/>
      <c r="B5" s="32"/>
      <c r="C5" s="32"/>
      <c r="D5" s="32"/>
    </row>
    <row r="6" spans="1:4" ht="65.25" customHeight="1">
      <c r="A6" s="3" t="s">
        <v>4</v>
      </c>
      <c r="B6" s="33" t="s">
        <v>5</v>
      </c>
      <c r="C6" s="33" t="s">
        <v>6</v>
      </c>
      <c r="D6" s="3" t="s">
        <v>7</v>
      </c>
    </row>
    <row r="7" spans="1:4" ht="15.75" customHeight="1">
      <c r="A7" s="6"/>
      <c r="B7" s="33"/>
      <c r="C7" s="33"/>
      <c r="D7" s="6"/>
    </row>
    <row r="8" spans="1:4" ht="18.75" customHeight="1">
      <c r="A8" s="9"/>
      <c r="B8" s="9"/>
      <c r="C8" s="9"/>
      <c r="D8" s="9"/>
    </row>
    <row r="9" spans="1:4" ht="18" customHeight="1">
      <c r="A9" s="11" t="s">
        <v>8</v>
      </c>
      <c r="B9" s="12">
        <f>SUM(B10:B18)</f>
        <v>622</v>
      </c>
      <c r="C9" s="12">
        <f>SUM(C10:C19)</f>
        <v>382.84000000000003</v>
      </c>
      <c r="D9" s="13">
        <f>C9/B9*100</f>
        <v>61.54983922829582</v>
      </c>
    </row>
    <row r="10" spans="1:4" ht="20.25" customHeight="1">
      <c r="A10" s="14" t="s">
        <v>9</v>
      </c>
      <c r="B10" s="15">
        <v>239</v>
      </c>
      <c r="C10" s="16">
        <v>106.6</v>
      </c>
      <c r="D10" s="20">
        <f>C10/B10*100</f>
        <v>44.60251046025105</v>
      </c>
    </row>
    <row r="11" spans="1:4" ht="18.75" customHeight="1">
      <c r="A11" s="14" t="s">
        <v>10</v>
      </c>
      <c r="B11" s="15"/>
      <c r="C11" s="15">
        <v>0.9</v>
      </c>
      <c r="D11" s="20"/>
    </row>
    <row r="12" spans="1:4" ht="18" customHeight="1">
      <c r="A12" s="14" t="s">
        <v>11</v>
      </c>
      <c r="B12" s="15">
        <v>21</v>
      </c>
      <c r="C12" s="16">
        <v>9.9</v>
      </c>
      <c r="D12" s="20">
        <f>C12/B12*100</f>
        <v>47.14285714285714</v>
      </c>
    </row>
    <row r="13" spans="1:4" ht="15" customHeight="1">
      <c r="A13" s="14" t="s">
        <v>12</v>
      </c>
      <c r="B13" s="15">
        <v>302</v>
      </c>
      <c r="C13" s="16">
        <v>222.9</v>
      </c>
      <c r="D13" s="20">
        <f>C13/B13*100</f>
        <v>73.80794701986756</v>
      </c>
    </row>
    <row r="14" spans="1:4" ht="29.25" customHeight="1">
      <c r="A14" s="14" t="s">
        <v>13</v>
      </c>
      <c r="B14" s="15"/>
      <c r="C14" s="16">
        <v>-2.26</v>
      </c>
      <c r="D14" s="20"/>
    </row>
    <row r="15" spans="1:4" ht="29.25" customHeight="1">
      <c r="A15" s="14" t="s">
        <v>14</v>
      </c>
      <c r="B15" s="15">
        <v>49</v>
      </c>
      <c r="C15" s="16">
        <v>35.6</v>
      </c>
      <c r="D15" s="20">
        <f>C15/B15*100</f>
        <v>72.6530612244898</v>
      </c>
    </row>
    <row r="16" spans="1:4" ht="15" customHeight="1">
      <c r="A16" s="18" t="s">
        <v>39</v>
      </c>
      <c r="B16" s="15">
        <v>11</v>
      </c>
      <c r="C16" s="17">
        <v>6.7</v>
      </c>
      <c r="D16" s="20">
        <f>C16/B16*100</f>
        <v>60.909090909090914</v>
      </c>
    </row>
    <row r="17" spans="1:4" ht="15" customHeight="1">
      <c r="A17" s="18" t="s">
        <v>16</v>
      </c>
      <c r="B17" s="15"/>
      <c r="C17" s="17">
        <v>1.2</v>
      </c>
      <c r="D17" s="20"/>
    </row>
    <row r="18" spans="1:4" ht="18.75" customHeight="1">
      <c r="A18" s="14" t="s">
        <v>40</v>
      </c>
      <c r="B18" s="15"/>
      <c r="C18" s="15"/>
      <c r="D18" s="20"/>
    </row>
    <row r="19" spans="1:4" ht="33" customHeight="1">
      <c r="A19" s="14" t="s">
        <v>41</v>
      </c>
      <c r="B19" s="15"/>
      <c r="C19" s="15">
        <v>1.3</v>
      </c>
      <c r="D19" s="20"/>
    </row>
    <row r="20" spans="1:4" ht="15.75" customHeight="1">
      <c r="A20" s="11" t="s">
        <v>18</v>
      </c>
      <c r="B20" s="34">
        <f>SUM(B21:B25)</f>
        <v>1826.8</v>
      </c>
      <c r="C20" s="34">
        <f>SUM(C21:C25)</f>
        <v>954.2</v>
      </c>
      <c r="D20" s="13">
        <f>C20/B20*100</f>
        <v>52.23341361944384</v>
      </c>
    </row>
    <row r="21" spans="1:4" ht="30.75" customHeight="1">
      <c r="A21" s="14" t="s">
        <v>19</v>
      </c>
      <c r="B21" s="15">
        <v>1428</v>
      </c>
      <c r="C21" s="15">
        <v>667.8</v>
      </c>
      <c r="D21" s="20">
        <f>C21/B21*100</f>
        <v>46.76470588235295</v>
      </c>
    </row>
    <row r="22" spans="1:4" ht="30" customHeight="1">
      <c r="A22" s="14" t="s">
        <v>20</v>
      </c>
      <c r="B22" s="15">
        <v>71</v>
      </c>
      <c r="C22" s="15"/>
      <c r="D22" s="20"/>
    </row>
    <row r="23" spans="1:4" ht="29.25" customHeight="1">
      <c r="A23" s="14" t="s">
        <v>42</v>
      </c>
      <c r="B23" s="15">
        <v>19.8</v>
      </c>
      <c r="C23" s="15">
        <v>19.8</v>
      </c>
      <c r="D23" s="20">
        <f>C23/B23*100</f>
        <v>100</v>
      </c>
    </row>
    <row r="24" spans="1:4" ht="28.5" customHeight="1">
      <c r="A24" s="14" t="s">
        <v>23</v>
      </c>
      <c r="B24" s="21">
        <v>108</v>
      </c>
      <c r="C24" s="21">
        <v>66.6</v>
      </c>
      <c r="D24" s="20">
        <f>C24/B24*100</f>
        <v>61.66666666666666</v>
      </c>
    </row>
    <row r="25" spans="1:4" ht="28.5" customHeight="1">
      <c r="A25" s="14" t="s">
        <v>43</v>
      </c>
      <c r="B25" s="21">
        <v>200</v>
      </c>
      <c r="C25" s="21">
        <v>200</v>
      </c>
      <c r="D25" s="20">
        <f>C25/B25*100</f>
        <v>100</v>
      </c>
    </row>
    <row r="26" spans="1:4" ht="21.75" customHeight="1">
      <c r="A26" s="11" t="s">
        <v>24</v>
      </c>
      <c r="B26" s="12">
        <f>B20+B9</f>
        <v>2448.8</v>
      </c>
      <c r="C26" s="12">
        <f>C20+C9</f>
        <v>1337.04</v>
      </c>
      <c r="D26" s="12">
        <f>C26/B26*100</f>
        <v>54.599803985625606</v>
      </c>
    </row>
    <row r="27" spans="1:4" ht="15" customHeight="1">
      <c r="A27" s="11" t="s">
        <v>25</v>
      </c>
      <c r="B27" s="12">
        <f>B28+B29+B30+B31+B32+B34</f>
        <v>2499.1</v>
      </c>
      <c r="C27" s="12">
        <f>C28+C29+C30+C31+C32+C34</f>
        <v>1357.5</v>
      </c>
      <c r="D27" s="12">
        <f>C27/B27*100</f>
        <v>54.31955503981434</v>
      </c>
    </row>
    <row r="28" spans="1:4" ht="63" customHeight="1">
      <c r="A28" s="24" t="s">
        <v>26</v>
      </c>
      <c r="B28" s="21">
        <v>1104</v>
      </c>
      <c r="C28" s="21">
        <v>444.1</v>
      </c>
      <c r="D28" s="20">
        <f aca="true" t="shared" si="0" ref="D28:D36">C28/B28*100</f>
        <v>40.22644927536232</v>
      </c>
    </row>
    <row r="29" spans="1:4" ht="15.75" customHeight="1">
      <c r="A29" s="14" t="s">
        <v>27</v>
      </c>
      <c r="B29" s="21">
        <v>24.3</v>
      </c>
      <c r="C29" s="21">
        <v>24.2</v>
      </c>
      <c r="D29" s="20"/>
    </row>
    <row r="30" spans="1:4" ht="17.25" customHeight="1">
      <c r="A30" s="14" t="s">
        <v>28</v>
      </c>
      <c r="B30" s="21">
        <v>108</v>
      </c>
      <c r="C30" s="21">
        <v>58</v>
      </c>
      <c r="D30" s="20">
        <f t="shared" si="0"/>
        <v>53.70370370370371</v>
      </c>
    </row>
    <row r="31" spans="1:4" ht="27.75" customHeight="1">
      <c r="A31" s="14" t="s">
        <v>29</v>
      </c>
      <c r="B31" s="21">
        <v>200</v>
      </c>
      <c r="C31" s="21">
        <v>41.4</v>
      </c>
      <c r="D31" s="20">
        <f t="shared" si="0"/>
        <v>20.7</v>
      </c>
    </row>
    <row r="32" spans="1:4" ht="17.25" customHeight="1">
      <c r="A32" s="14" t="s">
        <v>44</v>
      </c>
      <c r="B32" s="21">
        <v>19.8</v>
      </c>
      <c r="C32" s="21">
        <v>19.8</v>
      </c>
      <c r="D32" s="20">
        <f t="shared" si="0"/>
        <v>100</v>
      </c>
    </row>
    <row r="33" spans="1:4" ht="28.5" customHeight="1">
      <c r="A33" s="14" t="s">
        <v>45</v>
      </c>
      <c r="B33" s="21">
        <v>19.8</v>
      </c>
      <c r="C33" s="21">
        <v>19.8</v>
      </c>
      <c r="D33" s="20">
        <f t="shared" si="0"/>
        <v>100</v>
      </c>
    </row>
    <row r="34" spans="1:4" ht="15" customHeight="1">
      <c r="A34" s="14" t="s">
        <v>30</v>
      </c>
      <c r="B34" s="25">
        <f>B35+B36</f>
        <v>1043</v>
      </c>
      <c r="C34" s="25">
        <f>C35+C36</f>
        <v>770</v>
      </c>
      <c r="D34" s="20">
        <f t="shared" si="0"/>
        <v>73.8255033557047</v>
      </c>
    </row>
    <row r="35" spans="1:4" ht="16.5" customHeight="1">
      <c r="A35" s="28" t="s">
        <v>32</v>
      </c>
      <c r="B35" s="21">
        <v>452</v>
      </c>
      <c r="C35" s="21">
        <v>425.6</v>
      </c>
      <c r="D35" s="20">
        <f t="shared" si="0"/>
        <v>94.15929203539824</v>
      </c>
    </row>
    <row r="36" spans="1:4" ht="14.25" customHeight="1">
      <c r="A36" s="14" t="s">
        <v>33</v>
      </c>
      <c r="B36" s="21">
        <v>591</v>
      </c>
      <c r="C36" s="21">
        <v>344.4</v>
      </c>
      <c r="D36" s="20">
        <f t="shared" si="0"/>
        <v>58.2741116751269</v>
      </c>
    </row>
    <row r="37" spans="1:4" ht="14.25" customHeight="1">
      <c r="A37" s="14" t="s">
        <v>34</v>
      </c>
      <c r="B37" s="25">
        <f>B26-B27</f>
        <v>-50.29999999999973</v>
      </c>
      <c r="C37" s="25">
        <f>C26-C27</f>
        <v>-20.460000000000036</v>
      </c>
      <c r="D37" s="20"/>
    </row>
    <row r="38" spans="1:4" ht="14.25" customHeight="1">
      <c r="A38" s="2"/>
      <c r="B38" s="35"/>
      <c r="C38" s="35"/>
      <c r="D38" s="36"/>
    </row>
    <row r="39" spans="1:4" ht="14.25" customHeight="1">
      <c r="A39" s="37"/>
      <c r="B39" s="2"/>
      <c r="C39" s="2"/>
      <c r="D39" s="2"/>
    </row>
    <row r="40" spans="1:4" ht="14.25" customHeight="1">
      <c r="A40" s="2" t="s">
        <v>35</v>
      </c>
      <c r="B40" s="2"/>
      <c r="C40" s="2"/>
      <c r="D40" s="2"/>
    </row>
    <row r="41" spans="1:4" ht="14.25" customHeight="1">
      <c r="A41" s="2" t="s">
        <v>36</v>
      </c>
      <c r="B41" s="2"/>
      <c r="C41" s="2"/>
      <c r="D41" s="2"/>
    </row>
    <row r="42" spans="1:4" ht="14.25" customHeight="1">
      <c r="A42" s="30" t="s">
        <v>46</v>
      </c>
      <c r="B42" s="30"/>
      <c r="C42" s="30"/>
      <c r="D42" s="30"/>
    </row>
    <row r="43" ht="14.25" customHeight="1"/>
    <row r="49" ht="12.75" customHeight="1"/>
  </sheetData>
  <mergeCells count="5">
    <mergeCell ref="A1:D1"/>
    <mergeCell ref="A2:D2"/>
    <mergeCell ref="A3:D3"/>
    <mergeCell ref="A4:D4"/>
    <mergeCell ref="A42:D42"/>
  </mergeCells>
  <printOptions/>
  <pageMargins left="0.9055555555555556" right="0.5118055555555556" top="0.5513888888888889" bottom="0.5513888888888889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workbookViewId="0" topLeftCell="A25">
      <selection activeCell="A55" sqref="A55"/>
    </sheetView>
  </sheetViews>
  <sheetFormatPr defaultColWidth="9.00390625" defaultRowHeight="12.75"/>
  <cols>
    <col min="1" max="1" width="72.375" style="0" customWidth="1"/>
    <col min="2" max="2" width="10.75390625" style="0" customWidth="1"/>
    <col min="3" max="3" width="12.375" style="0" customWidth="1"/>
    <col min="4" max="4" width="10.0039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47</v>
      </c>
      <c r="B3" s="1"/>
      <c r="C3" s="1"/>
      <c r="D3" s="1"/>
    </row>
    <row r="4" spans="1:4" ht="15">
      <c r="A4" s="1" t="s">
        <v>3</v>
      </c>
      <c r="B4" s="1"/>
      <c r="C4" s="1"/>
      <c r="D4" s="1"/>
    </row>
    <row r="5" spans="1:4" ht="15">
      <c r="A5" s="32"/>
      <c r="B5" s="32"/>
      <c r="C5" s="32"/>
      <c r="D5" s="32"/>
    </row>
    <row r="6" spans="1:4" ht="45.75" customHeight="1">
      <c r="A6" s="3" t="s">
        <v>4</v>
      </c>
      <c r="B6" s="4" t="s">
        <v>5</v>
      </c>
      <c r="C6" s="4" t="s">
        <v>6</v>
      </c>
      <c r="D6" s="5" t="s">
        <v>7</v>
      </c>
    </row>
    <row r="7" spans="1:4" ht="17.25" customHeight="1">
      <c r="A7" s="3">
        <v>1</v>
      </c>
      <c r="B7" s="4">
        <v>2</v>
      </c>
      <c r="C7" s="4">
        <v>3</v>
      </c>
      <c r="D7" s="5">
        <v>4</v>
      </c>
    </row>
    <row r="8" spans="1:4" ht="19.5" customHeight="1">
      <c r="A8" s="9"/>
      <c r="B8" s="10"/>
      <c r="C8" s="10"/>
      <c r="D8" s="10"/>
    </row>
    <row r="9" spans="1:4" ht="19.5" customHeight="1">
      <c r="A9" s="38" t="s">
        <v>8</v>
      </c>
      <c r="B9" s="39">
        <f>SUM(B10:B21)</f>
        <v>1402</v>
      </c>
      <c r="C9" s="39">
        <f>SUM(C10:C21)</f>
        <v>720.37</v>
      </c>
      <c r="D9" s="40">
        <f>C9/B9*100</f>
        <v>51.38159771754637</v>
      </c>
    </row>
    <row r="10" spans="1:4" ht="16.5" customHeight="1">
      <c r="A10" s="14" t="s">
        <v>9</v>
      </c>
      <c r="B10" s="41">
        <v>395</v>
      </c>
      <c r="C10" s="42">
        <v>182.2</v>
      </c>
      <c r="D10" s="36">
        <f>C10/B10*100</f>
        <v>46.12658227848102</v>
      </c>
    </row>
    <row r="11" spans="1:4" ht="17.25" customHeight="1">
      <c r="A11" s="14" t="s">
        <v>10</v>
      </c>
      <c r="B11" s="41"/>
      <c r="C11" s="41">
        <v>3.1</v>
      </c>
      <c r="D11" s="36"/>
    </row>
    <row r="12" spans="1:4" ht="17.25" customHeight="1">
      <c r="A12" s="14" t="s">
        <v>11</v>
      </c>
      <c r="B12" s="41">
        <v>250</v>
      </c>
      <c r="C12" s="42">
        <v>46.3</v>
      </c>
      <c r="D12" s="36">
        <f>C12/B12*100</f>
        <v>18.52</v>
      </c>
    </row>
    <row r="13" spans="1:4" ht="15.75" customHeight="1">
      <c r="A13" s="14" t="s">
        <v>12</v>
      </c>
      <c r="B13" s="41">
        <v>632</v>
      </c>
      <c r="C13" s="42">
        <v>376.44</v>
      </c>
      <c r="D13" s="36">
        <f>C13/B13*100</f>
        <v>59.563291139240505</v>
      </c>
    </row>
    <row r="14" spans="1:4" ht="30.75" customHeight="1">
      <c r="A14" s="14" t="s">
        <v>13</v>
      </c>
      <c r="B14" s="41"/>
      <c r="C14" s="42">
        <v>-1.23</v>
      </c>
      <c r="D14" s="36"/>
    </row>
    <row r="15" spans="1:4" ht="30.75" customHeight="1">
      <c r="A15" s="14" t="s">
        <v>14</v>
      </c>
      <c r="B15" s="41">
        <v>85</v>
      </c>
      <c r="C15" s="42">
        <v>48.46</v>
      </c>
      <c r="D15" s="36">
        <f>C15/B15*100</f>
        <v>57.01176470588235</v>
      </c>
    </row>
    <row r="16" spans="1:4" ht="16.5" customHeight="1">
      <c r="A16" s="14" t="s">
        <v>39</v>
      </c>
      <c r="B16" s="41">
        <v>40</v>
      </c>
      <c r="C16" s="43">
        <v>24.2</v>
      </c>
      <c r="D16" s="36">
        <f>C16/B16*100</f>
        <v>60.5</v>
      </c>
    </row>
    <row r="17" spans="1:4" ht="16.5" customHeight="1">
      <c r="A17" s="18" t="s">
        <v>16</v>
      </c>
      <c r="B17" s="41"/>
      <c r="C17" s="43">
        <v>1.7</v>
      </c>
      <c r="D17" s="36"/>
    </row>
    <row r="18" spans="1:4" ht="16.5" customHeight="1">
      <c r="A18" s="18" t="s">
        <v>48</v>
      </c>
      <c r="B18" s="41"/>
      <c r="C18" s="43">
        <v>37.6</v>
      </c>
      <c r="D18" s="36"/>
    </row>
    <row r="19" spans="1:4" ht="15" customHeight="1">
      <c r="A19" s="14" t="s">
        <v>49</v>
      </c>
      <c r="B19" s="41"/>
      <c r="C19" s="41">
        <v>1.6</v>
      </c>
      <c r="D19" s="36"/>
    </row>
    <row r="20" spans="1:4" ht="12.75" customHeight="1" hidden="1">
      <c r="A20" s="14" t="s">
        <v>50</v>
      </c>
      <c r="B20" s="41"/>
      <c r="C20" s="41"/>
      <c r="D20" s="36"/>
    </row>
    <row r="21" spans="1:4" ht="12.75" customHeight="1" hidden="1">
      <c r="A21" s="14" t="s">
        <v>51</v>
      </c>
      <c r="B21" s="41"/>
      <c r="C21" s="42"/>
      <c r="D21" s="36"/>
    </row>
    <row r="22" spans="1:4" ht="21" customHeight="1">
      <c r="A22" s="11" t="s">
        <v>18</v>
      </c>
      <c r="B22" s="44">
        <f>SUM(B23:B29)</f>
        <v>4956</v>
      </c>
      <c r="C22" s="45">
        <f>SUM(C23:C30)</f>
        <v>2154.4</v>
      </c>
      <c r="D22" s="40">
        <f aca="true" t="shared" si="0" ref="D22:D29">C22/B22*100</f>
        <v>43.47054075867635</v>
      </c>
    </row>
    <row r="23" spans="1:4" ht="29.25" customHeight="1">
      <c r="A23" s="14" t="s">
        <v>19</v>
      </c>
      <c r="B23" s="41">
        <v>2715</v>
      </c>
      <c r="C23" s="41">
        <v>2089.6</v>
      </c>
      <c r="D23" s="36">
        <f t="shared" si="0"/>
        <v>76.96500920810313</v>
      </c>
    </row>
    <row r="24" spans="1:4" ht="18.75" customHeight="1">
      <c r="A24" s="14" t="s">
        <v>20</v>
      </c>
      <c r="B24" s="41">
        <v>83</v>
      </c>
      <c r="C24" s="41">
        <v>12</v>
      </c>
      <c r="D24" s="36">
        <f t="shared" si="0"/>
        <v>14.457831325301203</v>
      </c>
    </row>
    <row r="25" spans="1:4" ht="31.5" customHeight="1">
      <c r="A25" s="14" t="s">
        <v>52</v>
      </c>
      <c r="B25" s="41">
        <v>2050</v>
      </c>
      <c r="C25" s="41"/>
      <c r="D25" s="36">
        <f t="shared" si="0"/>
        <v>0</v>
      </c>
    </row>
    <row r="26" spans="1:4" ht="12.75" customHeight="1" hidden="1">
      <c r="A26" s="14" t="s">
        <v>53</v>
      </c>
      <c r="B26" s="41"/>
      <c r="C26" s="42"/>
      <c r="D26" s="36" t="e">
        <f t="shared" si="0"/>
        <v>#N/A</v>
      </c>
    </row>
    <row r="27" spans="1:4" ht="12.75" customHeight="1" hidden="1">
      <c r="A27" s="14" t="s">
        <v>54</v>
      </c>
      <c r="B27" s="41"/>
      <c r="C27" s="41"/>
      <c r="D27" s="36" t="e">
        <f t="shared" si="0"/>
        <v>#N/A</v>
      </c>
    </row>
    <row r="28" spans="1:4" ht="29.25" customHeight="1">
      <c r="A28" s="14" t="s">
        <v>23</v>
      </c>
      <c r="B28" s="46">
        <v>108</v>
      </c>
      <c r="C28" s="47">
        <v>52.8</v>
      </c>
      <c r="D28" s="36">
        <f t="shared" si="0"/>
        <v>48.88888888888889</v>
      </c>
    </row>
    <row r="29" spans="1:4" ht="12.75" customHeight="1" hidden="1">
      <c r="A29" s="14" t="s">
        <v>43</v>
      </c>
      <c r="B29" s="46"/>
      <c r="C29" s="46"/>
      <c r="D29" s="36" t="e">
        <f t="shared" si="0"/>
        <v>#N/A</v>
      </c>
    </row>
    <row r="30" spans="1:4" ht="33" customHeight="1">
      <c r="A30" s="14" t="s">
        <v>55</v>
      </c>
      <c r="B30" s="46"/>
      <c r="C30" s="46">
        <v>0</v>
      </c>
      <c r="D30" s="36"/>
    </row>
    <row r="31" spans="1:4" ht="18.75" customHeight="1">
      <c r="A31" s="11" t="s">
        <v>24</v>
      </c>
      <c r="B31" s="39">
        <f>B22+B9</f>
        <v>6358</v>
      </c>
      <c r="C31" s="39">
        <f>C22+C9</f>
        <v>2874.77</v>
      </c>
      <c r="D31" s="39">
        <f>C31/B31*100</f>
        <v>45.215004718464925</v>
      </c>
    </row>
    <row r="32" spans="1:4" ht="18.75" customHeight="1">
      <c r="A32" s="11" t="s">
        <v>25</v>
      </c>
      <c r="B32" s="39">
        <f>B33+B34+B35+B36+B37+B38</f>
        <v>6890.6</v>
      </c>
      <c r="C32" s="39">
        <f>C33+C34+C35+C36+C37+C38</f>
        <v>2815.38</v>
      </c>
      <c r="D32" s="39">
        <f>C32/B32*100</f>
        <v>40.8582706876034</v>
      </c>
    </row>
    <row r="33" spans="1:4" ht="45.75" customHeight="1">
      <c r="A33" s="24" t="s">
        <v>26</v>
      </c>
      <c r="B33" s="46">
        <v>1569.5</v>
      </c>
      <c r="C33" s="47">
        <v>732.8</v>
      </c>
      <c r="D33" s="36">
        <f aca="true" t="shared" si="1" ref="D33:D41">C33/B33*100</f>
        <v>46.69002867155145</v>
      </c>
    </row>
    <row r="34" spans="1:4" ht="19.5" customHeight="1">
      <c r="A34" s="14" t="s">
        <v>27</v>
      </c>
      <c r="B34" s="46">
        <v>2</v>
      </c>
      <c r="C34" s="46">
        <v>0</v>
      </c>
      <c r="D34" s="36">
        <f t="shared" si="1"/>
        <v>0</v>
      </c>
    </row>
    <row r="35" spans="1:4" ht="16.5" customHeight="1">
      <c r="A35" s="14" t="s">
        <v>28</v>
      </c>
      <c r="B35" s="46">
        <v>108</v>
      </c>
      <c r="C35" s="46">
        <v>44.03</v>
      </c>
      <c r="D35" s="36">
        <f t="shared" si="1"/>
        <v>40.76851851851852</v>
      </c>
    </row>
    <row r="36" spans="1:4" ht="36" customHeight="1">
      <c r="A36" s="14" t="s">
        <v>29</v>
      </c>
      <c r="B36" s="46">
        <v>200</v>
      </c>
      <c r="C36" s="46">
        <v>15.96</v>
      </c>
      <c r="D36" s="36">
        <f t="shared" si="1"/>
        <v>7.980000000000001</v>
      </c>
    </row>
    <row r="37" spans="1:4" ht="34.5" customHeight="1">
      <c r="A37" s="14" t="s">
        <v>56</v>
      </c>
      <c r="B37" s="46">
        <v>2394.8</v>
      </c>
      <c r="C37" s="46">
        <v>14.89</v>
      </c>
      <c r="D37" s="36">
        <f t="shared" si="1"/>
        <v>0.6217638216134959</v>
      </c>
    </row>
    <row r="38" spans="1:4" ht="17.25" customHeight="1">
      <c r="A38" s="14" t="s">
        <v>57</v>
      </c>
      <c r="B38" s="46">
        <f>B39+B40+B41</f>
        <v>2616.3</v>
      </c>
      <c r="C38" s="46">
        <f>C39+C40+C41</f>
        <v>2007.6999999999998</v>
      </c>
      <c r="D38" s="36">
        <f t="shared" si="1"/>
        <v>76.73814165042234</v>
      </c>
    </row>
    <row r="39" spans="1:4" ht="18" customHeight="1">
      <c r="A39" s="28" t="s">
        <v>58</v>
      </c>
      <c r="B39" s="46">
        <v>123</v>
      </c>
      <c r="C39" s="46"/>
      <c r="D39" s="36">
        <f t="shared" si="1"/>
        <v>0</v>
      </c>
    </row>
    <row r="40" spans="1:4" ht="18" customHeight="1">
      <c r="A40" s="28" t="s">
        <v>32</v>
      </c>
      <c r="B40" s="46">
        <v>1934.3</v>
      </c>
      <c r="C40" s="46">
        <v>1737.8</v>
      </c>
      <c r="D40" s="36">
        <f t="shared" si="1"/>
        <v>89.84128625342501</v>
      </c>
    </row>
    <row r="41" spans="1:4" ht="18.75" customHeight="1">
      <c r="A41" s="14" t="s">
        <v>33</v>
      </c>
      <c r="B41" s="46">
        <v>559</v>
      </c>
      <c r="C41" s="46">
        <v>269.9</v>
      </c>
      <c r="D41" s="36">
        <f t="shared" si="1"/>
        <v>48.28264758497316</v>
      </c>
    </row>
    <row r="42" spans="1:4" ht="18.75" customHeight="1">
      <c r="A42" s="14" t="s">
        <v>34</v>
      </c>
      <c r="B42" s="48">
        <f>B31-B32</f>
        <v>-532.6000000000004</v>
      </c>
      <c r="C42" s="48">
        <f>C31-C32</f>
        <v>59.38999999999987</v>
      </c>
      <c r="D42" s="36"/>
    </row>
    <row r="43" spans="1:4" ht="18.75" customHeight="1">
      <c r="A43" s="14"/>
      <c r="B43" s="35"/>
      <c r="C43" s="35"/>
      <c r="D43" s="36"/>
    </row>
    <row r="44" spans="1:4" ht="13.5" customHeight="1">
      <c r="A44" s="2" t="s">
        <v>35</v>
      </c>
      <c r="B44" s="2"/>
      <c r="C44" s="2"/>
      <c r="D44" s="2"/>
    </row>
    <row r="45" spans="1:4" ht="13.5" customHeight="1">
      <c r="A45" s="2" t="s">
        <v>36</v>
      </c>
      <c r="B45" s="2"/>
      <c r="C45" s="2"/>
      <c r="D45" s="2"/>
    </row>
    <row r="46" spans="1:4" ht="15">
      <c r="A46" s="30" t="s">
        <v>59</v>
      </c>
      <c r="B46" s="30"/>
      <c r="C46" s="30"/>
      <c r="D46" s="30"/>
    </row>
    <row r="48" ht="12.75">
      <c r="A48" s="49"/>
    </row>
  </sheetData>
  <mergeCells count="5">
    <mergeCell ref="A1:D1"/>
    <mergeCell ref="A2:D2"/>
    <mergeCell ref="A3:D3"/>
    <mergeCell ref="A4:D4"/>
    <mergeCell ref="A46:D46"/>
  </mergeCells>
  <printOptions/>
  <pageMargins left="0.9055555555555556" right="0.11805555555555557" top="0.11805555555555557" bottom="0.11805555555555557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6">
      <selection activeCell="A46" sqref="A46"/>
    </sheetView>
  </sheetViews>
  <sheetFormatPr defaultColWidth="9.00390625" defaultRowHeight="12.75"/>
  <cols>
    <col min="1" max="1" width="65.875" style="0" customWidth="1"/>
    <col min="2" max="3" width="11.125" style="0" customWidth="1"/>
    <col min="4" max="4" width="10.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60</v>
      </c>
      <c r="B3" s="1"/>
      <c r="C3" s="1"/>
      <c r="D3" s="1"/>
    </row>
    <row r="4" spans="1:4" ht="15">
      <c r="A4" s="1" t="s">
        <v>3</v>
      </c>
      <c r="B4" s="1"/>
      <c r="C4" s="1"/>
      <c r="D4" s="1"/>
    </row>
    <row r="5" spans="1:4" ht="15">
      <c r="A5" s="32"/>
      <c r="B5" s="32"/>
      <c r="C5" s="32"/>
      <c r="D5" s="32"/>
    </row>
    <row r="6" spans="1:4" ht="45" customHeight="1">
      <c r="A6" s="3" t="s">
        <v>4</v>
      </c>
      <c r="B6" s="4" t="s">
        <v>5</v>
      </c>
      <c r="C6" s="4" t="s">
        <v>6</v>
      </c>
      <c r="D6" s="5" t="s">
        <v>7</v>
      </c>
    </row>
    <row r="7" spans="1:4" ht="18" customHeight="1">
      <c r="A7" s="6">
        <v>1</v>
      </c>
      <c r="B7" s="4">
        <v>2</v>
      </c>
      <c r="C7" s="4">
        <v>3</v>
      </c>
      <c r="D7" s="8">
        <v>4</v>
      </c>
    </row>
    <row r="8" spans="1:4" ht="14.25" customHeight="1">
      <c r="A8" s="9"/>
      <c r="B8" s="10"/>
      <c r="C8" s="10"/>
      <c r="D8" s="10"/>
    </row>
    <row r="9" spans="1:4" ht="15.75" customHeight="1">
      <c r="A9" s="11" t="s">
        <v>8</v>
      </c>
      <c r="B9" s="50">
        <f>SUM(B10:B20)</f>
        <v>923</v>
      </c>
      <c r="C9" s="50">
        <f>SUM(C10:C20)</f>
        <v>814.3800000000001</v>
      </c>
      <c r="D9" s="51">
        <f>C9/B9*100</f>
        <v>88.23185265438788</v>
      </c>
    </row>
    <row r="10" spans="1:4" ht="12.75" customHeight="1">
      <c r="A10" s="14" t="s">
        <v>9</v>
      </c>
      <c r="B10" s="52">
        <v>455</v>
      </c>
      <c r="C10" s="53">
        <v>213.3</v>
      </c>
      <c r="D10" s="54">
        <f>C10/B10*100</f>
        <v>46.87912087912088</v>
      </c>
    </row>
    <row r="11" spans="1:4" ht="18" customHeight="1">
      <c r="A11" s="14" t="s">
        <v>10</v>
      </c>
      <c r="B11" s="52"/>
      <c r="C11" s="52">
        <v>29.6</v>
      </c>
      <c r="D11" s="54"/>
    </row>
    <row r="12" spans="1:4" ht="16.5" customHeight="1">
      <c r="A12" s="14" t="s">
        <v>11</v>
      </c>
      <c r="B12" s="52">
        <v>59</v>
      </c>
      <c r="C12" s="55">
        <v>75.9</v>
      </c>
      <c r="D12" s="54">
        <f>C12/B12*100</f>
        <v>128.64406779661016</v>
      </c>
    </row>
    <row r="13" spans="1:4" ht="18" customHeight="1">
      <c r="A13" s="14" t="s">
        <v>12</v>
      </c>
      <c r="B13" s="52">
        <v>357</v>
      </c>
      <c r="C13" s="53">
        <v>384.6</v>
      </c>
      <c r="D13" s="54">
        <f>C13/B13*100</f>
        <v>107.7310924369748</v>
      </c>
    </row>
    <row r="14" spans="1:4" ht="18" customHeight="1">
      <c r="A14" s="14" t="s">
        <v>61</v>
      </c>
      <c r="B14" s="52"/>
      <c r="C14" s="53">
        <v>9</v>
      </c>
      <c r="D14" s="54"/>
    </row>
    <row r="15" spans="1:4" ht="31.5" customHeight="1">
      <c r="A15" s="14" t="s">
        <v>13</v>
      </c>
      <c r="B15" s="52"/>
      <c r="C15" s="53">
        <v>-1.2</v>
      </c>
      <c r="D15" s="54"/>
    </row>
    <row r="16" spans="1:4" ht="39">
      <c r="A16" s="14" t="s">
        <v>14</v>
      </c>
      <c r="B16" s="52">
        <v>16</v>
      </c>
      <c r="C16" s="55">
        <v>28.4</v>
      </c>
      <c r="D16" s="54">
        <f>C16/B16*100</f>
        <v>177.5</v>
      </c>
    </row>
    <row r="17" spans="1:4" ht="14.25" customHeight="1">
      <c r="A17" s="14" t="s">
        <v>62</v>
      </c>
      <c r="B17" s="52"/>
      <c r="C17" s="53">
        <v>54.68</v>
      </c>
      <c r="D17" s="54"/>
    </row>
    <row r="18" spans="1:4" ht="15.75" customHeight="1">
      <c r="A18" s="14" t="s">
        <v>39</v>
      </c>
      <c r="B18" s="52">
        <v>36</v>
      </c>
      <c r="C18" s="53">
        <v>20.1</v>
      </c>
      <c r="D18" s="54"/>
    </row>
    <row r="19" spans="1:4" ht="21.75" customHeight="1">
      <c r="A19" s="14" t="s">
        <v>17</v>
      </c>
      <c r="B19" s="52"/>
      <c r="C19" s="53"/>
      <c r="D19" s="54"/>
    </row>
    <row r="20" spans="1:4" ht="29.25" customHeight="1">
      <c r="A20" s="14" t="s">
        <v>51</v>
      </c>
      <c r="B20" s="52"/>
      <c r="C20" s="52"/>
      <c r="D20" s="54"/>
    </row>
    <row r="21" spans="1:4" ht="19.5" customHeight="1">
      <c r="A21" s="11" t="s">
        <v>18</v>
      </c>
      <c r="B21" s="56">
        <f>SUM(B22:B27)</f>
        <v>2940</v>
      </c>
      <c r="C21" s="57">
        <f>SUM(C22:C27)</f>
        <v>1453.1</v>
      </c>
      <c r="D21" s="51">
        <f>C21/B21*100</f>
        <v>49.42517006802721</v>
      </c>
    </row>
    <row r="22" spans="1:4" ht="28.5" customHeight="1">
      <c r="A22" s="14" t="s">
        <v>19</v>
      </c>
      <c r="B22" s="52">
        <v>2829</v>
      </c>
      <c r="C22" s="52">
        <v>1398.5</v>
      </c>
      <c r="D22" s="54">
        <f>C22/B22*100</f>
        <v>49.434429126899964</v>
      </c>
    </row>
    <row r="23" spans="1:4" ht="12.75" customHeight="1" hidden="1">
      <c r="A23" s="14" t="s">
        <v>20</v>
      </c>
      <c r="B23" s="52"/>
      <c r="C23" s="52"/>
      <c r="D23" s="54"/>
    </row>
    <row r="24" spans="1:4" ht="12.75" customHeight="1" hidden="1">
      <c r="A24" s="14" t="s">
        <v>63</v>
      </c>
      <c r="B24" s="52"/>
      <c r="C24" s="52"/>
      <c r="D24" s="54"/>
    </row>
    <row r="25" spans="1:4" ht="12.75" customHeight="1" hidden="1">
      <c r="A25" s="14" t="s">
        <v>54</v>
      </c>
      <c r="B25" s="52"/>
      <c r="C25" s="55"/>
      <c r="D25" s="54"/>
    </row>
    <row r="26" spans="1:4" ht="28.5" customHeight="1">
      <c r="A26" s="14" t="s">
        <v>23</v>
      </c>
      <c r="B26" s="58">
        <v>111</v>
      </c>
      <c r="C26" s="59">
        <v>54.6</v>
      </c>
      <c r="D26" s="54">
        <v>119.43</v>
      </c>
    </row>
    <row r="27" spans="1:4" ht="12.75" customHeight="1" hidden="1">
      <c r="A27" s="14" t="s">
        <v>43</v>
      </c>
      <c r="B27" s="58"/>
      <c r="C27" s="58"/>
      <c r="D27" s="54"/>
    </row>
    <row r="28" spans="1:4" ht="17.25" customHeight="1">
      <c r="A28" s="11" t="s">
        <v>24</v>
      </c>
      <c r="B28" s="50">
        <f>B21+B9</f>
        <v>3863</v>
      </c>
      <c r="C28" s="50">
        <f>C21+C9</f>
        <v>2267.48</v>
      </c>
      <c r="D28" s="50">
        <f>C28/B28*100</f>
        <v>58.69738545172146</v>
      </c>
    </row>
    <row r="29" spans="1:4" ht="17.25" customHeight="1">
      <c r="A29" s="11" t="s">
        <v>25</v>
      </c>
      <c r="B29" s="50">
        <f>B30+B31+B32+B33+B34+B35</f>
        <v>3982.04</v>
      </c>
      <c r="C29" s="50">
        <f>C30+C31+C32+C33+C34+C35</f>
        <v>2200.9</v>
      </c>
      <c r="D29" s="50">
        <f>C29/B29*100</f>
        <v>55.27066528713925</v>
      </c>
    </row>
    <row r="30" spans="1:4" ht="45.75" customHeight="1">
      <c r="A30" s="24" t="s">
        <v>26</v>
      </c>
      <c r="B30" s="58">
        <v>1859.4</v>
      </c>
      <c r="C30" s="60">
        <v>640.34</v>
      </c>
      <c r="D30" s="54">
        <f aca="true" t="shared" si="0" ref="D30:D38">C30/B30*100</f>
        <v>34.437990749704205</v>
      </c>
    </row>
    <row r="31" spans="1:4" ht="17.25" customHeight="1">
      <c r="A31" s="14" t="s">
        <v>27</v>
      </c>
      <c r="B31" s="59">
        <v>68.64</v>
      </c>
      <c r="C31" s="58">
        <v>57.6</v>
      </c>
      <c r="D31" s="54">
        <f t="shared" si="0"/>
        <v>83.91608391608392</v>
      </c>
    </row>
    <row r="32" spans="1:4" ht="15" customHeight="1">
      <c r="A32" s="14" t="s">
        <v>28</v>
      </c>
      <c r="B32" s="58">
        <v>111</v>
      </c>
      <c r="C32" s="59">
        <v>45.96</v>
      </c>
      <c r="D32" s="54">
        <f t="shared" si="0"/>
        <v>41.4054054054054</v>
      </c>
    </row>
    <row r="33" spans="1:4" ht="32.25" customHeight="1">
      <c r="A33" s="14" t="s">
        <v>29</v>
      </c>
      <c r="B33" s="58">
        <v>300</v>
      </c>
      <c r="C33" s="58">
        <v>65</v>
      </c>
      <c r="D33" s="54">
        <f t="shared" si="0"/>
        <v>21.666666666666668</v>
      </c>
    </row>
    <row r="34" spans="1:4" ht="32.25" customHeight="1">
      <c r="A34" s="14" t="s">
        <v>56</v>
      </c>
      <c r="B34" s="58">
        <v>160</v>
      </c>
      <c r="C34" s="58">
        <v>30</v>
      </c>
      <c r="D34" s="54"/>
    </row>
    <row r="35" spans="1:4" ht="16.5" customHeight="1">
      <c r="A35" s="14" t="s">
        <v>30</v>
      </c>
      <c r="B35" s="58">
        <f>B37+B38</f>
        <v>1483</v>
      </c>
      <c r="C35" s="58">
        <f>C37+C38</f>
        <v>1362</v>
      </c>
      <c r="D35" s="54">
        <f t="shared" si="0"/>
        <v>91.84086311530682</v>
      </c>
    </row>
    <row r="36" spans="1:4" ht="0.75" customHeight="1">
      <c r="A36" s="14" t="s">
        <v>64</v>
      </c>
      <c r="B36" s="58"/>
      <c r="C36" s="58"/>
      <c r="D36" s="54" t="e">
        <f t="shared" si="0"/>
        <v>#N/A</v>
      </c>
    </row>
    <row r="37" spans="1:4" ht="17.25" customHeight="1">
      <c r="A37" s="14" t="s">
        <v>32</v>
      </c>
      <c r="B37" s="58">
        <v>1049</v>
      </c>
      <c r="C37" s="58">
        <v>970.2</v>
      </c>
      <c r="D37" s="54">
        <f t="shared" si="0"/>
        <v>92.48808388941849</v>
      </c>
    </row>
    <row r="38" spans="1:4" ht="17.25" customHeight="1">
      <c r="A38" s="14" t="s">
        <v>33</v>
      </c>
      <c r="B38" s="58">
        <v>434</v>
      </c>
      <c r="C38" s="58">
        <v>391.8</v>
      </c>
      <c r="D38" s="54">
        <f t="shared" si="0"/>
        <v>90.27649769585254</v>
      </c>
    </row>
    <row r="39" spans="1:4" ht="14.25" customHeight="1">
      <c r="A39" s="14" t="s">
        <v>65</v>
      </c>
      <c r="B39" s="58"/>
      <c r="C39" s="58"/>
      <c r="D39" s="54"/>
    </row>
    <row r="40" spans="1:4" ht="14.25" customHeight="1">
      <c r="A40" s="14" t="s">
        <v>34</v>
      </c>
      <c r="B40" s="61">
        <f>B28-B29</f>
        <v>-119.03999999999996</v>
      </c>
      <c r="C40" s="61">
        <f>C28-C29</f>
        <v>66.57999999999993</v>
      </c>
      <c r="D40" s="54"/>
    </row>
    <row r="41" spans="1:4" ht="14.25" customHeight="1">
      <c r="A41" s="14"/>
      <c r="B41" s="61"/>
      <c r="C41" s="61"/>
      <c r="D41" s="54"/>
    </row>
    <row r="42" spans="1:4" ht="14.25" customHeight="1">
      <c r="A42" s="14"/>
      <c r="B42" s="61"/>
      <c r="C42" s="61"/>
      <c r="D42" s="54"/>
    </row>
    <row r="43" spans="1:4" ht="15">
      <c r="A43" s="2" t="s">
        <v>35</v>
      </c>
      <c r="B43" s="2"/>
      <c r="C43" s="2"/>
      <c r="D43" s="2"/>
    </row>
    <row r="44" spans="1:4" ht="15">
      <c r="A44" s="2" t="s">
        <v>36</v>
      </c>
      <c r="B44" s="2"/>
      <c r="C44" s="2"/>
      <c r="D44" s="2"/>
    </row>
    <row r="45" spans="1:4" ht="15">
      <c r="A45" s="30" t="s">
        <v>66</v>
      </c>
      <c r="B45" s="30"/>
      <c r="C45" s="30"/>
      <c r="D45" s="30"/>
    </row>
    <row r="46" ht="12.75">
      <c r="A46" s="49"/>
    </row>
    <row r="47" ht="12.75">
      <c r="A47" s="49"/>
    </row>
  </sheetData>
  <mergeCells count="5">
    <mergeCell ref="A1:D1"/>
    <mergeCell ref="A2:D2"/>
    <mergeCell ref="A3:D3"/>
    <mergeCell ref="A4:D4"/>
    <mergeCell ref="A45:D45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9">
      <selection activeCell="A33" sqref="A33"/>
    </sheetView>
  </sheetViews>
  <sheetFormatPr defaultColWidth="9.00390625" defaultRowHeight="12.75"/>
  <cols>
    <col min="1" max="1" width="53.375" style="0" customWidth="1"/>
    <col min="2" max="2" width="11.75390625" style="0" customWidth="1"/>
    <col min="3" max="3" width="10.875" style="0" customWidth="1"/>
    <col min="4" max="4" width="10.125" style="0" customWidth="1"/>
  </cols>
  <sheetData>
    <row r="1" spans="1:4" ht="15">
      <c r="A1" s="1" t="s">
        <v>67</v>
      </c>
      <c r="B1" s="1"/>
      <c r="C1" s="1"/>
      <c r="D1" s="1"/>
    </row>
    <row r="2" spans="1:4" ht="15">
      <c r="A2" s="1" t="s">
        <v>68</v>
      </c>
      <c r="B2" s="1"/>
      <c r="C2" s="1"/>
      <c r="D2" s="1"/>
    </row>
    <row r="3" spans="1:4" ht="15">
      <c r="A3" s="1" t="s">
        <v>3</v>
      </c>
      <c r="B3" s="1"/>
      <c r="C3" s="1"/>
      <c r="D3" s="1"/>
    </row>
    <row r="4" spans="1:4" ht="15">
      <c r="A4" s="32"/>
      <c r="B4" s="32"/>
      <c r="C4" s="32"/>
      <c r="D4" s="32"/>
    </row>
    <row r="5" spans="1:4" ht="39">
      <c r="A5" s="33" t="s">
        <v>4</v>
      </c>
      <c r="B5" s="62" t="s">
        <v>69</v>
      </c>
      <c r="C5" s="4" t="s">
        <v>6</v>
      </c>
      <c r="D5" s="62" t="s">
        <v>7</v>
      </c>
    </row>
    <row r="6" spans="1:4" ht="15">
      <c r="A6" s="9"/>
      <c r="B6" s="63"/>
      <c r="C6" s="63"/>
      <c r="D6" s="63"/>
    </row>
    <row r="7" spans="1:4" ht="15">
      <c r="A7" s="11" t="s">
        <v>8</v>
      </c>
      <c r="B7" s="64">
        <f>SUM(B8:B16)</f>
        <v>116</v>
      </c>
      <c r="C7" s="64">
        <f>SUM(C8:C16)</f>
        <v>72.79</v>
      </c>
      <c r="D7" s="65">
        <f>C7/B7*100</f>
        <v>62.75000000000001</v>
      </c>
    </row>
    <row r="8" spans="1:4" ht="18.75" customHeight="1">
      <c r="A8" s="14" t="s">
        <v>9</v>
      </c>
      <c r="B8" s="66">
        <v>63</v>
      </c>
      <c r="C8" s="67">
        <v>38.5</v>
      </c>
      <c r="D8" s="68">
        <f>C8/B8*100</f>
        <v>61.111111111111114</v>
      </c>
    </row>
    <row r="9" spans="1:4" ht="13.5" customHeight="1">
      <c r="A9" s="14" t="s">
        <v>10</v>
      </c>
      <c r="B9" s="66"/>
      <c r="C9" s="69">
        <v>-7.8</v>
      </c>
      <c r="D9" s="68"/>
    </row>
    <row r="10" spans="1:4" ht="16.5" customHeight="1">
      <c r="A10" s="14" t="s">
        <v>11</v>
      </c>
      <c r="B10" s="66">
        <v>4</v>
      </c>
      <c r="C10" s="69">
        <v>5.2</v>
      </c>
      <c r="D10" s="68">
        <f>C10/B10*100</f>
        <v>130</v>
      </c>
    </row>
    <row r="11" spans="1:4" ht="16.5" customHeight="1">
      <c r="A11" s="14" t="s">
        <v>12</v>
      </c>
      <c r="B11" s="66">
        <v>37</v>
      </c>
      <c r="C11" s="69">
        <v>20.8</v>
      </c>
      <c r="D11" s="68">
        <f>C11/B11*100</f>
        <v>56.21621621621622</v>
      </c>
    </row>
    <row r="12" spans="1:4" ht="31.5" customHeight="1">
      <c r="A12" s="14" t="s">
        <v>13</v>
      </c>
      <c r="B12" s="66"/>
      <c r="C12" s="69">
        <v>-0.26</v>
      </c>
      <c r="D12" s="68"/>
    </row>
    <row r="13" spans="1:4" ht="30.75" customHeight="1">
      <c r="A13" s="14" t="s">
        <v>14</v>
      </c>
      <c r="B13" s="66">
        <v>8</v>
      </c>
      <c r="C13" s="67">
        <v>10.4</v>
      </c>
      <c r="D13" s="68">
        <f>C13/B13*100</f>
        <v>130</v>
      </c>
    </row>
    <row r="14" spans="1:4" ht="15" customHeight="1">
      <c r="A14" s="18" t="s">
        <v>39</v>
      </c>
      <c r="B14" s="66">
        <v>4</v>
      </c>
      <c r="C14" s="67">
        <v>2.3</v>
      </c>
      <c r="D14" s="68">
        <f>C14/B14*100</f>
        <v>57.49999999999999</v>
      </c>
    </row>
    <row r="15" spans="1:4" ht="15" customHeight="1">
      <c r="A15" s="18" t="s">
        <v>16</v>
      </c>
      <c r="B15" s="66"/>
      <c r="C15" s="69">
        <v>3.65</v>
      </c>
      <c r="D15" s="68"/>
    </row>
    <row r="16" spans="1:4" ht="15.75" customHeight="1">
      <c r="A16" s="14" t="s">
        <v>17</v>
      </c>
      <c r="B16" s="66"/>
      <c r="C16" s="66"/>
      <c r="D16" s="68"/>
    </row>
    <row r="17" spans="1:4" ht="16.5" customHeight="1">
      <c r="A17" s="11" t="s">
        <v>18</v>
      </c>
      <c r="B17" s="70">
        <f>SUM(B18:B20)</f>
        <v>2352</v>
      </c>
      <c r="C17" s="70">
        <f>SUM(C18:C20)</f>
        <v>1476.5</v>
      </c>
      <c r="D17" s="65">
        <f>C17/B17*100</f>
        <v>62.77636054421769</v>
      </c>
    </row>
    <row r="18" spans="1:4" ht="30" customHeight="1">
      <c r="A18" s="14" t="s">
        <v>19</v>
      </c>
      <c r="B18" s="66">
        <v>1985</v>
      </c>
      <c r="C18" s="66">
        <v>1225.5</v>
      </c>
      <c r="D18" s="68">
        <f>C18/B18*100</f>
        <v>61.73803526448363</v>
      </c>
    </row>
    <row r="19" spans="1:4" ht="30" customHeight="1">
      <c r="A19" s="14" t="s">
        <v>20</v>
      </c>
      <c r="B19" s="66">
        <v>312</v>
      </c>
      <c r="C19" s="66">
        <v>224</v>
      </c>
      <c r="D19" s="68">
        <f>C19/B19*100</f>
        <v>71.7948717948718</v>
      </c>
    </row>
    <row r="20" spans="1:4" ht="28.5" customHeight="1">
      <c r="A20" s="14" t="s">
        <v>23</v>
      </c>
      <c r="B20" s="71">
        <v>55</v>
      </c>
      <c r="C20" s="71">
        <v>27</v>
      </c>
      <c r="D20" s="68">
        <f>C20/B20*100</f>
        <v>49.09090909090909</v>
      </c>
    </row>
    <row r="21" spans="1:4" ht="18" customHeight="1">
      <c r="A21" s="11" t="s">
        <v>24</v>
      </c>
      <c r="B21" s="64">
        <f>B17+B7</f>
        <v>2468</v>
      </c>
      <c r="C21" s="64">
        <f>C17+C7</f>
        <v>1549.29</v>
      </c>
      <c r="D21" s="64">
        <f aca="true" t="shared" si="0" ref="D21:D30">C21/B21*100</f>
        <v>62.775121555915725</v>
      </c>
    </row>
    <row r="22" spans="1:4" ht="16.5" customHeight="1">
      <c r="A22" s="11" t="s">
        <v>25</v>
      </c>
      <c r="B22" s="64">
        <f>B23+B24+B25+B26+B27</f>
        <v>2480.6</v>
      </c>
      <c r="C22" s="64">
        <f>C23+C24+C25+C26+C27</f>
        <v>1583.06</v>
      </c>
      <c r="D22" s="64">
        <f t="shared" si="0"/>
        <v>63.81762476820124</v>
      </c>
    </row>
    <row r="23" spans="1:4" ht="58.5" customHeight="1">
      <c r="A23" s="24" t="s">
        <v>26</v>
      </c>
      <c r="B23" s="71">
        <v>715</v>
      </c>
      <c r="C23" s="71">
        <v>274.4</v>
      </c>
      <c r="D23" s="68">
        <f t="shared" si="0"/>
        <v>38.37762237762237</v>
      </c>
    </row>
    <row r="24" spans="1:4" ht="17.25" customHeight="1">
      <c r="A24" s="14" t="s">
        <v>27</v>
      </c>
      <c r="B24" s="71">
        <v>12.6</v>
      </c>
      <c r="C24" s="71">
        <v>1.6</v>
      </c>
      <c r="D24" s="68">
        <f t="shared" si="0"/>
        <v>12.698412698412701</v>
      </c>
    </row>
    <row r="25" spans="1:4" ht="16.5" customHeight="1">
      <c r="A25" s="14" t="s">
        <v>28</v>
      </c>
      <c r="B25" s="71">
        <v>55</v>
      </c>
      <c r="C25" s="71">
        <v>21.4</v>
      </c>
      <c r="D25" s="68">
        <f t="shared" si="0"/>
        <v>38.909090909090914</v>
      </c>
    </row>
    <row r="26" spans="1:4" ht="29.25" customHeight="1">
      <c r="A26" s="14" t="s">
        <v>29</v>
      </c>
      <c r="B26" s="71">
        <v>100</v>
      </c>
      <c r="C26" s="71">
        <v>15.96</v>
      </c>
      <c r="D26" s="68">
        <f t="shared" si="0"/>
        <v>15.960000000000003</v>
      </c>
    </row>
    <row r="27" spans="1:4" ht="17.25" customHeight="1">
      <c r="A27" s="14" t="s">
        <v>30</v>
      </c>
      <c r="B27" s="71">
        <f>B29+B30+B31</f>
        <v>1598</v>
      </c>
      <c r="C27" s="71">
        <f>C29+C30+C31</f>
        <v>1269.7</v>
      </c>
      <c r="D27" s="68">
        <f t="shared" si="0"/>
        <v>79.4555694618273</v>
      </c>
    </row>
    <row r="28" spans="1:4" ht="12.75" customHeight="1" hidden="1">
      <c r="A28" s="14" t="s">
        <v>64</v>
      </c>
      <c r="B28" s="71"/>
      <c r="C28" s="71"/>
      <c r="D28" s="68" t="e">
        <f t="shared" si="0"/>
        <v>#N/A</v>
      </c>
    </row>
    <row r="29" spans="1:4" ht="19.5" customHeight="1">
      <c r="A29" s="28" t="s">
        <v>70</v>
      </c>
      <c r="B29" s="71">
        <v>160</v>
      </c>
      <c r="C29" s="71"/>
      <c r="D29" s="68">
        <f t="shared" si="0"/>
        <v>0</v>
      </c>
    </row>
    <row r="30" spans="1:4" ht="18.75" customHeight="1">
      <c r="A30" s="28" t="s">
        <v>32</v>
      </c>
      <c r="B30" s="71">
        <v>1208</v>
      </c>
      <c r="C30" s="71">
        <v>1135.2</v>
      </c>
      <c r="D30" s="68">
        <f t="shared" si="0"/>
        <v>93.97350993377484</v>
      </c>
    </row>
    <row r="31" spans="1:4" ht="14.25" customHeight="1">
      <c r="A31" s="14" t="s">
        <v>33</v>
      </c>
      <c r="B31" s="71">
        <v>230</v>
      </c>
      <c r="C31" s="71">
        <v>134.5</v>
      </c>
      <c r="D31" s="68">
        <f>C31/B31*100</f>
        <v>58.47826086956521</v>
      </c>
    </row>
    <row r="32" spans="1:4" ht="16.5" customHeight="1">
      <c r="A32" s="14" t="s">
        <v>34</v>
      </c>
      <c r="B32" s="72">
        <f>B21-B22</f>
        <v>-12.599999999999909</v>
      </c>
      <c r="C32" s="72">
        <f>C21-C22</f>
        <v>-33.76999999999998</v>
      </c>
      <c r="D32" s="72">
        <f>D21-D22</f>
        <v>-1.0425032122855171</v>
      </c>
    </row>
    <row r="33" spans="1:4" ht="16.5" customHeight="1">
      <c r="A33" s="14"/>
      <c r="B33" s="72"/>
      <c r="C33" s="72"/>
      <c r="D33" s="68"/>
    </row>
    <row r="34" spans="1:4" ht="16.5" customHeight="1">
      <c r="A34" s="14"/>
      <c r="B34" s="72"/>
      <c r="C34" s="72"/>
      <c r="D34" s="68"/>
    </row>
    <row r="35" spans="1:4" ht="15">
      <c r="A35" s="2" t="s">
        <v>71</v>
      </c>
      <c r="B35" s="2"/>
      <c r="C35" s="2"/>
      <c r="D35" s="2"/>
    </row>
    <row r="36" spans="1:4" ht="15">
      <c r="A36" s="2" t="s">
        <v>36</v>
      </c>
      <c r="B36" s="2"/>
      <c r="C36" s="2"/>
      <c r="D36" s="2"/>
    </row>
    <row r="37" spans="1:4" ht="15">
      <c r="A37" s="2" t="s">
        <v>72</v>
      </c>
      <c r="B37" s="2"/>
      <c r="C37" s="2" t="s">
        <v>73</v>
      </c>
      <c r="D37" s="2"/>
    </row>
  </sheetData>
  <mergeCells count="3">
    <mergeCell ref="A1:D1"/>
    <mergeCell ref="A2:D2"/>
    <mergeCell ref="A3:D3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 topLeftCell="A28">
      <selection activeCell="A41" sqref="A41"/>
    </sheetView>
  </sheetViews>
  <sheetFormatPr defaultColWidth="9.00390625" defaultRowHeight="12.75"/>
  <cols>
    <col min="1" max="1" width="59.875" style="0" customWidth="1"/>
    <col min="2" max="2" width="10.25390625" style="0" customWidth="1"/>
    <col min="3" max="3" width="11.375" style="0" customWidth="1"/>
  </cols>
  <sheetData>
    <row r="1" spans="1:4" ht="15">
      <c r="A1" s="1" t="s">
        <v>74</v>
      </c>
      <c r="B1" s="1"/>
      <c r="C1" s="1"/>
      <c r="D1" s="1"/>
    </row>
    <row r="2" spans="1:4" ht="15">
      <c r="A2" s="1" t="s">
        <v>75</v>
      </c>
      <c r="B2" s="1"/>
      <c r="C2" s="1"/>
      <c r="D2" s="1"/>
    </row>
    <row r="3" spans="1:4" ht="15">
      <c r="A3" s="1" t="s">
        <v>3</v>
      </c>
      <c r="B3" s="1"/>
      <c r="C3" s="1"/>
      <c r="D3" s="1"/>
    </row>
    <row r="4" spans="1:4" ht="15">
      <c r="A4" s="32"/>
      <c r="B4" s="32"/>
      <c r="C4" s="32"/>
      <c r="D4" s="32"/>
    </row>
    <row r="5" spans="1:4" ht="50.25" customHeight="1">
      <c r="A5" s="33" t="s">
        <v>4</v>
      </c>
      <c r="B5" s="4" t="s">
        <v>5</v>
      </c>
      <c r="C5" s="4" t="s">
        <v>6</v>
      </c>
      <c r="D5" s="4" t="s">
        <v>7</v>
      </c>
    </row>
    <row r="6" spans="1:4" ht="15.75" customHeight="1">
      <c r="A6" s="9"/>
      <c r="B6" s="10"/>
      <c r="C6" s="10"/>
      <c r="D6" s="10"/>
    </row>
    <row r="7" spans="1:4" ht="16.5" customHeight="1">
      <c r="A7" s="11" t="s">
        <v>8</v>
      </c>
      <c r="B7" s="12">
        <f>SUM(B8:B17)</f>
        <v>932</v>
      </c>
      <c r="C7" s="12">
        <f>SUM(C8:C17)</f>
        <v>503.98</v>
      </c>
      <c r="D7" s="13">
        <f>C7/B7*100</f>
        <v>54.07510729613734</v>
      </c>
    </row>
    <row r="8" spans="1:4" ht="18" customHeight="1">
      <c r="A8" s="14" t="s">
        <v>9</v>
      </c>
      <c r="B8" s="15">
        <v>463</v>
      </c>
      <c r="C8" s="17">
        <v>225.9</v>
      </c>
      <c r="D8" s="20">
        <f>C8/B8*100</f>
        <v>48.79049676025918</v>
      </c>
    </row>
    <row r="9" spans="1:4" ht="17.25" customHeight="1">
      <c r="A9" s="14" t="s">
        <v>10</v>
      </c>
      <c r="B9" s="15"/>
      <c r="C9" s="15">
        <v>5.4</v>
      </c>
      <c r="D9" s="20"/>
    </row>
    <row r="10" spans="1:4" ht="17.25" customHeight="1">
      <c r="A10" s="14" t="s">
        <v>11</v>
      </c>
      <c r="B10" s="15">
        <v>21</v>
      </c>
      <c r="C10" s="16">
        <v>21</v>
      </c>
      <c r="D10" s="20">
        <f>C10/B10*100</f>
        <v>100</v>
      </c>
    </row>
    <row r="11" spans="1:4" ht="15.75" customHeight="1">
      <c r="A11" s="14" t="s">
        <v>12</v>
      </c>
      <c r="B11" s="15">
        <v>319</v>
      </c>
      <c r="C11" s="16">
        <v>201.1</v>
      </c>
      <c r="D11" s="20">
        <f>C11/B11*100</f>
        <v>63.040752351097176</v>
      </c>
    </row>
    <row r="12" spans="1:4" ht="30" customHeight="1">
      <c r="A12" s="14" t="s">
        <v>13</v>
      </c>
      <c r="B12" s="15"/>
      <c r="C12" s="16">
        <v>-2.2</v>
      </c>
      <c r="D12" s="20"/>
    </row>
    <row r="13" spans="1:4" ht="30.75" customHeight="1">
      <c r="A13" s="14" t="s">
        <v>14</v>
      </c>
      <c r="B13" s="15">
        <v>27</v>
      </c>
      <c r="C13" s="17">
        <v>14.1</v>
      </c>
      <c r="D13" s="20">
        <f>C13/B13*100</f>
        <v>52.22222222222223</v>
      </c>
    </row>
    <row r="14" spans="1:4" ht="30.75" customHeight="1">
      <c r="A14" s="14" t="s">
        <v>76</v>
      </c>
      <c r="B14" s="15"/>
      <c r="C14" s="17">
        <v>0.9</v>
      </c>
      <c r="D14" s="20" t="e">
        <f>C14/B14*100</f>
        <v>#N/A</v>
      </c>
    </row>
    <row r="15" spans="1:4" ht="14.25" customHeight="1">
      <c r="A15" s="18" t="s">
        <v>39</v>
      </c>
      <c r="B15" s="15">
        <v>102</v>
      </c>
      <c r="C15" s="16">
        <v>23.6</v>
      </c>
      <c r="D15" s="20"/>
    </row>
    <row r="16" spans="1:4" ht="14.25" customHeight="1">
      <c r="A16" s="18" t="s">
        <v>16</v>
      </c>
      <c r="B16" s="15"/>
      <c r="C16" s="16">
        <v>1.19</v>
      </c>
      <c r="D16" s="20"/>
    </row>
    <row r="17" spans="1:4" ht="14.25" customHeight="1">
      <c r="A17" s="14" t="s">
        <v>17</v>
      </c>
      <c r="B17" s="15"/>
      <c r="C17" s="15">
        <v>12.99</v>
      </c>
      <c r="D17" s="20"/>
    </row>
    <row r="18" spans="1:4" ht="18.75" customHeight="1">
      <c r="A18" s="11" t="s">
        <v>18</v>
      </c>
      <c r="B18" s="34">
        <f>SUM(B19+B20+B23+B24+B25+B26)</f>
        <v>6252.9</v>
      </c>
      <c r="C18" s="73">
        <f>SUM(C19:C27)</f>
        <v>5127.36</v>
      </c>
      <c r="D18" s="13">
        <f aca="true" t="shared" si="0" ref="D18:D27">C18/B18*100</f>
        <v>81.99971213357003</v>
      </c>
    </row>
    <row r="19" spans="1:4" ht="33" customHeight="1">
      <c r="A19" s="14" t="s">
        <v>19</v>
      </c>
      <c r="B19" s="15">
        <v>2722</v>
      </c>
      <c r="C19" s="15">
        <v>1712.7</v>
      </c>
      <c r="D19" s="20">
        <f t="shared" si="0"/>
        <v>62.92064658339457</v>
      </c>
    </row>
    <row r="20" spans="1:4" ht="15" customHeight="1">
      <c r="A20" s="14" t="s">
        <v>20</v>
      </c>
      <c r="B20" s="15">
        <v>85</v>
      </c>
      <c r="C20" s="15">
        <v>25</v>
      </c>
      <c r="D20" s="20">
        <f t="shared" si="0"/>
        <v>29.411764705882355</v>
      </c>
    </row>
    <row r="21" spans="1:4" ht="12.75" customHeight="1" hidden="1">
      <c r="A21" s="14" t="s">
        <v>53</v>
      </c>
      <c r="B21" s="15"/>
      <c r="C21" s="15"/>
      <c r="D21" s="20" t="e">
        <f t="shared" si="0"/>
        <v>#N/A</v>
      </c>
    </row>
    <row r="22" spans="1:4" ht="16.5" customHeight="1">
      <c r="A22" s="14" t="s">
        <v>54</v>
      </c>
      <c r="B22" s="15"/>
      <c r="C22" s="15"/>
      <c r="D22" s="20" t="e">
        <f t="shared" si="0"/>
        <v>#N/A</v>
      </c>
    </row>
    <row r="23" spans="1:4" ht="33" customHeight="1">
      <c r="A23" s="14" t="s">
        <v>77</v>
      </c>
      <c r="B23" s="15">
        <v>29.2</v>
      </c>
      <c r="C23" s="15">
        <v>29.2</v>
      </c>
      <c r="D23" s="20"/>
    </row>
    <row r="24" spans="1:4" ht="33" customHeight="1">
      <c r="A24" s="14" t="s">
        <v>78</v>
      </c>
      <c r="B24" s="15">
        <v>2508</v>
      </c>
      <c r="C24" s="15">
        <v>2508</v>
      </c>
      <c r="D24" s="20"/>
    </row>
    <row r="25" spans="1:4" ht="20.25" customHeight="1">
      <c r="A25" s="14" t="s">
        <v>79</v>
      </c>
      <c r="B25" s="15">
        <v>797.9</v>
      </c>
      <c r="C25" s="15">
        <v>797.9</v>
      </c>
      <c r="D25" s="20"/>
    </row>
    <row r="26" spans="1:4" ht="27.75" customHeight="1">
      <c r="A26" s="14" t="s">
        <v>23</v>
      </c>
      <c r="B26" s="21">
        <v>110.8</v>
      </c>
      <c r="C26" s="21">
        <v>54.56</v>
      </c>
      <c r="D26" s="20">
        <f t="shared" si="0"/>
        <v>49.24187725631769</v>
      </c>
    </row>
    <row r="27" spans="1:4" ht="12.75" customHeight="1" hidden="1">
      <c r="A27" s="14" t="s">
        <v>43</v>
      </c>
      <c r="B27" s="21"/>
      <c r="C27" s="21"/>
      <c r="D27" s="20" t="e">
        <f t="shared" si="0"/>
        <v>#N/A</v>
      </c>
    </row>
    <row r="28" spans="1:4" ht="15" customHeight="1">
      <c r="A28" s="11" t="s">
        <v>24</v>
      </c>
      <c r="B28" s="12">
        <f>B18+B7</f>
        <v>7184.9</v>
      </c>
      <c r="C28" s="12">
        <f>C18+C7</f>
        <v>5631.34</v>
      </c>
      <c r="D28" s="12">
        <f aca="true" t="shared" si="1" ref="D28:D38">C28/B28*100</f>
        <v>78.37743044440424</v>
      </c>
    </row>
    <row r="29" spans="1:4" ht="15" customHeight="1">
      <c r="A29" s="11" t="s">
        <v>25</v>
      </c>
      <c r="B29" s="12">
        <f>B30+B31+B32+B33+B37+B38+B44</f>
        <v>7274.6</v>
      </c>
      <c r="C29" s="12">
        <f>C30+C31+C32+C33+C37+C38+C44</f>
        <v>5681.960000000001</v>
      </c>
      <c r="D29" s="13">
        <f t="shared" si="1"/>
        <v>78.1068374893465</v>
      </c>
    </row>
    <row r="30" spans="1:4" ht="44.25" customHeight="1">
      <c r="A30" s="24" t="s">
        <v>26</v>
      </c>
      <c r="B30" s="21">
        <v>1380</v>
      </c>
      <c r="C30" s="21">
        <v>442.1</v>
      </c>
      <c r="D30" s="20">
        <f t="shared" si="1"/>
        <v>32.036231884057976</v>
      </c>
    </row>
    <row r="31" spans="1:4" ht="14.25" customHeight="1">
      <c r="A31" s="14" t="s">
        <v>27</v>
      </c>
      <c r="B31" s="21">
        <v>30.1</v>
      </c>
      <c r="C31" s="21">
        <v>30.06</v>
      </c>
      <c r="D31" s="20">
        <f t="shared" si="1"/>
        <v>99.8671096345515</v>
      </c>
    </row>
    <row r="32" spans="1:4" ht="15" customHeight="1">
      <c r="A32" s="14" t="s">
        <v>28</v>
      </c>
      <c r="B32" s="21">
        <v>110.8</v>
      </c>
      <c r="C32" s="21">
        <v>44.04</v>
      </c>
      <c r="D32" s="20">
        <f t="shared" si="1"/>
        <v>39.74729241877256</v>
      </c>
    </row>
    <row r="33" spans="1:4" ht="32.25" customHeight="1">
      <c r="A33" s="14" t="s">
        <v>80</v>
      </c>
      <c r="B33" s="21">
        <f>B34+B35</f>
        <v>299</v>
      </c>
      <c r="C33" s="26">
        <v>20.46</v>
      </c>
      <c r="D33" s="20"/>
    </row>
    <row r="34" spans="1:4" ht="37.5" customHeight="1">
      <c r="A34" s="14" t="s">
        <v>81</v>
      </c>
      <c r="B34" s="21">
        <v>200</v>
      </c>
      <c r="C34" s="21">
        <v>15.96</v>
      </c>
      <c r="D34" s="20">
        <f t="shared" si="1"/>
        <v>7.980000000000001</v>
      </c>
    </row>
    <row r="35" spans="1:4" ht="18" customHeight="1">
      <c r="A35" s="14" t="s">
        <v>82</v>
      </c>
      <c r="B35" s="21">
        <v>99</v>
      </c>
      <c r="C35" s="21">
        <v>4.5</v>
      </c>
      <c r="D35" s="20">
        <f t="shared" si="1"/>
        <v>4.545454545454546</v>
      </c>
    </row>
    <row r="36" spans="1:4" ht="18" customHeight="1">
      <c r="A36" s="14" t="s">
        <v>83</v>
      </c>
      <c r="B36" s="21"/>
      <c r="C36" s="21"/>
      <c r="D36" s="20"/>
    </row>
    <row r="37" spans="1:4" ht="28.5" customHeight="1">
      <c r="A37" s="74" t="s">
        <v>84</v>
      </c>
      <c r="B37" s="21">
        <v>29.2</v>
      </c>
      <c r="C37" s="21">
        <v>29.2</v>
      </c>
      <c r="D37" s="20">
        <f t="shared" si="1"/>
        <v>100</v>
      </c>
    </row>
    <row r="38" spans="1:4" ht="16.5" customHeight="1">
      <c r="A38" s="14" t="s">
        <v>30</v>
      </c>
      <c r="B38" s="21">
        <f>B40+B41+B42+B43</f>
        <v>1993.6</v>
      </c>
      <c r="C38" s="21">
        <f>C40+C41+C42+C43</f>
        <v>1684.2</v>
      </c>
      <c r="D38" s="20">
        <f t="shared" si="1"/>
        <v>84.48033707865169</v>
      </c>
    </row>
    <row r="39" spans="1:4" ht="12.75" customHeight="1" hidden="1">
      <c r="A39" s="14" t="s">
        <v>64</v>
      </c>
      <c r="B39" s="21"/>
      <c r="C39" s="21"/>
      <c r="D39" s="20"/>
    </row>
    <row r="40" spans="1:4" ht="17.25" customHeight="1">
      <c r="A40" s="28" t="s">
        <v>85</v>
      </c>
      <c r="B40" s="21"/>
      <c r="C40" s="21">
        <v>0</v>
      </c>
      <c r="D40" s="20"/>
    </row>
    <row r="41" spans="1:4" ht="18.75" customHeight="1">
      <c r="A41" s="28" t="s">
        <v>32</v>
      </c>
      <c r="B41" s="21">
        <v>1515</v>
      </c>
      <c r="C41" s="21">
        <v>1415.6</v>
      </c>
      <c r="D41" s="20">
        <f>C41/B41*100</f>
        <v>93.43894389438945</v>
      </c>
    </row>
    <row r="42" spans="1:4" ht="20.25" customHeight="1">
      <c r="A42" s="14" t="s">
        <v>86</v>
      </c>
      <c r="B42" s="21">
        <v>36.6</v>
      </c>
      <c r="C42" s="21">
        <v>32.6</v>
      </c>
      <c r="D42" s="20"/>
    </row>
    <row r="43" spans="1:4" ht="15" customHeight="1">
      <c r="A43" s="14" t="s">
        <v>33</v>
      </c>
      <c r="B43" s="21">
        <v>442</v>
      </c>
      <c r="C43" s="21">
        <v>236</v>
      </c>
      <c r="D43" s="20">
        <f>C43/B43*100</f>
        <v>53.39366515837104</v>
      </c>
    </row>
    <row r="44" spans="1:4" ht="15" customHeight="1">
      <c r="A44" s="14" t="s">
        <v>87</v>
      </c>
      <c r="B44" s="21">
        <v>3431.9</v>
      </c>
      <c r="C44" s="21">
        <v>3431.9</v>
      </c>
      <c r="D44" s="20"/>
    </row>
    <row r="45" spans="1:4" ht="15" customHeight="1">
      <c r="A45" s="14" t="s">
        <v>34</v>
      </c>
      <c r="B45" s="25">
        <f>B28-B29</f>
        <v>-89.70000000000073</v>
      </c>
      <c r="C45" s="25">
        <f>C28-C29</f>
        <v>-50.6200000000008</v>
      </c>
      <c r="D45" s="20"/>
    </row>
    <row r="46" spans="1:4" ht="14.25" customHeight="1">
      <c r="A46" s="2"/>
      <c r="B46" s="2"/>
      <c r="C46" s="2"/>
      <c r="D46" s="2"/>
    </row>
    <row r="47" spans="1:4" ht="14.25" customHeight="1">
      <c r="A47" s="2" t="s">
        <v>71</v>
      </c>
      <c r="B47" s="2"/>
      <c r="C47" s="2"/>
      <c r="D47" s="2"/>
    </row>
    <row r="48" spans="1:4" ht="15">
      <c r="A48" s="2" t="s">
        <v>36</v>
      </c>
      <c r="B48" s="2"/>
      <c r="C48" s="2"/>
      <c r="D48" s="2"/>
    </row>
    <row r="49" spans="1:4" ht="15">
      <c r="A49" s="2" t="s">
        <v>72</v>
      </c>
      <c r="B49" s="2"/>
      <c r="C49" s="2" t="s">
        <v>88</v>
      </c>
      <c r="D49" s="2"/>
    </row>
    <row r="51" ht="12.75">
      <c r="A51" s="49"/>
    </row>
  </sheetData>
  <mergeCells count="3">
    <mergeCell ref="A1:D1"/>
    <mergeCell ref="A2:D2"/>
    <mergeCell ref="A3:D3"/>
  </mergeCells>
  <printOptions/>
  <pageMargins left="0.9055555555555556" right="0.5118055555555556" top="0.5513888888888889" bottom="0.5513888888888889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9">
      <selection activeCell="F38" sqref="F38"/>
    </sheetView>
  </sheetViews>
  <sheetFormatPr defaultColWidth="9.00390625" defaultRowHeight="12.75"/>
  <cols>
    <col min="1" max="1" width="58.375" style="0" customWidth="1"/>
    <col min="2" max="2" width="11.625" style="0" customWidth="1"/>
    <col min="3" max="3" width="11.875" style="0" customWidth="1"/>
    <col min="4" max="4" width="11.75390625" style="0" customWidth="1"/>
  </cols>
  <sheetData>
    <row r="1" spans="1:4" ht="15">
      <c r="A1" s="1" t="s">
        <v>74</v>
      </c>
      <c r="B1" s="1"/>
      <c r="C1" s="1"/>
      <c r="D1" s="1"/>
    </row>
    <row r="2" spans="1:4" ht="15">
      <c r="A2" s="1" t="s">
        <v>89</v>
      </c>
      <c r="B2" s="1"/>
      <c r="C2" s="1"/>
      <c r="D2" s="1"/>
    </row>
    <row r="3" spans="1:4" ht="15">
      <c r="A3" s="1" t="s">
        <v>3</v>
      </c>
      <c r="B3" s="1"/>
      <c r="C3" s="1"/>
      <c r="D3" s="1"/>
    </row>
    <row r="4" spans="1:4" ht="15">
      <c r="A4" s="32"/>
      <c r="B4" s="32"/>
      <c r="C4" s="32"/>
      <c r="D4" s="32"/>
    </row>
    <row r="5" spans="1:4" ht="48" customHeight="1">
      <c r="A5" s="33" t="s">
        <v>4</v>
      </c>
      <c r="B5" s="4" t="s">
        <v>90</v>
      </c>
      <c r="C5" s="4" t="s">
        <v>6</v>
      </c>
      <c r="D5" s="4" t="s">
        <v>7</v>
      </c>
    </row>
    <row r="6" spans="1:4" ht="13.5" customHeight="1">
      <c r="A6" s="9"/>
      <c r="B6" s="10"/>
      <c r="C6" s="10"/>
      <c r="D6" s="10"/>
    </row>
    <row r="7" spans="1:4" ht="15" customHeight="1">
      <c r="A7" s="75" t="s">
        <v>8</v>
      </c>
      <c r="B7" s="39">
        <f>SUM(B8:B15)</f>
        <v>4722</v>
      </c>
      <c r="C7" s="39">
        <f>SUM(C8:C16)</f>
        <v>3076.1800000000003</v>
      </c>
      <c r="D7" s="40">
        <f>C7/B7*100</f>
        <v>65.1457009741635</v>
      </c>
    </row>
    <row r="8" spans="1:4" ht="18.75" customHeight="1">
      <c r="A8" s="76" t="s">
        <v>9</v>
      </c>
      <c r="B8" s="41">
        <v>957</v>
      </c>
      <c r="C8" s="43">
        <v>490.6</v>
      </c>
      <c r="D8" s="36">
        <f aca="true" t="shared" si="0" ref="D8:D35">C8/B8*100</f>
        <v>51.26436781609196</v>
      </c>
    </row>
    <row r="9" spans="1:4" ht="18.75" customHeight="1">
      <c r="A9" s="76" t="s">
        <v>10</v>
      </c>
      <c r="B9" s="41"/>
      <c r="C9" s="41"/>
      <c r="D9" s="36"/>
    </row>
    <row r="10" spans="1:4" ht="15.75" customHeight="1">
      <c r="A10" s="76" t="s">
        <v>11</v>
      </c>
      <c r="B10" s="41">
        <v>47</v>
      </c>
      <c r="C10" s="43">
        <v>78.4</v>
      </c>
      <c r="D10" s="36">
        <f t="shared" si="0"/>
        <v>166.8085106382979</v>
      </c>
    </row>
    <row r="11" spans="1:4" ht="17.25" customHeight="1">
      <c r="A11" s="76" t="s">
        <v>12</v>
      </c>
      <c r="B11" s="41">
        <v>3552</v>
      </c>
      <c r="C11" s="42">
        <v>2405.3</v>
      </c>
      <c r="D11" s="36">
        <f t="shared" si="0"/>
        <v>67.71677927927928</v>
      </c>
    </row>
    <row r="12" spans="1:4" ht="30.75" customHeight="1">
      <c r="A12" s="76" t="s">
        <v>13</v>
      </c>
      <c r="B12" s="41"/>
      <c r="C12" s="42">
        <v>-0.08</v>
      </c>
      <c r="D12" s="36"/>
    </row>
    <row r="13" spans="1:4" ht="48.75" customHeight="1">
      <c r="A13" s="76" t="s">
        <v>14</v>
      </c>
      <c r="B13" s="41">
        <v>15</v>
      </c>
      <c r="C13" s="42">
        <v>11.8</v>
      </c>
      <c r="D13" s="36">
        <f t="shared" si="0"/>
        <v>78.66666666666667</v>
      </c>
    </row>
    <row r="14" spans="1:4" ht="30" customHeight="1">
      <c r="A14" s="76" t="s">
        <v>39</v>
      </c>
      <c r="B14" s="41">
        <v>151</v>
      </c>
      <c r="C14" s="43">
        <v>85.2</v>
      </c>
      <c r="D14" s="36">
        <f t="shared" si="0"/>
        <v>56.42384105960265</v>
      </c>
    </row>
    <row r="15" spans="1:4" ht="33" customHeight="1">
      <c r="A15" s="76" t="s">
        <v>17</v>
      </c>
      <c r="B15" s="41"/>
      <c r="C15" s="41"/>
      <c r="D15" s="36"/>
    </row>
    <row r="16" spans="1:4" ht="33" customHeight="1">
      <c r="A16" s="76" t="s">
        <v>16</v>
      </c>
      <c r="B16" s="41"/>
      <c r="C16" s="41">
        <v>4.96</v>
      </c>
      <c r="D16" s="36"/>
    </row>
    <row r="17" spans="1:4" ht="19.5" customHeight="1">
      <c r="A17" s="75" t="s">
        <v>18</v>
      </c>
      <c r="B17" s="44">
        <f>SUM(B18:B24)</f>
        <v>222</v>
      </c>
      <c r="C17" s="45">
        <f>SUM(C18:C24)</f>
        <v>49.9</v>
      </c>
      <c r="D17" s="40">
        <f t="shared" si="0"/>
        <v>22.477477477477475</v>
      </c>
    </row>
    <row r="18" spans="1:4" ht="2.25" customHeight="1">
      <c r="A18" s="76" t="s">
        <v>19</v>
      </c>
      <c r="B18" s="41"/>
      <c r="C18" s="41"/>
      <c r="D18" s="36" t="e">
        <f t="shared" si="0"/>
        <v>#N/A</v>
      </c>
    </row>
    <row r="19" spans="1:4" ht="0.75" customHeight="1">
      <c r="A19" s="76" t="s">
        <v>20</v>
      </c>
      <c r="B19" s="41"/>
      <c r="C19" s="41"/>
      <c r="D19" s="36" t="e">
        <f t="shared" si="0"/>
        <v>#N/A</v>
      </c>
    </row>
    <row r="20" spans="1:4" ht="12.75" customHeight="1" hidden="1">
      <c r="A20" s="76" t="s">
        <v>91</v>
      </c>
      <c r="B20" s="41"/>
      <c r="C20" s="41"/>
      <c r="D20" s="36" t="e">
        <f t="shared" si="0"/>
        <v>#N/A</v>
      </c>
    </row>
    <row r="21" spans="1:4" ht="12.75" customHeight="1" hidden="1">
      <c r="A21" s="76" t="s">
        <v>53</v>
      </c>
      <c r="B21" s="41"/>
      <c r="C21" s="41"/>
      <c r="D21" s="36" t="e">
        <f t="shared" si="0"/>
        <v>#N/A</v>
      </c>
    </row>
    <row r="22" spans="1:4" ht="12.75" customHeight="1" hidden="1">
      <c r="A22" s="76" t="s">
        <v>54</v>
      </c>
      <c r="B22" s="41"/>
      <c r="C22" s="41"/>
      <c r="D22" s="36" t="e">
        <f t="shared" si="0"/>
        <v>#N/A</v>
      </c>
    </row>
    <row r="23" spans="1:4" ht="15" customHeight="1">
      <c r="A23" s="76" t="s">
        <v>92</v>
      </c>
      <c r="B23" s="41">
        <v>114</v>
      </c>
      <c r="C23" s="41"/>
      <c r="D23" s="36"/>
    </row>
    <row r="24" spans="1:4" ht="31.5" customHeight="1">
      <c r="A24" s="76" t="s">
        <v>23</v>
      </c>
      <c r="B24" s="46">
        <v>108</v>
      </c>
      <c r="C24" s="46">
        <v>49.9</v>
      </c>
      <c r="D24" s="36">
        <f t="shared" si="0"/>
        <v>46.2037037037037</v>
      </c>
    </row>
    <row r="25" spans="1:4" ht="18.75" customHeight="1">
      <c r="A25" s="75" t="s">
        <v>24</v>
      </c>
      <c r="B25" s="39">
        <f>B17+B7</f>
        <v>4944</v>
      </c>
      <c r="C25" s="39">
        <f>C17+C7</f>
        <v>3126.0800000000004</v>
      </c>
      <c r="D25" s="36">
        <f t="shared" si="0"/>
        <v>63.22977346278318</v>
      </c>
    </row>
    <row r="26" spans="1:4" ht="15">
      <c r="A26" s="75" t="s">
        <v>25</v>
      </c>
      <c r="B26" s="39">
        <f>B27+B28+B29+B30+B31+B35</f>
        <v>6218</v>
      </c>
      <c r="C26" s="39">
        <f>C27+C28+C29+C30+C31+C35</f>
        <v>4105.25</v>
      </c>
      <c r="D26" s="36">
        <f t="shared" si="0"/>
        <v>66.02203280797684</v>
      </c>
    </row>
    <row r="27" spans="1:4" ht="50.25" customHeight="1">
      <c r="A27" s="24" t="s">
        <v>26</v>
      </c>
      <c r="B27" s="46">
        <v>850</v>
      </c>
      <c r="C27" s="46">
        <v>316</v>
      </c>
      <c r="D27" s="36">
        <f t="shared" si="0"/>
        <v>37.1764705882353</v>
      </c>
    </row>
    <row r="28" spans="1:4" ht="15" customHeight="1">
      <c r="A28" s="76" t="s">
        <v>27</v>
      </c>
      <c r="B28" s="46">
        <v>84.7</v>
      </c>
      <c r="C28" s="46"/>
      <c r="D28" s="36">
        <f t="shared" si="0"/>
        <v>0</v>
      </c>
    </row>
    <row r="29" spans="1:4" ht="18.75" customHeight="1">
      <c r="A29" s="76" t="s">
        <v>28</v>
      </c>
      <c r="B29" s="46">
        <v>108</v>
      </c>
      <c r="C29" s="46">
        <v>41.65</v>
      </c>
      <c r="D29" s="36">
        <f t="shared" si="0"/>
        <v>38.56481481481481</v>
      </c>
    </row>
    <row r="30" spans="1:4" ht="33" customHeight="1">
      <c r="A30" s="14" t="s">
        <v>29</v>
      </c>
      <c r="B30" s="46">
        <v>100</v>
      </c>
      <c r="C30" s="46">
        <v>47.2</v>
      </c>
      <c r="D30" s="36">
        <f t="shared" si="0"/>
        <v>47.2</v>
      </c>
    </row>
    <row r="31" spans="1:4" ht="18.75" customHeight="1">
      <c r="A31" s="76" t="s">
        <v>30</v>
      </c>
      <c r="B31" s="46">
        <f>B33+B34</f>
        <v>3993</v>
      </c>
      <c r="C31" s="48">
        <f>C33+C34</f>
        <v>3143.86</v>
      </c>
      <c r="D31" s="36">
        <f t="shared" si="0"/>
        <v>78.73428499874781</v>
      </c>
    </row>
    <row r="32" spans="1:4" ht="12.75" customHeight="1" hidden="1">
      <c r="A32" s="76" t="s">
        <v>64</v>
      </c>
      <c r="B32" s="46"/>
      <c r="C32" s="46"/>
      <c r="D32" s="36" t="e">
        <f t="shared" si="0"/>
        <v>#N/A</v>
      </c>
    </row>
    <row r="33" spans="1:4" ht="20.25" customHeight="1">
      <c r="A33" s="76" t="s">
        <v>93</v>
      </c>
      <c r="B33" s="46">
        <v>3760</v>
      </c>
      <c r="C33" s="46">
        <v>3050.1</v>
      </c>
      <c r="D33" s="36"/>
    </row>
    <row r="34" spans="1:4" ht="15.75" customHeight="1">
      <c r="A34" s="76" t="s">
        <v>33</v>
      </c>
      <c r="B34" s="46">
        <v>233</v>
      </c>
      <c r="C34" s="46">
        <v>93.76</v>
      </c>
      <c r="D34" s="36">
        <f t="shared" si="0"/>
        <v>40.24034334763948</v>
      </c>
    </row>
    <row r="35" spans="1:4" ht="15.75" customHeight="1">
      <c r="A35" s="76" t="s">
        <v>94</v>
      </c>
      <c r="B35" s="46">
        <v>1082.3</v>
      </c>
      <c r="C35" s="46">
        <v>556.54</v>
      </c>
      <c r="D35" s="36">
        <f t="shared" si="0"/>
        <v>51.42197172687795</v>
      </c>
    </row>
    <row r="36" spans="1:4" ht="15.75" customHeight="1">
      <c r="A36" s="76" t="s">
        <v>34</v>
      </c>
      <c r="B36" s="48">
        <f>B25-B26</f>
        <v>-1274</v>
      </c>
      <c r="C36" s="48">
        <f>C25-C26</f>
        <v>-979.1699999999996</v>
      </c>
      <c r="D36" s="35"/>
    </row>
    <row r="37" spans="1:4" ht="15.75" customHeight="1">
      <c r="A37" s="76"/>
      <c r="B37" s="35"/>
      <c r="C37" s="35"/>
      <c r="D37" s="36"/>
    </row>
    <row r="38" spans="1:4" ht="15">
      <c r="A38" s="2" t="s">
        <v>71</v>
      </c>
      <c r="B38" s="2"/>
      <c r="C38" s="2"/>
      <c r="D38" s="2"/>
    </row>
    <row r="39" spans="1:4" ht="15">
      <c r="A39" s="2" t="s">
        <v>36</v>
      </c>
      <c r="B39" s="2"/>
      <c r="C39" s="2"/>
      <c r="D39" s="2"/>
    </row>
    <row r="40" spans="1:4" ht="15">
      <c r="A40" s="2" t="s">
        <v>72</v>
      </c>
      <c r="B40" s="2"/>
      <c r="C40" s="2" t="s">
        <v>88</v>
      </c>
      <c r="D40" s="2"/>
    </row>
    <row r="41" ht="12.75">
      <c r="A41" s="77"/>
    </row>
    <row r="42" ht="12.75">
      <c r="A42" s="78"/>
    </row>
  </sheetData>
  <mergeCells count="3">
    <mergeCell ref="A1:D1"/>
    <mergeCell ref="A2:D2"/>
    <mergeCell ref="A3:D3"/>
  </mergeCells>
  <printOptions/>
  <pageMargins left="0.9055555555555556" right="0.5118055555555556" top="0.5513888888888889" bottom="0.5513888888888889" header="0.5118055555555556" footer="0.5118055555555556"/>
  <pageSetup horizontalDpi="300" verticalDpi="300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9">
      <selection activeCell="A43" sqref="A43"/>
    </sheetView>
  </sheetViews>
  <sheetFormatPr defaultColWidth="9.00390625" defaultRowHeight="12.75"/>
  <cols>
    <col min="1" max="1" width="65.75390625" style="79" customWidth="1"/>
    <col min="2" max="2" width="13.25390625" style="0" customWidth="1"/>
    <col min="3" max="3" width="13.375" style="0" customWidth="1"/>
    <col min="4" max="4" width="10.00390625" style="0" customWidth="1"/>
  </cols>
  <sheetData>
    <row r="1" spans="1:4" ht="15">
      <c r="A1" s="1" t="s">
        <v>74</v>
      </c>
      <c r="B1" s="1"/>
      <c r="C1" s="1"/>
      <c r="D1" s="1"/>
    </row>
    <row r="2" spans="1:4" ht="15">
      <c r="A2" s="1" t="s">
        <v>95</v>
      </c>
      <c r="B2" s="1"/>
      <c r="C2" s="1"/>
      <c r="D2" s="1"/>
    </row>
    <row r="3" spans="1:4" ht="15">
      <c r="A3" s="1" t="s">
        <v>96</v>
      </c>
      <c r="B3" s="1"/>
      <c r="C3" s="1"/>
      <c r="D3" s="1"/>
    </row>
    <row r="4" spans="1:4" ht="15">
      <c r="A4" s="32"/>
      <c r="B4" s="32"/>
      <c r="C4" s="32"/>
      <c r="D4" s="32"/>
    </row>
    <row r="5" spans="1:4" ht="42" customHeight="1">
      <c r="A5" s="33" t="s">
        <v>4</v>
      </c>
      <c r="B5" s="4" t="s">
        <v>97</v>
      </c>
      <c r="C5" s="4" t="s">
        <v>6</v>
      </c>
      <c r="D5" s="62" t="s">
        <v>7</v>
      </c>
    </row>
    <row r="6" spans="1:4" ht="10.5" customHeight="1">
      <c r="A6" s="9"/>
      <c r="B6" s="10"/>
      <c r="C6" s="10"/>
      <c r="D6" s="63"/>
    </row>
    <row r="7" spans="1:4" ht="16.5" customHeight="1">
      <c r="A7" s="11" t="s">
        <v>8</v>
      </c>
      <c r="B7" s="64">
        <f>SUM(B8:B18)</f>
        <v>11223</v>
      </c>
      <c r="C7" s="64">
        <f>C8+C9+C10+C11+C12+C13+C14+C15+C16+C17+C18</f>
        <v>5060.8</v>
      </c>
      <c r="D7" s="65">
        <f aca="true" t="shared" si="0" ref="D7:D14">C7/B7*100</f>
        <v>45.09311235854941</v>
      </c>
    </row>
    <row r="8" spans="1:4" ht="17.25" customHeight="1">
      <c r="A8" s="14" t="s">
        <v>9</v>
      </c>
      <c r="B8" s="66">
        <v>6841</v>
      </c>
      <c r="C8" s="67">
        <v>2720.9</v>
      </c>
      <c r="D8" s="68">
        <f t="shared" si="0"/>
        <v>39.77342493787458</v>
      </c>
    </row>
    <row r="9" spans="1:4" ht="15.75" customHeight="1">
      <c r="A9" s="14" t="s">
        <v>10</v>
      </c>
      <c r="B9" s="66"/>
      <c r="C9" s="66">
        <v>0.2</v>
      </c>
      <c r="D9" s="68"/>
    </row>
    <row r="10" spans="1:4" ht="15.75" customHeight="1">
      <c r="A10" s="14" t="s">
        <v>11</v>
      </c>
      <c r="B10" s="66">
        <v>239</v>
      </c>
      <c r="C10" s="67">
        <v>150.2</v>
      </c>
      <c r="D10" s="68">
        <f t="shared" si="0"/>
        <v>62.84518828451883</v>
      </c>
    </row>
    <row r="11" spans="1:4" ht="16.5" customHeight="1">
      <c r="A11" s="14" t="s">
        <v>12</v>
      </c>
      <c r="B11" s="66">
        <v>3642</v>
      </c>
      <c r="C11" s="67">
        <v>1784.4</v>
      </c>
      <c r="D11" s="68">
        <f t="shared" si="0"/>
        <v>48.99505766062603</v>
      </c>
    </row>
    <row r="12" spans="1:4" ht="30.75" customHeight="1">
      <c r="A12" s="14" t="s">
        <v>13</v>
      </c>
      <c r="B12" s="66"/>
      <c r="C12" s="69">
        <v>-3</v>
      </c>
      <c r="D12" s="68"/>
    </row>
    <row r="13" spans="1:4" ht="30" customHeight="1">
      <c r="A13" s="14" t="s">
        <v>14</v>
      </c>
      <c r="B13" s="66">
        <v>341</v>
      </c>
      <c r="C13" s="67">
        <v>236.1</v>
      </c>
      <c r="D13" s="68">
        <f t="shared" si="0"/>
        <v>69.23753665689149</v>
      </c>
    </row>
    <row r="14" spans="1:4" ht="15" customHeight="1">
      <c r="A14" s="14" t="s">
        <v>39</v>
      </c>
      <c r="B14" s="66">
        <v>135</v>
      </c>
      <c r="C14" s="67">
        <v>110.8</v>
      </c>
      <c r="D14" s="68">
        <f t="shared" si="0"/>
        <v>82.07407407407408</v>
      </c>
    </row>
    <row r="15" spans="1:4" ht="21" customHeight="1">
      <c r="A15" s="14" t="s">
        <v>62</v>
      </c>
      <c r="B15" s="66"/>
      <c r="C15" s="67">
        <v>55.8</v>
      </c>
      <c r="D15" s="68"/>
    </row>
    <row r="16" spans="1:4" ht="15.75" customHeight="1">
      <c r="A16" s="14" t="s">
        <v>17</v>
      </c>
      <c r="B16" s="66">
        <v>25</v>
      </c>
      <c r="C16" s="66">
        <v>5.4</v>
      </c>
      <c r="D16" s="68">
        <f>C16/B16*100</f>
        <v>21.6</v>
      </c>
    </row>
    <row r="17" spans="1:4" ht="12.75" customHeight="1" hidden="1">
      <c r="A17" s="14" t="s">
        <v>98</v>
      </c>
      <c r="B17" s="66"/>
      <c r="C17" s="66"/>
      <c r="D17" s="68"/>
    </row>
    <row r="18" spans="1:4" ht="12.75" customHeight="1" hidden="1">
      <c r="A18" s="14" t="s">
        <v>99</v>
      </c>
      <c r="B18" s="66"/>
      <c r="C18" s="66"/>
      <c r="D18" s="68"/>
    </row>
    <row r="19" spans="1:4" ht="20.25" customHeight="1">
      <c r="A19" s="11" t="s">
        <v>18</v>
      </c>
      <c r="B19" s="80">
        <f>SUM(B20:B29)</f>
        <v>15307.93</v>
      </c>
      <c r="C19" s="80">
        <f>SUM(C20:C30)</f>
        <v>11232.86</v>
      </c>
      <c r="D19" s="65">
        <f aca="true" t="shared" si="1" ref="D19:D44">C19/B19*100</f>
        <v>73.37935305426664</v>
      </c>
    </row>
    <row r="20" spans="1:4" ht="0.75" customHeight="1">
      <c r="A20" s="14" t="s">
        <v>19</v>
      </c>
      <c r="B20" s="66"/>
      <c r="C20" s="66"/>
      <c r="D20" s="68"/>
    </row>
    <row r="21" spans="1:4" ht="30.75" customHeight="1">
      <c r="A21" s="14" t="s">
        <v>19</v>
      </c>
      <c r="B21" s="66">
        <v>5709</v>
      </c>
      <c r="C21" s="66">
        <v>5709</v>
      </c>
      <c r="D21" s="68">
        <f t="shared" si="1"/>
        <v>100</v>
      </c>
    </row>
    <row r="22" spans="1:4" ht="18.75" customHeight="1">
      <c r="A22" s="14" t="s">
        <v>20</v>
      </c>
      <c r="B22" s="66">
        <v>5058</v>
      </c>
      <c r="C22" s="66">
        <v>4947</v>
      </c>
      <c r="D22" s="68"/>
    </row>
    <row r="23" spans="1:4" ht="30.75" customHeight="1">
      <c r="A23" s="14" t="s">
        <v>21</v>
      </c>
      <c r="B23" s="66">
        <v>498.33</v>
      </c>
      <c r="C23" s="66">
        <v>498.34</v>
      </c>
      <c r="D23" s="68">
        <f t="shared" si="1"/>
        <v>100.00200670238597</v>
      </c>
    </row>
    <row r="24" spans="1:4" ht="12.75" customHeight="1" hidden="1">
      <c r="A24" s="14" t="s">
        <v>100</v>
      </c>
      <c r="B24" s="66"/>
      <c r="C24" s="66"/>
      <c r="D24" s="68" t="e">
        <f t="shared" si="1"/>
        <v>#N/A</v>
      </c>
    </row>
    <row r="25" spans="1:4" ht="21.75" customHeight="1">
      <c r="A25" s="14" t="s">
        <v>101</v>
      </c>
      <c r="B25" s="66">
        <v>1440</v>
      </c>
      <c r="C25" s="66"/>
      <c r="D25" s="68"/>
    </row>
    <row r="26" spans="1:4" ht="29.25" customHeight="1">
      <c r="A26" s="74" t="s">
        <v>102</v>
      </c>
      <c r="B26" s="66">
        <v>2502.6</v>
      </c>
      <c r="C26" s="66"/>
      <c r="D26" s="68"/>
    </row>
    <row r="27" spans="1:4" ht="1.5" customHeight="1">
      <c r="A27" s="14" t="s">
        <v>53</v>
      </c>
      <c r="B27" s="66"/>
      <c r="C27" s="66"/>
      <c r="D27" s="68" t="e">
        <f t="shared" si="1"/>
        <v>#N/A</v>
      </c>
    </row>
    <row r="28" spans="1:4" ht="12.75" customHeight="1" hidden="1">
      <c r="A28" s="14" t="s">
        <v>54</v>
      </c>
      <c r="B28" s="66"/>
      <c r="C28" s="66"/>
      <c r="D28" s="68" t="e">
        <f t="shared" si="1"/>
        <v>#N/A</v>
      </c>
    </row>
    <row r="29" spans="1:4" ht="30" customHeight="1">
      <c r="A29" s="14" t="s">
        <v>43</v>
      </c>
      <c r="B29" s="66">
        <v>100</v>
      </c>
      <c r="C29" s="66">
        <v>100</v>
      </c>
      <c r="D29" s="68">
        <f t="shared" si="1"/>
        <v>100</v>
      </c>
    </row>
    <row r="30" spans="1:4" ht="30" customHeight="1">
      <c r="A30" s="14" t="s">
        <v>103</v>
      </c>
      <c r="B30" s="66"/>
      <c r="C30" s="66">
        <v>-21.48</v>
      </c>
      <c r="D30" s="68"/>
    </row>
    <row r="31" spans="1:4" ht="18" customHeight="1">
      <c r="A31" s="11" t="s">
        <v>24</v>
      </c>
      <c r="B31" s="64">
        <f>B19+B7</f>
        <v>26530.93</v>
      </c>
      <c r="C31" s="81">
        <f>C19+C7</f>
        <v>16293.66</v>
      </c>
      <c r="D31" s="65">
        <f t="shared" si="1"/>
        <v>61.413829066678026</v>
      </c>
    </row>
    <row r="32" spans="1:4" ht="16.5" customHeight="1">
      <c r="A32" s="11" t="s">
        <v>25</v>
      </c>
      <c r="B32" s="81">
        <f>B33+B34+B35+B36+B44</f>
        <v>30787.149999999998</v>
      </c>
      <c r="C32" s="81">
        <f>C33+C34+C35+C36+C44</f>
        <v>16804.98</v>
      </c>
      <c r="D32" s="65">
        <f t="shared" si="1"/>
        <v>54.58439641213948</v>
      </c>
    </row>
    <row r="33" spans="1:4" ht="43.5" customHeight="1">
      <c r="A33" s="24" t="s">
        <v>26</v>
      </c>
      <c r="B33" s="71">
        <v>1879</v>
      </c>
      <c r="C33" s="71">
        <v>895.86</v>
      </c>
      <c r="D33" s="68">
        <f t="shared" si="1"/>
        <v>47.67748802554551</v>
      </c>
    </row>
    <row r="34" spans="1:4" ht="15.75" customHeight="1">
      <c r="A34" s="14" t="s">
        <v>27</v>
      </c>
      <c r="B34" s="71">
        <v>115.3</v>
      </c>
      <c r="C34" s="71">
        <v>74.73</v>
      </c>
      <c r="D34" s="68">
        <f t="shared" si="1"/>
        <v>64.81352992194276</v>
      </c>
    </row>
    <row r="35" spans="1:4" ht="28.5" customHeight="1">
      <c r="A35" s="14" t="s">
        <v>29</v>
      </c>
      <c r="B35" s="71">
        <v>100</v>
      </c>
      <c r="C35" s="71">
        <v>18.48</v>
      </c>
      <c r="D35" s="68"/>
    </row>
    <row r="36" spans="1:4" ht="18" customHeight="1">
      <c r="A36" s="14" t="s">
        <v>30</v>
      </c>
      <c r="B36" s="71">
        <f>B38+B39+B41+B43</f>
        <v>27109.449999999997</v>
      </c>
      <c r="C36" s="71">
        <f>C38+C39+C41+C43</f>
        <v>14674.349999999999</v>
      </c>
      <c r="D36" s="68">
        <f t="shared" si="1"/>
        <v>54.13001739245908</v>
      </c>
    </row>
    <row r="37" spans="1:4" ht="12.75" customHeight="1" hidden="1">
      <c r="A37" s="14" t="s">
        <v>104</v>
      </c>
      <c r="B37" s="71"/>
      <c r="C37" s="71"/>
      <c r="D37" s="68" t="e">
        <f t="shared" si="1"/>
        <v>#N/A</v>
      </c>
    </row>
    <row r="38" spans="1:4" ht="18.75" customHeight="1">
      <c r="A38" s="14" t="s">
        <v>105</v>
      </c>
      <c r="B38" s="71">
        <v>2286.35</v>
      </c>
      <c r="C38" s="71">
        <v>696.81</v>
      </c>
      <c r="D38" s="68">
        <f t="shared" si="1"/>
        <v>30.476961095195403</v>
      </c>
    </row>
    <row r="39" spans="1:4" ht="15" customHeight="1">
      <c r="A39" s="14" t="s">
        <v>106</v>
      </c>
      <c r="B39" s="71">
        <v>16268.6</v>
      </c>
      <c r="C39" s="71">
        <v>11753.84</v>
      </c>
      <c r="D39" s="68">
        <f t="shared" si="1"/>
        <v>72.24862618787111</v>
      </c>
    </row>
    <row r="40" spans="1:4" ht="15" customHeight="1">
      <c r="A40" s="14" t="s">
        <v>107</v>
      </c>
      <c r="B40" s="71">
        <v>22.6</v>
      </c>
      <c r="C40" s="82">
        <v>22.56</v>
      </c>
      <c r="D40" s="68">
        <f t="shared" si="1"/>
        <v>99.82300884955751</v>
      </c>
    </row>
    <row r="41" spans="1:4" ht="15.75" customHeight="1">
      <c r="A41" s="14" t="s">
        <v>108</v>
      </c>
      <c r="B41" s="71">
        <v>4279.4</v>
      </c>
      <c r="C41" s="71">
        <v>2067.7</v>
      </c>
      <c r="D41" s="68">
        <f t="shared" si="1"/>
        <v>48.31752114782446</v>
      </c>
    </row>
    <row r="42" spans="1:4" ht="31.5" customHeight="1">
      <c r="A42" s="14" t="s">
        <v>109</v>
      </c>
      <c r="B42" s="71">
        <v>500</v>
      </c>
      <c r="C42" s="71">
        <v>10.69</v>
      </c>
      <c r="D42" s="68">
        <f t="shared" si="1"/>
        <v>2.138</v>
      </c>
    </row>
    <row r="43" spans="1:4" ht="15.75" customHeight="1">
      <c r="A43" s="14" t="s">
        <v>110</v>
      </c>
      <c r="B43" s="71">
        <v>4275.1</v>
      </c>
      <c r="C43" s="71">
        <v>156</v>
      </c>
      <c r="D43" s="68">
        <f t="shared" si="1"/>
        <v>3.6490374494163875</v>
      </c>
    </row>
    <row r="44" spans="1:4" ht="15" customHeight="1">
      <c r="A44" s="14" t="s">
        <v>94</v>
      </c>
      <c r="B44" s="71">
        <v>1583.4</v>
      </c>
      <c r="C44" s="71">
        <v>1141.56</v>
      </c>
      <c r="D44" s="68">
        <f t="shared" si="1"/>
        <v>72.09549071618036</v>
      </c>
    </row>
    <row r="45" spans="1:4" ht="15" customHeight="1">
      <c r="A45" s="11" t="s">
        <v>34</v>
      </c>
      <c r="B45" s="72">
        <f>B31-B32</f>
        <v>-4256.2199999999975</v>
      </c>
      <c r="C45" s="72">
        <f>C31-C32</f>
        <v>-511.3199999999997</v>
      </c>
      <c r="D45" s="68"/>
    </row>
    <row r="46" spans="1:4" ht="14.25" customHeight="1">
      <c r="A46" s="83"/>
      <c r="B46" s="72"/>
      <c r="C46" s="82"/>
      <c r="D46" s="68"/>
    </row>
    <row r="47" spans="1:4" ht="14.25" customHeight="1">
      <c r="A47" s="83"/>
      <c r="B47" s="35"/>
      <c r="C47" s="35"/>
      <c r="D47" s="36"/>
    </row>
    <row r="48" spans="1:4" ht="14.25" customHeight="1">
      <c r="A48" s="2" t="s">
        <v>71</v>
      </c>
      <c r="B48" s="35"/>
      <c r="C48" s="35"/>
      <c r="D48" s="36"/>
    </row>
    <row r="49" spans="1:4" ht="14.25" customHeight="1">
      <c r="A49" s="2" t="s">
        <v>36</v>
      </c>
      <c r="B49" s="2"/>
      <c r="C49" s="2"/>
      <c r="D49" s="2"/>
    </row>
    <row r="50" spans="1:4" ht="14.25" customHeight="1">
      <c r="A50" s="2" t="s">
        <v>72</v>
      </c>
      <c r="B50" s="2"/>
      <c r="C50" s="2"/>
      <c r="D50" s="2"/>
    </row>
    <row r="51" spans="2:4" ht="15">
      <c r="B51" s="2"/>
      <c r="C51" s="2" t="s">
        <v>88</v>
      </c>
      <c r="D51" s="2"/>
    </row>
  </sheetData>
  <mergeCells count="3">
    <mergeCell ref="A1:D1"/>
    <mergeCell ref="A2:D2"/>
    <mergeCell ref="A3:D3"/>
  </mergeCells>
  <printOptions/>
  <pageMargins left="0.9055555555555556" right="0" top="0" bottom="0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бюджета за I полугодие 2011 года</dc:title>
  <dc:subject/>
  <dc:creator>DOHOD1</dc:creator>
  <cp:keywords/>
  <dc:description/>
  <cp:lastModifiedBy>Dohod</cp:lastModifiedBy>
  <cp:lastPrinted>2011-07-22T12:30:18Z</cp:lastPrinted>
  <dcterms:created xsi:type="dcterms:W3CDTF">2007-03-05T11:59:24Z</dcterms:created>
  <dcterms:modified xsi:type="dcterms:W3CDTF">2011-07-22T12:31:37Z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XXJ7TYMEEKJ2-4695-2</vt:lpwstr>
  </property>
  <property fmtid="{D5CDD505-2E9C-101B-9397-08002B2CF9AE}" pid="4" name="_dlc_DocIdItemGu">
    <vt:lpwstr>b31e8e04-69e4-4968-9f08-f75318c3b942</vt:lpwstr>
  </property>
  <property fmtid="{D5CDD505-2E9C-101B-9397-08002B2CF9AE}" pid="5" name="_dlc_DocIdU">
    <vt:lpwstr>https://vip.gov.mari.ru/sovetsk/vyatskoe/_layouts/DocIdRedir.aspx?ID=XXJ7TYMEEKJ2-4695-2, XXJ7TYMEEKJ2-4695-2</vt:lpwstr>
  </property>
  <property fmtid="{D5CDD505-2E9C-101B-9397-08002B2CF9AE}" pid="6" name="Описан">
    <vt:lpwstr/>
  </property>
</Properties>
</file>