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1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'Алекс'!$A$1:$D$58</definedName>
    <definedName name="_xlnm.Print_Area" localSheetId="1">'В-У'!$A$1:$D$62</definedName>
    <definedName name="_xlnm.Print_Area" localSheetId="2">'Вят'!$A$1:$D$62</definedName>
    <definedName name="_xlnm.Print_Area" localSheetId="3">'Кужмара'!$A$1:$D$67</definedName>
    <definedName name="_xlnm.Print_Area" localSheetId="4">'Михайл'!$A$1:$D$65</definedName>
    <definedName name="_xlnm.Print_Area" localSheetId="5">'Ронга'!$A$1:$D$60</definedName>
    <definedName name="_xlnm.Print_Area" localSheetId="7">'Совет'!$A$1:$D$66</definedName>
    <definedName name="_xlnm.Print_Area" localSheetId="6">'Солнеч'!$A$1:$D$57</definedName>
  </definedNames>
  <calcPr fullCalcOnLoad="1"/>
</workbook>
</file>

<file path=xl/sharedStrings.xml><?xml version="1.0" encoding="utf-8"?>
<sst xmlns="http://schemas.openxmlformats.org/spreadsheetml/2006/main" count="489" uniqueCount="158">
  <si>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</si>
  <si>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</si>
  <si>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</si>
  <si>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</si>
  <si>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</si>
  <si>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</si>
  <si>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</si>
  <si>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</si>
  <si>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</si>
  <si>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</si>
  <si>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</si>
  <si>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</si>
  <si>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</si>
  <si>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</si>
  <si>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</si>
  <si>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</si>
  <si>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</si>
  <si>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</si>
  <si>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</si>
  <si>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</si>
  <si>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</si>
  <si>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</si>
  <si>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</si>
  <si>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</si>
  <si>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</si>
  <si>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</si>
  <si>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</si>
  <si>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</si>
  <si>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</si>
  <si>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</si>
  <si>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</si>
  <si>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</si>
  <si>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</si>
  <si>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0107 Обеспечение проведения выборов и референдумов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</si>
  <si>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</si>
  <si>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</si>
  <si>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</si>
  <si>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</si>
  <si>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</si>
  <si>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</si>
  <si>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</si>
  <si>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</si>
  <si>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</si>
  <si>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</si>
  <si>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</si>
  <si>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</si>
  <si>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</si>
  <si>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</si>
  <si>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</si>
  <si>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</si>
  <si>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</si>
  <si>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</si>
  <si>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</si>
  <si>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</si>
  <si>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</si>
  <si>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</si>
  <si>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1001  Пенсионное обеспечение</t>
  </si>
  <si>
    <t>90411302995100000130 Прочие доходы от компенсации затрат  бюджетов  сельских поселений</t>
  </si>
  <si>
    <t>0406 Водное хозяйство</t>
  </si>
  <si>
    <t>0501Федеральная целевая программа "Соц развите села до 2014 г"</t>
  </si>
  <si>
    <t xml:space="preserve">0501 Жилищное хозяйство  </t>
  </si>
  <si>
    <t xml:space="preserve">00010000000000000000 Налоговые и неналоговые доходы  </t>
  </si>
  <si>
    <t xml:space="preserve">992 202 40 014 10 0050 150 Иные межбюджетные трансферты, передаваемые бюджетам сельских поселений из бюджета муниципального района </t>
  </si>
  <si>
    <t xml:space="preserve">90311402052100000410 доходы от реализации имущества, находящегося в оперативном управлении учреждений, находящихся  в ведении органов  управления сельских поселений </t>
  </si>
  <si>
    <t>90420705020100000150 Поступление от денежных пожертвований, предоставляемых физ лицами получателям средств бюдж.  сельских поселений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</si>
  <si>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</si>
  <si>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</si>
  <si>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</si>
  <si>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</si>
  <si>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0406  Водное хозяйство</t>
  </si>
  <si>
    <t xml:space="preserve">           Е.С. Кропотова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</si>
  <si>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</si>
  <si>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</si>
  <si>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</si>
  <si>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</si>
  <si>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</si>
  <si>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</si>
  <si>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</si>
  <si>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</si>
  <si>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</si>
  <si>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</si>
  <si>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</si>
  <si>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</si>
  <si>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</si>
  <si>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</si>
  <si>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</si>
  <si>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</si>
  <si>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904 202 20077 10 0000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</si>
  <si>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904 202 35 118 10 0000 150 Субвенции на осуществление первичного воинского учета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</si>
  <si>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</si>
  <si>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</si>
  <si>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</si>
  <si>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 сельских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</si>
  <si>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0405 Сельское хозяйство и рыболовство</t>
  </si>
  <si>
    <t>Руководитель финансового</t>
  </si>
  <si>
    <t>управления администрации</t>
  </si>
  <si>
    <t>Советского муниципального района</t>
  </si>
  <si>
    <t>0500 Жилищно-коммунальное хозяйство</t>
  </si>
  <si>
    <t>Исполнение бюджета</t>
  </si>
  <si>
    <t xml:space="preserve">992 202 40 014 10 0060 150 Иные межбюджетные трансферты, передаваемые бюджетам   сельских поселений на обеспечение расходных обязательств городского и сельских поселений по решению вопросов местного значения 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</si>
  <si>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</si>
  <si>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992 202 16 001 10 0000 150 Дотации бюджетам сельских поселений на выравнивание бюджетной обеспеченности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</si>
  <si>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</si>
  <si>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</si>
  <si>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</si>
  <si>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</si>
  <si>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0309 Защита населения и территории от чрезвычайных ситуаций природного и техногенного характера, гражданская оборона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</si>
  <si>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</si>
  <si>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</si>
  <si>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</si>
  <si>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</si>
  <si>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904 113 01995 13 0000 130 Прочие доходы от оказания платных услуг (работ) получателями средств бюджетов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</si>
  <si>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</si>
  <si>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</si>
  <si>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</si>
  <si>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</si>
  <si>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</si>
  <si>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182 106 01030 1 30000 110 Налог на имущество физических лиц</t>
  </si>
  <si>
    <t>182 105 03000 00 0000 110 Единый сельскохозяйственный налог</t>
  </si>
  <si>
    <t>182 101 02000 00 0000  110 Налог на доходы физических лиц</t>
  </si>
  <si>
    <t xml:space="preserve">Руководитель финансового управления </t>
  </si>
  <si>
    <t>администрации  Советского муниципального района</t>
  </si>
  <si>
    <t>Е.С.Кропотова</t>
  </si>
  <si>
    <t>0300 Национальная безопасность и правоохранительная деятельность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</si>
  <si>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</si>
  <si>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</si>
  <si>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</si>
  <si>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</si>
  <si>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</si>
  <si>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</si>
  <si>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992 219 60 010 13 0000 150 Возврат прочих остатков субсидий, субвенций и иных межбюджетных трансфертов, имеющих целевое назначение, прошлых лет из бюджнтов городских поселений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</si>
  <si>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</si>
  <si>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</si>
  <si>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План 2021 г.</t>
  </si>
  <si>
    <t>904 117 15 030 10 0012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строительство детского игрового городка  в деревне Михайловка, проект - "Егоза")</t>
  </si>
  <si>
    <t>904 117 15 030 10 0022 150 Инициативные платежи, зачисляемые в бюджеты сельских поселений (инициативные платежи, зачисляемые в бюджеты сельских поселений  от физических лиц,  на строительство детского игрового городка  в деревне Михайловка, проект - "Егоза")</t>
  </si>
  <si>
    <t>904 202 29 999 10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</si>
  <si>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</si>
  <si>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904 202 45 393 13 0000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 из республиканского бюджета Республики Марий Эл</t>
  </si>
  <si>
    <t>904 117 01050 10 0000 180 Невыясненные поступления, зачисляемые в бюджеты сельских поселений</t>
  </si>
  <si>
    <t>904 117 01050 13 0000 180 Невыясненные поступления, зачисляемые в бюджеты городских поселений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</si>
  <si>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</si>
  <si>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</si>
  <si>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 xml:space="preserve">Исполнение бюджета </t>
  </si>
  <si>
    <t>Верх-Ушнурского сельского поселения Советского муниципального района Республики Марий Эл</t>
  </si>
  <si>
    <t>Вятского сельского поселения Советского муниципального района Республики Марий Эл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</si>
  <si>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</si>
  <si>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</si>
  <si>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Михайловского сельского поселения Советского муниципального района Республики Марий Эл</t>
  </si>
  <si>
    <t>Ронгинского сельского поселения Советского муниципального района Республики Марий Эл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</si>
  <si>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</si>
  <si>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</si>
  <si>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городского поселения Советский Советского муниципального района Республики Марий Эл</t>
  </si>
  <si>
    <t>819 116 02010 02 0000 140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</si>
  <si>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на 1 июня  2021 г.</t>
  </si>
  <si>
    <t>Факт на 01.06.21 г.</t>
  </si>
  <si>
    <t>904 202 49 999 10 0010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</t>
  </si>
  <si>
    <t>904 117 15 030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детской площадки в поселке Комсомольский, проект - "Солнышко")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</si>
</sst>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57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0" borderId="0" xfId="57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3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4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center" wrapText="1"/>
    </xf>
    <xf numFmtId="172" fontId="6" fillId="34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justify" vertical="top" wrapText="1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172" fontId="7" fillId="34" borderId="0" xfId="0" applyNumberFormat="1" applyFont="1" applyFill="1" applyBorder="1" applyAlignment="1">
      <alignment horizontal="right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53" applyFont="1" applyBorder="1" applyAlignment="1">
      <alignment horizontal="justify" vertical="top" wrapText="1"/>
      <protection/>
    </xf>
    <xf numFmtId="2" fontId="6" fillId="34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top" wrapText="1"/>
    </xf>
    <xf numFmtId="176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view="pageBreakPreview" zoomScale="110" zoomScaleSheetLayoutView="110" zoomScalePageLayoutView="0" workbookViewId="0" topLeftCell="A27">
      <selection activeCell="D31" sqref="D31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55" t="s">
        <v>141</v>
      </c>
      <c r="B1" s="55"/>
      <c r="C1" s="55"/>
      <c r="D1" s="55"/>
    </row>
    <row r="2" spans="1:4" ht="15.75">
      <c r="A2" s="55" t="s">
        <v>142</v>
      </c>
      <c r="B2" s="55"/>
      <c r="C2" s="55"/>
      <c r="D2" s="55"/>
    </row>
    <row r="3" spans="1:4" ht="15.75">
      <c r="A3" s="55" t="s">
        <v>154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133</v>
      </c>
      <c r="C5" s="2" t="s">
        <v>155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SUM(B9:B20)</f>
        <v>1409</v>
      </c>
      <c r="C8" s="9">
        <f>SUM(C9:C21)</f>
        <v>386.75951999999995</v>
      </c>
      <c r="D8" s="10">
        <f aca="true" t="shared" si="0" ref="D8:D18">C8/B8*100</f>
        <v>27.449220723917666</v>
      </c>
    </row>
    <row r="9" spans="1:4" ht="18" customHeight="1">
      <c r="A9" s="4" t="s">
        <v>23</v>
      </c>
      <c r="B9" s="11">
        <v>516</v>
      </c>
      <c r="C9" s="27">
        <v>141.94211</v>
      </c>
      <c r="D9" s="6">
        <f t="shared" si="0"/>
        <v>27.508160852713182</v>
      </c>
    </row>
    <row r="10" spans="1:4" ht="15.75" customHeight="1">
      <c r="A10" s="4" t="s">
        <v>24</v>
      </c>
      <c r="B10" s="11">
        <v>176</v>
      </c>
      <c r="C10" s="11">
        <v>10.1352</v>
      </c>
      <c r="D10" s="6">
        <f t="shared" si="0"/>
        <v>5.758636363636363</v>
      </c>
    </row>
    <row r="11" spans="1:4" ht="15" customHeight="1">
      <c r="A11" s="4" t="s">
        <v>25</v>
      </c>
      <c r="B11" s="11">
        <v>535</v>
      </c>
      <c r="C11" s="11">
        <v>180.86227</v>
      </c>
      <c r="D11" s="6">
        <f t="shared" si="0"/>
        <v>33.80603177570094</v>
      </c>
    </row>
    <row r="12" spans="1:4" ht="20.25" customHeight="1" hidden="1">
      <c r="A12" s="4" t="s">
        <v>15</v>
      </c>
      <c r="B12" s="11"/>
      <c r="C12" s="11"/>
      <c r="D12" s="6" t="e">
        <f t="shared" si="0"/>
        <v>#DIV/0!</v>
      </c>
    </row>
    <row r="13" spans="1:4" ht="30.75" customHeight="1" hidden="1">
      <c r="A13" s="4" t="s">
        <v>26</v>
      </c>
      <c r="B13" s="11"/>
      <c r="C13" s="11"/>
      <c r="D13" s="6"/>
    </row>
    <row r="14" spans="1:4" ht="32.25" customHeight="1">
      <c r="A14" s="7" t="s">
        <v>27</v>
      </c>
      <c r="B14" s="11">
        <v>101</v>
      </c>
      <c r="C14" s="11">
        <v>25.2783</v>
      </c>
      <c r="D14" s="6">
        <f t="shared" si="0"/>
        <v>25.0280198019802</v>
      </c>
    </row>
    <row r="15" spans="1:4" ht="62.25" customHeight="1">
      <c r="A15" s="12" t="s">
        <v>28</v>
      </c>
      <c r="B15" s="11">
        <v>81</v>
      </c>
      <c r="C15" s="11">
        <v>28.54164</v>
      </c>
      <c r="D15" s="6">
        <f>C15/B15*100</f>
        <v>35.236592592592594</v>
      </c>
    </row>
    <row r="16" spans="1:4" ht="30" customHeight="1" hidden="1">
      <c r="A16" s="4" t="s">
        <v>29</v>
      </c>
      <c r="B16" s="11">
        <v>0</v>
      </c>
      <c r="C16" s="11">
        <v>0</v>
      </c>
      <c r="D16" s="6">
        <v>0</v>
      </c>
    </row>
    <row r="17" spans="1:4" ht="33" customHeight="1" hidden="1">
      <c r="A17" s="25" t="s">
        <v>42</v>
      </c>
      <c r="B17" s="11">
        <v>0</v>
      </c>
      <c r="C17" s="11">
        <v>0</v>
      </c>
      <c r="D17" s="6">
        <v>0</v>
      </c>
    </row>
    <row r="18" spans="1:4" ht="12" customHeight="1" hidden="1">
      <c r="A18" s="4" t="s">
        <v>16</v>
      </c>
      <c r="B18" s="11"/>
      <c r="C18" s="11"/>
      <c r="D18" s="6" t="e">
        <f t="shared" si="0"/>
        <v>#DIV/0!</v>
      </c>
    </row>
    <row r="19" spans="1:4" ht="75.75" customHeight="1" hidden="1">
      <c r="A19" s="25" t="s">
        <v>43</v>
      </c>
      <c r="B19" s="11">
        <v>0</v>
      </c>
      <c r="C19" s="11">
        <v>0</v>
      </c>
      <c r="D19" s="6">
        <v>0</v>
      </c>
    </row>
    <row r="20" spans="1:4" ht="19.5" customHeight="1" hidden="1">
      <c r="A20" s="25" t="s">
        <v>30</v>
      </c>
      <c r="B20" s="11">
        <v>0</v>
      </c>
      <c r="C20" s="11">
        <v>0</v>
      </c>
      <c r="D20" s="6">
        <v>0</v>
      </c>
    </row>
    <row r="21" spans="1:4" ht="30" customHeight="1">
      <c r="A21" s="53" t="s">
        <v>139</v>
      </c>
      <c r="B21" s="11">
        <v>0</v>
      </c>
      <c r="C21" s="11">
        <v>0</v>
      </c>
      <c r="D21" s="6">
        <v>0</v>
      </c>
    </row>
    <row r="22" spans="1:4" ht="15.75" customHeight="1">
      <c r="A22" s="8" t="s">
        <v>4</v>
      </c>
      <c r="B22" s="26">
        <f>B23+B24+B27+B30+B28+B29+B26+B25+B31+B32+B33</f>
        <v>3020.33905</v>
      </c>
      <c r="C22" s="26">
        <f>C23+C24+C25+C26+C27+C28+C29+C30+C31+C32+C33</f>
        <v>482.47266</v>
      </c>
      <c r="D22" s="10">
        <f>C22/B22*100</f>
        <v>15.974122507868776</v>
      </c>
    </row>
    <row r="23" spans="1:4" ht="37.5" customHeight="1">
      <c r="A23" s="4" t="s">
        <v>73</v>
      </c>
      <c r="B23" s="11">
        <v>295.07483</v>
      </c>
      <c r="C23" s="11">
        <v>160.8</v>
      </c>
      <c r="D23" s="6">
        <f>C23/B23*100</f>
        <v>54.49465140757685</v>
      </c>
    </row>
    <row r="24" spans="1:4" ht="18.75" customHeight="1">
      <c r="A24" s="4" t="s">
        <v>88</v>
      </c>
      <c r="B24" s="5">
        <v>110.8</v>
      </c>
      <c r="C24" s="5">
        <v>34.84766</v>
      </c>
      <c r="D24" s="6">
        <f>C24/B24*100</f>
        <v>31.450956678700358</v>
      </c>
    </row>
    <row r="25" spans="1:4" ht="32.25" customHeight="1">
      <c r="A25" s="24" t="s">
        <v>74</v>
      </c>
      <c r="B25" s="5">
        <v>662.87066</v>
      </c>
      <c r="C25" s="5">
        <v>0</v>
      </c>
      <c r="D25" s="6">
        <f>C25/B25*100</f>
        <v>0</v>
      </c>
    </row>
    <row r="26" spans="1:4" ht="84" customHeight="1">
      <c r="A26" s="4" t="s">
        <v>75</v>
      </c>
      <c r="B26" s="5">
        <v>213.2</v>
      </c>
      <c r="C26" s="5">
        <v>197.05</v>
      </c>
      <c r="D26" s="6">
        <f>C26/B26*100</f>
        <v>92.42495309568481</v>
      </c>
    </row>
    <row r="27" spans="1:4" ht="0.75" customHeight="1">
      <c r="A27" s="4" t="s">
        <v>76</v>
      </c>
      <c r="B27" s="5"/>
      <c r="C27" s="5"/>
      <c r="D27" s="6" t="e">
        <f>C27/B27*100</f>
        <v>#DIV/0!</v>
      </c>
    </row>
    <row r="28" spans="1:4" ht="49.5" customHeight="1">
      <c r="A28" s="4" t="s">
        <v>77</v>
      </c>
      <c r="B28" s="5">
        <v>0.1</v>
      </c>
      <c r="C28" s="5">
        <v>0</v>
      </c>
      <c r="D28" s="6">
        <f>C28/B28*100</f>
        <v>0</v>
      </c>
    </row>
    <row r="29" spans="1:4" ht="109.5" customHeight="1">
      <c r="A29" s="4" t="s">
        <v>78</v>
      </c>
      <c r="B29" s="5">
        <v>0.1</v>
      </c>
      <c r="C29" s="5">
        <v>0</v>
      </c>
      <c r="D29" s="6">
        <f>C29/B29*100</f>
        <v>0</v>
      </c>
    </row>
    <row r="30" spans="1:4" ht="47.25" customHeight="1">
      <c r="A30" s="4" t="s">
        <v>79</v>
      </c>
      <c r="B30" s="5">
        <v>337.3</v>
      </c>
      <c r="C30" s="5">
        <v>89.775</v>
      </c>
      <c r="D30" s="6">
        <f>C30/B30*100</f>
        <v>26.61577230951675</v>
      </c>
    </row>
    <row r="31" spans="1:4" ht="48.75" customHeight="1">
      <c r="A31" s="4" t="s">
        <v>71</v>
      </c>
      <c r="B31" s="5">
        <v>1370.79356</v>
      </c>
      <c r="C31" s="5">
        <v>0</v>
      </c>
      <c r="D31" s="6">
        <f>C31/B31*100</f>
        <v>0</v>
      </c>
    </row>
    <row r="32" spans="1:4" ht="57" customHeight="1">
      <c r="A32" s="4" t="s">
        <v>126</v>
      </c>
      <c r="B32" s="5">
        <v>0.1</v>
      </c>
      <c r="C32" s="5">
        <v>0</v>
      </c>
      <c r="D32" s="6">
        <v>0</v>
      </c>
    </row>
    <row r="33" spans="1:4" ht="60" customHeight="1">
      <c r="A33" s="4" t="s">
        <v>156</v>
      </c>
      <c r="B33" s="5">
        <v>30</v>
      </c>
      <c r="C33" s="5">
        <v>0</v>
      </c>
      <c r="D33" s="6">
        <v>0</v>
      </c>
    </row>
    <row r="34" spans="1:4" ht="21.75" customHeight="1">
      <c r="A34" s="8" t="s">
        <v>1</v>
      </c>
      <c r="B34" s="9">
        <f>B22+B8</f>
        <v>4429.3390500000005</v>
      </c>
      <c r="C34" s="9">
        <f>C22+C8</f>
        <v>869.23218</v>
      </c>
      <c r="D34" s="10">
        <f aca="true" t="shared" si="1" ref="D34:D39">C34/B34*100</f>
        <v>19.624421842351396</v>
      </c>
    </row>
    <row r="35" spans="1:4" ht="21" customHeight="1">
      <c r="A35" s="8" t="s">
        <v>32</v>
      </c>
      <c r="B35" s="9">
        <f>B36+B40+B42+B45+B49+B53</f>
        <v>4587.83849</v>
      </c>
      <c r="C35" s="9">
        <f>C36+C40+C42+C45+C49+C53</f>
        <v>1027.39696</v>
      </c>
      <c r="D35" s="10">
        <f t="shared" si="1"/>
        <v>22.393921718024558</v>
      </c>
    </row>
    <row r="36" spans="1:4" ht="14.25">
      <c r="A36" s="8" t="s">
        <v>19</v>
      </c>
      <c r="B36" s="9">
        <f>B37+B38+B39</f>
        <v>1411.5</v>
      </c>
      <c r="C36" s="9">
        <f>C37+C38+C39</f>
        <v>569.858</v>
      </c>
      <c r="D36" s="10">
        <f t="shared" si="1"/>
        <v>40.37251151257527</v>
      </c>
    </row>
    <row r="37" spans="1:4" ht="45">
      <c r="A37" s="16" t="s">
        <v>10</v>
      </c>
      <c r="B37" s="5">
        <v>1330.8</v>
      </c>
      <c r="C37" s="5">
        <v>520.487</v>
      </c>
      <c r="D37" s="6">
        <f t="shared" si="1"/>
        <v>39.11083558761647</v>
      </c>
    </row>
    <row r="38" spans="1:4" ht="15">
      <c r="A38" s="16" t="s">
        <v>14</v>
      </c>
      <c r="B38" s="46">
        <v>1</v>
      </c>
      <c r="C38" s="46">
        <v>0</v>
      </c>
      <c r="D38" s="6">
        <f t="shared" si="1"/>
        <v>0</v>
      </c>
    </row>
    <row r="39" spans="1:4" ht="15" customHeight="1">
      <c r="A39" s="4" t="s">
        <v>8</v>
      </c>
      <c r="B39" s="46">
        <v>79.7</v>
      </c>
      <c r="C39" s="46">
        <v>49.371</v>
      </c>
      <c r="D39" s="6">
        <f t="shared" si="1"/>
        <v>61.94604767879548</v>
      </c>
    </row>
    <row r="40" spans="1:4" ht="14.25">
      <c r="A40" s="8" t="s">
        <v>20</v>
      </c>
      <c r="B40" s="45">
        <f>B41</f>
        <v>110.8</v>
      </c>
      <c r="C40" s="45">
        <f>C41</f>
        <v>34.847</v>
      </c>
      <c r="D40" s="10">
        <f aca="true" t="shared" si="2" ref="D40:D54">C40/B40*100</f>
        <v>31.450361010830324</v>
      </c>
    </row>
    <row r="41" spans="1:4" ht="16.5" customHeight="1">
      <c r="A41" s="4" t="s">
        <v>5</v>
      </c>
      <c r="B41" s="46">
        <v>110.8</v>
      </c>
      <c r="C41" s="46">
        <v>34.847</v>
      </c>
      <c r="D41" s="6">
        <f t="shared" si="2"/>
        <v>31.450361010830324</v>
      </c>
    </row>
    <row r="42" spans="1:4" ht="14.25">
      <c r="A42" s="8" t="s">
        <v>123</v>
      </c>
      <c r="B42" s="45">
        <f>B43+B44</f>
        <v>7</v>
      </c>
      <c r="C42" s="45">
        <f>C43+C44</f>
        <v>7</v>
      </c>
      <c r="D42" s="10">
        <v>0</v>
      </c>
    </row>
    <row r="43" spans="1:4" ht="30">
      <c r="A43" s="4" t="s">
        <v>106</v>
      </c>
      <c r="B43" s="46">
        <v>0</v>
      </c>
      <c r="C43" s="46">
        <v>0</v>
      </c>
      <c r="D43" s="6">
        <v>0</v>
      </c>
    </row>
    <row r="44" spans="1:4" ht="15">
      <c r="A44" s="4" t="s">
        <v>21</v>
      </c>
      <c r="B44" s="46">
        <v>7</v>
      </c>
      <c r="C44" s="46">
        <v>7</v>
      </c>
      <c r="D44" s="6">
        <v>0</v>
      </c>
    </row>
    <row r="45" spans="1:4" ht="14.25">
      <c r="A45" s="8" t="s">
        <v>13</v>
      </c>
      <c r="B45" s="45">
        <f>B46+B48+B47</f>
        <v>610.5</v>
      </c>
      <c r="C45" s="45">
        <f>C46+C48+C47</f>
        <v>290.325</v>
      </c>
      <c r="D45" s="10">
        <f t="shared" si="2"/>
        <v>47.55528255528255</v>
      </c>
    </row>
    <row r="46" spans="1:4" ht="15">
      <c r="A46" s="4" t="s">
        <v>93</v>
      </c>
      <c r="B46" s="46">
        <v>0</v>
      </c>
      <c r="C46" s="46">
        <v>0</v>
      </c>
      <c r="D46" s="6">
        <v>0</v>
      </c>
    </row>
    <row r="47" spans="1:4" ht="15">
      <c r="A47" s="4" t="s">
        <v>31</v>
      </c>
      <c r="B47" s="46">
        <v>550.5</v>
      </c>
      <c r="C47" s="46">
        <v>286.825</v>
      </c>
      <c r="D47" s="6">
        <f t="shared" si="2"/>
        <v>52.10263396911898</v>
      </c>
    </row>
    <row r="48" spans="1:4" ht="15">
      <c r="A48" s="4" t="s">
        <v>18</v>
      </c>
      <c r="B48" s="46">
        <v>60</v>
      </c>
      <c r="C48" s="46">
        <v>3.5</v>
      </c>
      <c r="D48" s="6">
        <f t="shared" si="2"/>
        <v>5.833333333333333</v>
      </c>
    </row>
    <row r="49" spans="1:4" ht="14.25">
      <c r="A49" s="43" t="s">
        <v>97</v>
      </c>
      <c r="B49" s="45">
        <f>B50+B51+B52</f>
        <v>2383.6384900000003</v>
      </c>
      <c r="C49" s="45">
        <f>C50+C51+C52</f>
        <v>103.91176</v>
      </c>
      <c r="D49" s="10">
        <f t="shared" si="2"/>
        <v>4.359375821289074</v>
      </c>
    </row>
    <row r="50" spans="1:4" ht="15">
      <c r="A50" s="22" t="s">
        <v>17</v>
      </c>
      <c r="B50" s="46">
        <v>1481.093</v>
      </c>
      <c r="C50" s="46">
        <v>60.27176</v>
      </c>
      <c r="D50" s="6">
        <f t="shared" si="2"/>
        <v>4.069410901273586</v>
      </c>
    </row>
    <row r="51" spans="1:4" ht="15">
      <c r="A51" s="22" t="s">
        <v>9</v>
      </c>
      <c r="B51" s="46">
        <v>0.2</v>
      </c>
      <c r="C51" s="46">
        <v>0</v>
      </c>
      <c r="D51" s="6">
        <f t="shared" si="2"/>
        <v>0</v>
      </c>
    </row>
    <row r="52" spans="1:4" ht="15">
      <c r="A52" s="4" t="s">
        <v>7</v>
      </c>
      <c r="B52" s="46">
        <v>902.34549</v>
      </c>
      <c r="C52" s="46">
        <v>43.64</v>
      </c>
      <c r="D52" s="6">
        <f t="shared" si="2"/>
        <v>4.836285046429389</v>
      </c>
    </row>
    <row r="53" spans="1:4" ht="14.25">
      <c r="A53" s="8" t="s">
        <v>11</v>
      </c>
      <c r="B53" s="45">
        <f>B54</f>
        <v>64.4</v>
      </c>
      <c r="C53" s="45">
        <f>C54</f>
        <v>21.4552</v>
      </c>
      <c r="D53" s="10">
        <f t="shared" si="2"/>
        <v>33.31552795031056</v>
      </c>
    </row>
    <row r="54" spans="1:4" ht="15">
      <c r="A54" s="4" t="s">
        <v>12</v>
      </c>
      <c r="B54" s="46">
        <v>64.4</v>
      </c>
      <c r="C54" s="46">
        <v>21.4552</v>
      </c>
      <c r="D54" s="6">
        <f t="shared" si="2"/>
        <v>33.31552795031056</v>
      </c>
    </row>
    <row r="55" spans="1:4" ht="15">
      <c r="A55" s="4" t="s">
        <v>0</v>
      </c>
      <c r="B55" s="46">
        <f>B34-B35</f>
        <v>-158.4994399999996</v>
      </c>
      <c r="C55" s="46">
        <f>C34-C35</f>
        <v>-158.16478000000006</v>
      </c>
      <c r="D55" s="6"/>
    </row>
    <row r="56" spans="1:4" ht="15">
      <c r="A56" s="3"/>
      <c r="B56" s="5"/>
      <c r="C56" s="5"/>
      <c r="D56" s="6"/>
    </row>
    <row r="57" spans="1:4" ht="15" customHeight="1">
      <c r="A57" s="1" t="s">
        <v>120</v>
      </c>
      <c r="B57" s="1"/>
      <c r="C57" s="1"/>
      <c r="D57" s="1"/>
    </row>
    <row r="58" spans="1:4" ht="15.75">
      <c r="A58" s="1" t="s">
        <v>121</v>
      </c>
      <c r="B58" s="1"/>
      <c r="C58" s="1" t="s">
        <v>122</v>
      </c>
      <c r="D58" s="1"/>
    </row>
    <row r="59" spans="2:4" ht="15.75">
      <c r="B59" s="1"/>
      <c r="C59" s="1"/>
      <c r="D59" s="1"/>
    </row>
    <row r="60" spans="2:4" ht="15">
      <c r="B60" s="3"/>
      <c r="C60" s="3"/>
      <c r="D60" s="3"/>
    </row>
    <row r="61" spans="2:4" ht="15">
      <c r="B61" s="3"/>
      <c r="C61" s="3"/>
      <c r="D61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tabSelected="1" view="pageBreakPreview" zoomScaleSheetLayoutView="100" zoomScalePageLayoutView="0" workbookViewId="0" topLeftCell="A1">
      <selection activeCell="G22" sqref="G22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5.875" style="0" customWidth="1"/>
    <col min="4" max="4" width="18.00390625" style="0" customWidth="1"/>
  </cols>
  <sheetData>
    <row r="1" spans="1:4" ht="15.75">
      <c r="A1" s="55" t="s">
        <v>143</v>
      </c>
      <c r="B1" s="55"/>
      <c r="C1" s="55"/>
      <c r="D1" s="55"/>
    </row>
    <row r="2" spans="1:4" ht="15.75">
      <c r="A2" s="55" t="s">
        <v>144</v>
      </c>
      <c r="B2" s="55"/>
      <c r="C2" s="55"/>
      <c r="D2" s="55"/>
    </row>
    <row r="3" spans="1:4" ht="15.75">
      <c r="A3" s="55" t="s">
        <v>154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133</v>
      </c>
      <c r="C5" s="2" t="s">
        <v>155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SUM(B9:B22)</f>
        <v>952.9000000000001</v>
      </c>
      <c r="C8" s="9">
        <f>SUM(C9:C21)</f>
        <v>338.05291</v>
      </c>
      <c r="D8" s="10">
        <f aca="true" t="shared" si="0" ref="D8:D19">C8/B8*100</f>
        <v>35.47622100954979</v>
      </c>
    </row>
    <row r="9" spans="1:4" ht="18" customHeight="1">
      <c r="A9" s="4" t="s">
        <v>23</v>
      </c>
      <c r="B9" s="11">
        <v>252</v>
      </c>
      <c r="C9" s="27">
        <v>98.65743</v>
      </c>
      <c r="D9" s="6">
        <f t="shared" si="0"/>
        <v>39.149773809523815</v>
      </c>
    </row>
    <row r="10" spans="1:4" ht="18" customHeight="1">
      <c r="A10" s="4" t="s">
        <v>80</v>
      </c>
      <c r="B10" s="11">
        <v>16</v>
      </c>
      <c r="C10" s="27">
        <v>0</v>
      </c>
      <c r="D10" s="6">
        <f t="shared" si="0"/>
        <v>0</v>
      </c>
    </row>
    <row r="11" spans="1:4" ht="15.75" customHeight="1">
      <c r="A11" s="4" t="s">
        <v>24</v>
      </c>
      <c r="B11" s="11">
        <v>136</v>
      </c>
      <c r="C11" s="11">
        <v>4.50862</v>
      </c>
      <c r="D11" s="6">
        <f t="shared" si="0"/>
        <v>3.3151617647058815</v>
      </c>
    </row>
    <row r="12" spans="1:4" ht="15.75" customHeight="1">
      <c r="A12" s="4" t="s">
        <v>25</v>
      </c>
      <c r="B12" s="11">
        <v>285</v>
      </c>
      <c r="C12" s="11">
        <v>48.9783</v>
      </c>
      <c r="D12" s="6">
        <f t="shared" si="0"/>
        <v>17.18536842105263</v>
      </c>
    </row>
    <row r="13" spans="1:4" ht="20.25" customHeight="1" hidden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199.7</v>
      </c>
      <c r="C14" s="11">
        <v>159.72134</v>
      </c>
      <c r="D14" s="6">
        <f t="shared" si="0"/>
        <v>79.98064096144216</v>
      </c>
    </row>
    <row r="15" spans="1:4" ht="32.25" customHeight="1">
      <c r="A15" s="7" t="s">
        <v>27</v>
      </c>
      <c r="B15" s="11">
        <v>15</v>
      </c>
      <c r="C15" s="11">
        <v>5.31738</v>
      </c>
      <c r="D15" s="6">
        <f t="shared" si="0"/>
        <v>35.4492</v>
      </c>
    </row>
    <row r="16" spans="1:4" ht="63" customHeight="1">
      <c r="A16" s="12" t="s">
        <v>28</v>
      </c>
      <c r="B16" s="11">
        <v>9.2</v>
      </c>
      <c r="C16" s="11">
        <v>20.86984</v>
      </c>
      <c r="D16" s="6">
        <f>C16/B16*100</f>
        <v>226.8460869565218</v>
      </c>
    </row>
    <row r="17" spans="1:4" ht="30" customHeight="1" hidden="1">
      <c r="A17" s="4" t="s">
        <v>29</v>
      </c>
      <c r="B17" s="11">
        <v>0</v>
      </c>
      <c r="C17" s="11">
        <v>0</v>
      </c>
      <c r="D17" s="6">
        <v>0</v>
      </c>
    </row>
    <row r="18" spans="1:4" ht="33" customHeight="1" hidden="1">
      <c r="A18" s="25" t="s">
        <v>42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16</v>
      </c>
      <c r="B19" s="11"/>
      <c r="C19" s="11"/>
      <c r="D19" s="6" t="e">
        <f t="shared" si="0"/>
        <v>#DIV/0!</v>
      </c>
    </row>
    <row r="20" spans="1:4" ht="75.75" customHeight="1" hidden="1">
      <c r="A20" s="25" t="s">
        <v>43</v>
      </c>
      <c r="B20" s="11">
        <v>0</v>
      </c>
      <c r="C20" s="11">
        <v>0</v>
      </c>
      <c r="D20" s="6">
        <v>0</v>
      </c>
    </row>
    <row r="21" spans="1:4" ht="19.5" customHeight="1" hidden="1">
      <c r="A21" s="25" t="s">
        <v>30</v>
      </c>
      <c r="B21" s="11">
        <v>0</v>
      </c>
      <c r="C21" s="11">
        <v>0</v>
      </c>
      <c r="D21" s="6">
        <v>0</v>
      </c>
    </row>
    <row r="22" spans="1:4" ht="64.5" customHeight="1">
      <c r="A22" s="4" t="s">
        <v>157</v>
      </c>
      <c r="B22" s="11">
        <v>40</v>
      </c>
      <c r="C22" s="11">
        <v>0</v>
      </c>
      <c r="D22" s="6">
        <f>C22/B22*100</f>
        <v>0</v>
      </c>
    </row>
    <row r="23" spans="1:4" ht="15.75" customHeight="1">
      <c r="A23" s="8" t="s">
        <v>4</v>
      </c>
      <c r="B23" s="26">
        <f>B24+B25+B30+B33+B31+B32+B29+B27+B34+B26+B28+B35</f>
        <v>3170.56</v>
      </c>
      <c r="C23" s="26">
        <f>C24+C25+C27+C29+C30+C31+C32+C33+C34+C26+C28+C35</f>
        <v>1438.8759</v>
      </c>
      <c r="D23" s="10">
        <f>C23/B23*100</f>
        <v>45.382389861727894</v>
      </c>
    </row>
    <row r="24" spans="1:4" ht="37.5" customHeight="1">
      <c r="A24" s="4" t="s">
        <v>73</v>
      </c>
      <c r="B24" s="11">
        <v>1546.2</v>
      </c>
      <c r="C24" s="11">
        <v>518.1</v>
      </c>
      <c r="D24" s="6">
        <f>C24/B24*100</f>
        <v>33.50795498641831</v>
      </c>
    </row>
    <row r="25" spans="1:4" ht="18" customHeight="1">
      <c r="A25" s="4" t="s">
        <v>88</v>
      </c>
      <c r="B25" s="5">
        <v>222.4</v>
      </c>
      <c r="C25" s="5">
        <v>83.2759</v>
      </c>
      <c r="D25" s="6">
        <f>C25/B25*100</f>
        <v>37.44419964028777</v>
      </c>
    </row>
    <row r="26" spans="1:4" ht="0.75" customHeight="1">
      <c r="A26" s="4" t="s">
        <v>82</v>
      </c>
      <c r="B26" s="5"/>
      <c r="C26" s="5"/>
      <c r="D26" s="6" t="e">
        <f>C26/B26*100</f>
        <v>#DIV/0!</v>
      </c>
    </row>
    <row r="27" spans="1:4" ht="62.25" customHeight="1">
      <c r="A27" s="24" t="s">
        <v>83</v>
      </c>
      <c r="B27" s="5">
        <v>255.86</v>
      </c>
      <c r="C27" s="5">
        <v>0</v>
      </c>
      <c r="D27" s="6">
        <v>0</v>
      </c>
    </row>
    <row r="28" spans="1:4" ht="42.75" customHeight="1" hidden="1">
      <c r="A28" s="24" t="s">
        <v>81</v>
      </c>
      <c r="B28" s="5"/>
      <c r="C28" s="5"/>
      <c r="D28" s="6" t="e">
        <f>C28/B28*100</f>
        <v>#DIV/0!</v>
      </c>
    </row>
    <row r="29" spans="1:4" ht="84" customHeight="1">
      <c r="A29" s="4" t="s">
        <v>75</v>
      </c>
      <c r="B29" s="5">
        <v>238.2</v>
      </c>
      <c r="C29" s="5">
        <v>237.5</v>
      </c>
      <c r="D29" s="6">
        <f>C29/B29*100</f>
        <v>99.70612930310664</v>
      </c>
    </row>
    <row r="30" spans="1:4" ht="0.75" customHeight="1">
      <c r="A30" s="4" t="s">
        <v>76</v>
      </c>
      <c r="B30" s="5"/>
      <c r="C30" s="5"/>
      <c r="D30" s="6" t="e">
        <f>C30/B30*100</f>
        <v>#DIV/0!</v>
      </c>
    </row>
    <row r="31" spans="1:4" ht="53.25" customHeight="1">
      <c r="A31" s="4" t="s">
        <v>77</v>
      </c>
      <c r="B31" s="5">
        <v>0.1</v>
      </c>
      <c r="C31" s="5">
        <v>0</v>
      </c>
      <c r="D31" s="6">
        <f>C31/B31*100</f>
        <v>0</v>
      </c>
    </row>
    <row r="32" spans="1:4" ht="108.75" customHeight="1">
      <c r="A32" s="4" t="s">
        <v>78</v>
      </c>
      <c r="B32" s="5">
        <v>0.1</v>
      </c>
      <c r="C32" s="5">
        <v>0</v>
      </c>
      <c r="D32" s="6">
        <f>C32/B32*100</f>
        <v>0</v>
      </c>
    </row>
    <row r="33" spans="1:4" ht="47.25" customHeight="1">
      <c r="A33" s="4" t="s">
        <v>79</v>
      </c>
      <c r="B33" s="5">
        <v>307.6</v>
      </c>
      <c r="C33" s="5">
        <v>0</v>
      </c>
      <c r="D33" s="6">
        <f>C33/B33*100</f>
        <v>0</v>
      </c>
    </row>
    <row r="34" spans="1:4" ht="54.75" customHeight="1">
      <c r="A34" s="4" t="s">
        <v>71</v>
      </c>
      <c r="B34" s="5">
        <v>600</v>
      </c>
      <c r="C34" s="5">
        <v>600</v>
      </c>
      <c r="D34" s="6">
        <v>0</v>
      </c>
    </row>
    <row r="35" spans="1:4" ht="63" customHeight="1">
      <c r="A35" s="4" t="s">
        <v>126</v>
      </c>
      <c r="B35" s="5">
        <v>0.1</v>
      </c>
      <c r="C35" s="5">
        <v>0</v>
      </c>
      <c r="D35" s="6">
        <v>0</v>
      </c>
    </row>
    <row r="36" spans="1:4" ht="17.25" customHeight="1">
      <c r="A36" s="8" t="s">
        <v>1</v>
      </c>
      <c r="B36" s="9">
        <f>B23+B8</f>
        <v>4123.46</v>
      </c>
      <c r="C36" s="9">
        <f>C23+C8</f>
        <v>1776.9288099999999</v>
      </c>
      <c r="D36" s="10">
        <f>C36/B36*100</f>
        <v>43.09315017000286</v>
      </c>
    </row>
    <row r="37" spans="1:4" ht="18" customHeight="1">
      <c r="A37" s="8" t="s">
        <v>32</v>
      </c>
      <c r="B37" s="9">
        <f>B38+B42+B44+B47+B51+B55</f>
        <v>4399.859999999999</v>
      </c>
      <c r="C37" s="9">
        <f>C38+C42+C44+C47+C51+C55</f>
        <v>2048.8903299999997</v>
      </c>
      <c r="D37" s="10">
        <f>C37/B37*100</f>
        <v>46.56717100089549</v>
      </c>
    </row>
    <row r="38" spans="1:4" ht="18.75" customHeight="1">
      <c r="A38" s="8" t="s">
        <v>19</v>
      </c>
      <c r="B38" s="9">
        <f>B39+B40+B41</f>
        <v>1905.8</v>
      </c>
      <c r="C38" s="9">
        <f>C39+C40+C41</f>
        <v>722.8312</v>
      </c>
      <c r="D38" s="10">
        <f>C38/B38*100</f>
        <v>37.92796725784447</v>
      </c>
    </row>
    <row r="39" spans="1:4" ht="46.5" customHeight="1">
      <c r="A39" s="16" t="s">
        <v>10</v>
      </c>
      <c r="B39" s="5">
        <v>1805.7</v>
      </c>
      <c r="C39" s="5">
        <v>683.7668</v>
      </c>
      <c r="D39" s="6">
        <f>C39/B39*100</f>
        <v>37.86713186022041</v>
      </c>
    </row>
    <row r="40" spans="1:4" ht="14.25" customHeight="1">
      <c r="A40" s="16" t="s">
        <v>14</v>
      </c>
      <c r="B40" s="46">
        <v>1</v>
      </c>
      <c r="C40" s="46">
        <v>0</v>
      </c>
      <c r="D40" s="6">
        <f>C40/B40*100</f>
        <v>0</v>
      </c>
    </row>
    <row r="41" spans="1:4" ht="22.5" customHeight="1">
      <c r="A41" s="4" t="s">
        <v>8</v>
      </c>
      <c r="B41" s="46">
        <v>99.1</v>
      </c>
      <c r="C41" s="46">
        <v>39.0644</v>
      </c>
      <c r="D41" s="6">
        <f>C41/B41*100</f>
        <v>39.4191725529768</v>
      </c>
    </row>
    <row r="42" spans="1:4" ht="18" customHeight="1">
      <c r="A42" s="8" t="s">
        <v>20</v>
      </c>
      <c r="B42" s="45">
        <f>B43</f>
        <v>222.4</v>
      </c>
      <c r="C42" s="45">
        <f>C43</f>
        <v>83.2759</v>
      </c>
      <c r="D42" s="10">
        <f>C42/B42*100</f>
        <v>37.44419964028777</v>
      </c>
    </row>
    <row r="43" spans="1:4" ht="15.75" customHeight="1">
      <c r="A43" s="4" t="s">
        <v>5</v>
      </c>
      <c r="B43" s="46">
        <v>222.4</v>
      </c>
      <c r="C43" s="46">
        <v>83.2759</v>
      </c>
      <c r="D43" s="6">
        <f>C43/B43*100</f>
        <v>37.44419964028777</v>
      </c>
    </row>
    <row r="44" spans="1:4" ht="16.5" customHeight="1">
      <c r="A44" s="8" t="s">
        <v>54</v>
      </c>
      <c r="B44" s="45">
        <f>B45+B46</f>
        <v>10.5</v>
      </c>
      <c r="C44" s="45">
        <f>C45+C46</f>
        <v>10.5</v>
      </c>
      <c r="D44" s="10">
        <v>0</v>
      </c>
    </row>
    <row r="45" spans="1:4" ht="34.5" customHeight="1">
      <c r="A45" s="4" t="s">
        <v>106</v>
      </c>
      <c r="B45" s="46">
        <v>0</v>
      </c>
      <c r="C45" s="46">
        <v>0</v>
      </c>
      <c r="D45" s="6">
        <v>0</v>
      </c>
    </row>
    <row r="46" spans="1:4" ht="18" customHeight="1">
      <c r="A46" s="4" t="s">
        <v>21</v>
      </c>
      <c r="B46" s="46">
        <v>10.5</v>
      </c>
      <c r="C46" s="46">
        <v>10.5</v>
      </c>
      <c r="D46" s="6">
        <v>0</v>
      </c>
    </row>
    <row r="47" spans="1:4" ht="14.25" customHeight="1">
      <c r="A47" s="8" t="s">
        <v>13</v>
      </c>
      <c r="B47" s="45">
        <f>B48+B49+B50</f>
        <v>922.66</v>
      </c>
      <c r="C47" s="45">
        <f>C48+C49+C50</f>
        <v>266</v>
      </c>
      <c r="D47" s="10">
        <f>C47/B47*100</f>
        <v>28.829688075780897</v>
      </c>
    </row>
    <row r="48" spans="1:4" ht="17.25" customHeight="1">
      <c r="A48" s="4" t="s">
        <v>93</v>
      </c>
      <c r="B48" s="46">
        <v>0</v>
      </c>
      <c r="C48" s="46">
        <v>0</v>
      </c>
      <c r="D48" s="6">
        <v>0</v>
      </c>
    </row>
    <row r="49" spans="1:4" ht="17.25" customHeight="1">
      <c r="A49" s="4" t="s">
        <v>31</v>
      </c>
      <c r="B49" s="46">
        <v>545.8</v>
      </c>
      <c r="C49" s="46">
        <v>266</v>
      </c>
      <c r="D49" s="6">
        <f aca="true" t="shared" si="1" ref="D49:D56">C49/B49*100</f>
        <v>48.73580065958227</v>
      </c>
    </row>
    <row r="50" spans="1:4" ht="18" customHeight="1">
      <c r="A50" s="4" t="s">
        <v>18</v>
      </c>
      <c r="B50" s="46">
        <v>376.86</v>
      </c>
      <c r="C50" s="46">
        <v>0</v>
      </c>
      <c r="D50" s="6">
        <f t="shared" si="1"/>
        <v>0</v>
      </c>
    </row>
    <row r="51" spans="1:4" ht="16.5" customHeight="1">
      <c r="A51" s="8" t="s">
        <v>6</v>
      </c>
      <c r="B51" s="45">
        <f>B52+B53+B54</f>
        <v>1241.6</v>
      </c>
      <c r="C51" s="45">
        <f>C52+C53+C54</f>
        <v>934.00875</v>
      </c>
      <c r="D51" s="10">
        <f t="shared" si="1"/>
        <v>75.22622019974227</v>
      </c>
    </row>
    <row r="52" spans="1:4" ht="15">
      <c r="A52" s="4" t="s">
        <v>17</v>
      </c>
      <c r="B52" s="46">
        <v>38.5</v>
      </c>
      <c r="C52" s="46">
        <v>12.81312</v>
      </c>
      <c r="D52" s="6">
        <f t="shared" si="1"/>
        <v>33.28083116883116</v>
      </c>
    </row>
    <row r="53" spans="1:4" ht="18" customHeight="1">
      <c r="A53" s="15" t="s">
        <v>9</v>
      </c>
      <c r="B53" s="46">
        <v>839.431</v>
      </c>
      <c r="C53" s="46">
        <v>818.32502</v>
      </c>
      <c r="D53" s="6">
        <f t="shared" si="1"/>
        <v>97.48568018097973</v>
      </c>
    </row>
    <row r="54" spans="1:4" ht="15" customHeight="1">
      <c r="A54" s="4" t="s">
        <v>7</v>
      </c>
      <c r="B54" s="46">
        <v>363.669</v>
      </c>
      <c r="C54" s="46">
        <v>102.87061</v>
      </c>
      <c r="D54" s="6">
        <f t="shared" si="1"/>
        <v>28.286879002609517</v>
      </c>
    </row>
    <row r="55" spans="1:4" ht="14.25" customHeight="1">
      <c r="A55" s="8" t="s">
        <v>11</v>
      </c>
      <c r="B55" s="45">
        <f>B56</f>
        <v>96.9</v>
      </c>
      <c r="C55" s="45">
        <f>C56</f>
        <v>32.27448</v>
      </c>
      <c r="D55" s="10">
        <f t="shared" si="1"/>
        <v>33.30699690402476</v>
      </c>
    </row>
    <row r="56" spans="1:4" ht="14.25" customHeight="1">
      <c r="A56" s="4" t="s">
        <v>12</v>
      </c>
      <c r="B56" s="46">
        <v>96.9</v>
      </c>
      <c r="C56" s="46">
        <v>32.27448</v>
      </c>
      <c r="D56" s="6">
        <f t="shared" si="1"/>
        <v>33.30699690402476</v>
      </c>
    </row>
    <row r="57" spans="1:4" ht="15.75" customHeight="1">
      <c r="A57" s="4" t="s">
        <v>0</v>
      </c>
      <c r="B57" s="52">
        <f>B36-B37</f>
        <v>-276.3999999999987</v>
      </c>
      <c r="C57" s="46">
        <f>C36-C37</f>
        <v>-271.96151999999984</v>
      </c>
      <c r="D57" s="6"/>
    </row>
    <row r="58" spans="1:4" ht="11.25" customHeight="1">
      <c r="A58" s="3"/>
      <c r="B58" s="5"/>
      <c r="C58" s="5"/>
      <c r="D58" s="6"/>
    </row>
    <row r="59" spans="1:4" ht="15.75">
      <c r="A59" s="1" t="s">
        <v>120</v>
      </c>
      <c r="B59" s="1"/>
      <c r="C59" s="1"/>
      <c r="D59" s="1"/>
    </row>
    <row r="60" spans="1:4" ht="15.75">
      <c r="A60" s="1" t="s">
        <v>121</v>
      </c>
      <c r="B60" s="1"/>
      <c r="C60" s="1" t="s">
        <v>122</v>
      </c>
      <c r="D60" s="1"/>
    </row>
    <row r="61" spans="2:4" ht="15" customHeight="1">
      <c r="B61" s="1"/>
      <c r="C61" s="1"/>
      <c r="D61" s="1"/>
    </row>
    <row r="62" spans="2:4" ht="15.75">
      <c r="B62" s="1"/>
      <c r="C62" s="1"/>
      <c r="D62" s="1"/>
    </row>
    <row r="63" spans="2:4" ht="15">
      <c r="B63" s="3"/>
      <c r="C63" s="3"/>
      <c r="D63" s="3"/>
    </row>
    <row r="64" spans="2:4" ht="15">
      <c r="B64" s="3"/>
      <c r="C64" s="3"/>
      <c r="D64" s="3"/>
    </row>
    <row r="65" spans="2:4" ht="15">
      <c r="B65" s="3"/>
      <c r="C65" s="3"/>
      <c r="D65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zoomScaleSheetLayoutView="100" zoomScalePageLayoutView="0" workbookViewId="0" topLeftCell="A30">
      <selection activeCell="D35" sqref="D35"/>
    </sheetView>
  </sheetViews>
  <sheetFormatPr defaultColWidth="9.00390625" defaultRowHeight="12.75"/>
  <cols>
    <col min="1" max="1" width="81.25390625" style="0" customWidth="1"/>
    <col min="2" max="2" width="16.25390625" style="0" customWidth="1"/>
    <col min="3" max="3" width="15.00390625" style="0" customWidth="1"/>
    <col min="4" max="4" width="16.125" style="0" customWidth="1"/>
  </cols>
  <sheetData>
    <row r="1" spans="1:4" ht="15.75">
      <c r="A1" s="55" t="s">
        <v>141</v>
      </c>
      <c r="B1" s="55"/>
      <c r="C1" s="55"/>
      <c r="D1" s="55"/>
    </row>
    <row r="2" spans="1:4" ht="15.75">
      <c r="A2" s="55" t="s">
        <v>145</v>
      </c>
      <c r="B2" s="55"/>
      <c r="C2" s="55"/>
      <c r="D2" s="55"/>
    </row>
    <row r="3" spans="1:4" ht="15.75">
      <c r="A3" s="55" t="s">
        <v>154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133</v>
      </c>
      <c r="C5" s="2" t="s">
        <v>155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SUM(B9:B21)</f>
        <v>1882</v>
      </c>
      <c r="C8" s="9">
        <f>SUM(C9:C21)</f>
        <v>590.2353299999999</v>
      </c>
      <c r="D8" s="10">
        <f aca="true" t="shared" si="0" ref="D8:D19">C8/B8*100</f>
        <v>31.362132306057376</v>
      </c>
    </row>
    <row r="9" spans="1:4" ht="18" customHeight="1">
      <c r="A9" s="4" t="s">
        <v>23</v>
      </c>
      <c r="B9" s="11">
        <v>479</v>
      </c>
      <c r="C9" s="27">
        <v>189.77305</v>
      </c>
      <c r="D9" s="6">
        <f t="shared" si="0"/>
        <v>39.618590814196246</v>
      </c>
    </row>
    <row r="10" spans="1:4" ht="18" customHeight="1">
      <c r="A10" s="4" t="s">
        <v>80</v>
      </c>
      <c r="B10" s="11">
        <v>0</v>
      </c>
      <c r="C10" s="27">
        <v>0.02161</v>
      </c>
      <c r="D10" s="6">
        <v>0</v>
      </c>
    </row>
    <row r="11" spans="1:4" ht="15.75" customHeight="1">
      <c r="A11" s="4" t="s">
        <v>24</v>
      </c>
      <c r="B11" s="11">
        <v>512</v>
      </c>
      <c r="C11" s="11">
        <v>15.81829</v>
      </c>
      <c r="D11" s="6">
        <f t="shared" si="0"/>
        <v>3.089509765625</v>
      </c>
    </row>
    <row r="12" spans="1:4" ht="15.75" customHeight="1">
      <c r="A12" s="4" t="s">
        <v>25</v>
      </c>
      <c r="B12" s="11">
        <v>382</v>
      </c>
      <c r="C12" s="11">
        <v>126.28717</v>
      </c>
      <c r="D12" s="6">
        <f t="shared" si="0"/>
        <v>33.05946858638744</v>
      </c>
    </row>
    <row r="13" spans="1:4" ht="20.25" customHeight="1" hidden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454</v>
      </c>
      <c r="C14" s="11">
        <v>245.83864</v>
      </c>
      <c r="D14" s="6">
        <f t="shared" si="0"/>
        <v>54.14948017621145</v>
      </c>
    </row>
    <row r="15" spans="1:4" ht="32.25" customHeight="1">
      <c r="A15" s="7" t="s">
        <v>27</v>
      </c>
      <c r="B15" s="11">
        <v>53</v>
      </c>
      <c r="C15" s="11">
        <v>11.14533</v>
      </c>
      <c r="D15" s="6">
        <f t="shared" si="0"/>
        <v>21.028924528301886</v>
      </c>
    </row>
    <row r="16" spans="1:4" ht="63" customHeight="1">
      <c r="A16" s="12" t="s">
        <v>28</v>
      </c>
      <c r="B16" s="11">
        <v>2</v>
      </c>
      <c r="C16" s="11">
        <v>1.35124</v>
      </c>
      <c r="D16" s="6">
        <f>C16/B16*100</f>
        <v>67.562</v>
      </c>
    </row>
    <row r="17" spans="1:4" ht="0.75" customHeight="1">
      <c r="A17" s="4" t="s">
        <v>29</v>
      </c>
      <c r="B17" s="11"/>
      <c r="C17" s="11"/>
      <c r="D17" s="6">
        <v>0</v>
      </c>
    </row>
    <row r="18" spans="1:4" ht="33" customHeight="1" hidden="1">
      <c r="A18" s="25" t="s">
        <v>42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16</v>
      </c>
      <c r="B19" s="11"/>
      <c r="C19" s="11"/>
      <c r="D19" s="6" t="e">
        <f t="shared" si="0"/>
        <v>#DIV/0!</v>
      </c>
    </row>
    <row r="20" spans="1:4" ht="75.75" customHeight="1" hidden="1">
      <c r="A20" s="25" t="s">
        <v>43</v>
      </c>
      <c r="B20" s="11">
        <v>0</v>
      </c>
      <c r="C20" s="11">
        <v>0</v>
      </c>
      <c r="D20" s="6">
        <v>0</v>
      </c>
    </row>
    <row r="21" spans="1:4" ht="0.75" customHeight="1" hidden="1">
      <c r="A21" s="25" t="s">
        <v>30</v>
      </c>
      <c r="B21" s="11">
        <v>0</v>
      </c>
      <c r="C21" s="11">
        <v>0</v>
      </c>
      <c r="D21" s="6">
        <v>0</v>
      </c>
    </row>
    <row r="22" spans="1:4" ht="15.75" customHeight="1">
      <c r="A22" s="8" t="s">
        <v>4</v>
      </c>
      <c r="B22" s="26">
        <f>B23+B24+B29+B32+B30+B31+B28+B26+B33+B25+B27+B34+B35</f>
        <v>12155.14466</v>
      </c>
      <c r="C22" s="26">
        <f>C23+C24+C26+C28+C29+C30+C31+C32+C33+C25+C27+C34</f>
        <v>808.64329</v>
      </c>
      <c r="D22" s="10">
        <f>C22/B22*100</f>
        <v>6.65268339142909</v>
      </c>
    </row>
    <row r="23" spans="1:4" ht="37.5" customHeight="1">
      <c r="A23" s="4" t="s">
        <v>73</v>
      </c>
      <c r="B23" s="11">
        <v>1054.54364</v>
      </c>
      <c r="C23" s="11">
        <v>478.4</v>
      </c>
      <c r="D23" s="6">
        <f>C23/B23*100</f>
        <v>45.36559530148984</v>
      </c>
    </row>
    <row r="24" spans="1:4" ht="18" customHeight="1">
      <c r="A24" s="4" t="s">
        <v>88</v>
      </c>
      <c r="B24" s="5">
        <v>222.4</v>
      </c>
      <c r="C24" s="5">
        <v>78.99329</v>
      </c>
      <c r="D24" s="6">
        <f>C24/B24*100</f>
        <v>35.51856564748201</v>
      </c>
    </row>
    <row r="25" spans="1:4" ht="76.5" customHeight="1" hidden="1">
      <c r="A25" s="4" t="s">
        <v>82</v>
      </c>
      <c r="B25" s="5"/>
      <c r="C25" s="5"/>
      <c r="D25" s="6" t="e">
        <f>C25/B25*100</f>
        <v>#DIV/0!</v>
      </c>
    </row>
    <row r="26" spans="1:4" ht="29.25" customHeight="1">
      <c r="A26" s="24" t="s">
        <v>74</v>
      </c>
      <c r="B26" s="5">
        <v>1019.80102</v>
      </c>
      <c r="C26" s="5">
        <v>0</v>
      </c>
      <c r="D26" s="6">
        <v>0</v>
      </c>
    </row>
    <row r="27" spans="1:4" ht="46.5" customHeight="1">
      <c r="A27" s="24" t="s">
        <v>136</v>
      </c>
      <c r="B27" s="5">
        <v>8991.5</v>
      </c>
      <c r="C27" s="5">
        <v>0</v>
      </c>
      <c r="D27" s="6">
        <v>0</v>
      </c>
    </row>
    <row r="28" spans="1:4" ht="76.5" customHeight="1">
      <c r="A28" s="4" t="s">
        <v>75</v>
      </c>
      <c r="B28" s="5">
        <v>318.5</v>
      </c>
      <c r="C28" s="5">
        <v>223.25</v>
      </c>
      <c r="D28" s="6">
        <f>C28/B28*100</f>
        <v>70.09419152276296</v>
      </c>
    </row>
    <row r="29" spans="1:4" ht="0.75" customHeight="1" hidden="1">
      <c r="A29" s="4" t="s">
        <v>76</v>
      </c>
      <c r="B29" s="5"/>
      <c r="C29" s="5"/>
      <c r="D29" s="6" t="e">
        <f>C29/B29*100</f>
        <v>#DIV/0!</v>
      </c>
    </row>
    <row r="30" spans="1:4" ht="52.5" customHeight="1">
      <c r="A30" s="4" t="s">
        <v>77</v>
      </c>
      <c r="B30" s="5">
        <v>0.1</v>
      </c>
      <c r="C30" s="5">
        <v>0</v>
      </c>
      <c r="D30" s="6">
        <f>C30/B30*100</f>
        <v>0</v>
      </c>
    </row>
    <row r="31" spans="1:4" ht="112.5" customHeight="1">
      <c r="A31" s="4" t="s">
        <v>78</v>
      </c>
      <c r="B31" s="5">
        <v>0.1</v>
      </c>
      <c r="C31" s="5">
        <v>0</v>
      </c>
      <c r="D31" s="6">
        <f>C31/B31*100</f>
        <v>0</v>
      </c>
    </row>
    <row r="32" spans="1:4" ht="47.25" customHeight="1">
      <c r="A32" s="4" t="s">
        <v>79</v>
      </c>
      <c r="B32" s="5">
        <v>488.1</v>
      </c>
      <c r="C32" s="5">
        <v>28</v>
      </c>
      <c r="D32" s="6">
        <f>C32/B32*100</f>
        <v>5.736529399713174</v>
      </c>
    </row>
    <row r="33" spans="1:4" ht="0.75" customHeight="1">
      <c r="A33" s="4" t="s">
        <v>71</v>
      </c>
      <c r="B33" s="5"/>
      <c r="C33" s="5">
        <v>0</v>
      </c>
      <c r="D33" s="6">
        <v>0</v>
      </c>
    </row>
    <row r="34" spans="1:4" ht="61.5" customHeight="1">
      <c r="A34" s="4" t="s">
        <v>126</v>
      </c>
      <c r="B34" s="5">
        <v>0.1</v>
      </c>
      <c r="C34" s="5">
        <v>0</v>
      </c>
      <c r="D34" s="6">
        <f>C34/B34*100</f>
        <v>0</v>
      </c>
    </row>
    <row r="35" spans="1:4" ht="61.5" customHeight="1">
      <c r="A35" s="4" t="s">
        <v>156</v>
      </c>
      <c r="B35" s="5">
        <v>60</v>
      </c>
      <c r="C35" s="5">
        <v>0</v>
      </c>
      <c r="D35" s="6">
        <f>C35/B35*100</f>
        <v>0</v>
      </c>
    </row>
    <row r="36" spans="1:4" ht="14.25">
      <c r="A36" s="8" t="s">
        <v>1</v>
      </c>
      <c r="B36" s="9">
        <f>B22+B8</f>
        <v>14037.14466</v>
      </c>
      <c r="C36" s="9">
        <f>C22+C8</f>
        <v>1398.87862</v>
      </c>
      <c r="D36" s="10">
        <f>C36/B36*100</f>
        <v>9.965549646191365</v>
      </c>
    </row>
    <row r="37" spans="1:4" ht="16.5" customHeight="1">
      <c r="A37" s="8" t="s">
        <v>32</v>
      </c>
      <c r="B37" s="9">
        <f>B38+B42+B44+B47+B51+B55</f>
        <v>14058.444660000001</v>
      </c>
      <c r="C37" s="9">
        <f>C38+C42+C44+C47+C51+C55</f>
        <v>1418.58922</v>
      </c>
      <c r="D37" s="10">
        <f>C37/B37*100</f>
        <v>10.090655504988131</v>
      </c>
    </row>
    <row r="38" spans="1:4" ht="17.25" customHeight="1">
      <c r="A38" s="8" t="s">
        <v>19</v>
      </c>
      <c r="B38" s="9">
        <f>B39+B40+B41</f>
        <v>2392.9</v>
      </c>
      <c r="C38" s="9">
        <f>C39+C40+C41</f>
        <v>862.2827599999999</v>
      </c>
      <c r="D38" s="10">
        <f>C38/B38*100</f>
        <v>36.03505202891888</v>
      </c>
    </row>
    <row r="39" spans="1:4" ht="47.25" customHeight="1">
      <c r="A39" s="16" t="s">
        <v>10</v>
      </c>
      <c r="B39" s="5">
        <v>2318.6</v>
      </c>
      <c r="C39" s="5">
        <v>804.48214</v>
      </c>
      <c r="D39" s="6">
        <f>C39/B39*100</f>
        <v>34.69689209005434</v>
      </c>
    </row>
    <row r="40" spans="1:4" ht="14.25" customHeight="1">
      <c r="A40" s="16" t="s">
        <v>14</v>
      </c>
      <c r="B40" s="46">
        <v>1</v>
      </c>
      <c r="C40" s="46">
        <v>0</v>
      </c>
      <c r="D40" s="6">
        <f>C40/B40*100</f>
        <v>0</v>
      </c>
    </row>
    <row r="41" spans="1:4" ht="14.25" customHeight="1">
      <c r="A41" s="4" t="s">
        <v>8</v>
      </c>
      <c r="B41" s="46">
        <v>73.3</v>
      </c>
      <c r="C41" s="46">
        <v>57.80062</v>
      </c>
      <c r="D41" s="6">
        <f>C41/B41*100</f>
        <v>78.85487039563438</v>
      </c>
    </row>
    <row r="42" spans="1:4" ht="18" customHeight="1">
      <c r="A42" s="8" t="s">
        <v>20</v>
      </c>
      <c r="B42" s="45">
        <f>B43</f>
        <v>222.4</v>
      </c>
      <c r="C42" s="45">
        <f>C43</f>
        <v>78.99329</v>
      </c>
      <c r="D42" s="10">
        <f>C42/B42*100</f>
        <v>35.51856564748201</v>
      </c>
    </row>
    <row r="43" spans="1:4" ht="18.75" customHeight="1">
      <c r="A43" s="4" t="s">
        <v>5</v>
      </c>
      <c r="B43" s="46">
        <v>222.4</v>
      </c>
      <c r="C43" s="46">
        <v>78.99329</v>
      </c>
      <c r="D43" s="6">
        <f>C43/B43*100</f>
        <v>35.51856564748201</v>
      </c>
    </row>
    <row r="44" spans="1:4" ht="15.75" customHeight="1">
      <c r="A44" s="8" t="s">
        <v>123</v>
      </c>
      <c r="B44" s="45">
        <f>B45+B46</f>
        <v>10.5</v>
      </c>
      <c r="C44" s="45">
        <f>C45+C46</f>
        <v>10.5</v>
      </c>
      <c r="D44" s="10">
        <v>0</v>
      </c>
    </row>
    <row r="45" spans="1:4" ht="30.75" customHeight="1">
      <c r="A45" s="4" t="s">
        <v>106</v>
      </c>
      <c r="B45" s="46">
        <v>0</v>
      </c>
      <c r="C45" s="46">
        <v>0</v>
      </c>
      <c r="D45" s="6">
        <v>0</v>
      </c>
    </row>
    <row r="46" spans="1:4" ht="16.5" customHeight="1">
      <c r="A46" s="4" t="s">
        <v>21</v>
      </c>
      <c r="B46" s="46">
        <v>10.5</v>
      </c>
      <c r="C46" s="46">
        <v>10.5</v>
      </c>
      <c r="D46" s="6">
        <v>0</v>
      </c>
    </row>
    <row r="47" spans="1:4" ht="16.5" customHeight="1">
      <c r="A47" s="8" t="s">
        <v>13</v>
      </c>
      <c r="B47" s="45">
        <f>B48+B49+B50</f>
        <v>9866.1</v>
      </c>
      <c r="C47" s="45">
        <f>C48+C49+C50</f>
        <v>321.151</v>
      </c>
      <c r="D47" s="10">
        <f aca="true" t="shared" si="1" ref="D47:D56">C47/B47*100</f>
        <v>3.2550957318494644</v>
      </c>
    </row>
    <row r="48" spans="1:4" ht="14.25" customHeight="1">
      <c r="A48" s="4" t="s">
        <v>93</v>
      </c>
      <c r="B48" s="46">
        <v>0</v>
      </c>
      <c r="C48" s="46">
        <v>0</v>
      </c>
      <c r="D48" s="6">
        <v>0</v>
      </c>
    </row>
    <row r="49" spans="1:4" ht="18" customHeight="1">
      <c r="A49" s="4" t="s">
        <v>31</v>
      </c>
      <c r="B49" s="46">
        <v>9798.1</v>
      </c>
      <c r="C49" s="46">
        <v>319.151</v>
      </c>
      <c r="D49" s="6">
        <f t="shared" si="1"/>
        <v>3.2572743695206214</v>
      </c>
    </row>
    <row r="50" spans="1:4" ht="17.25" customHeight="1">
      <c r="A50" s="4" t="s">
        <v>18</v>
      </c>
      <c r="B50" s="46">
        <v>68</v>
      </c>
      <c r="C50" s="46">
        <v>2</v>
      </c>
      <c r="D50" s="6">
        <f t="shared" si="1"/>
        <v>2.941176470588235</v>
      </c>
    </row>
    <row r="51" spans="1:4" ht="17.25" customHeight="1">
      <c r="A51" s="8" t="s">
        <v>6</v>
      </c>
      <c r="B51" s="45">
        <f>B52+B53+B54</f>
        <v>1391.04466</v>
      </c>
      <c r="C51" s="45">
        <f>C52+C53+C54</f>
        <v>87.18193000000001</v>
      </c>
      <c r="D51" s="10">
        <f t="shared" si="1"/>
        <v>6.267371027469385</v>
      </c>
    </row>
    <row r="52" spans="1:4" ht="15" customHeight="1">
      <c r="A52" s="4" t="s">
        <v>17</v>
      </c>
      <c r="B52" s="46">
        <v>12.1</v>
      </c>
      <c r="C52" s="46">
        <v>4.47768</v>
      </c>
      <c r="D52" s="6">
        <f t="shared" si="1"/>
        <v>37.00561983471074</v>
      </c>
    </row>
    <row r="53" spans="1:4" ht="15.75" customHeight="1">
      <c r="A53" s="15" t="s">
        <v>9</v>
      </c>
      <c r="B53" s="46">
        <v>0.2</v>
      </c>
      <c r="C53" s="46">
        <v>0</v>
      </c>
      <c r="D53" s="6">
        <f t="shared" si="1"/>
        <v>0</v>
      </c>
    </row>
    <row r="54" spans="1:4" ht="13.5" customHeight="1">
      <c r="A54" s="4" t="s">
        <v>7</v>
      </c>
      <c r="B54" s="46">
        <v>1378.74466</v>
      </c>
      <c r="C54" s="46">
        <v>82.70425</v>
      </c>
      <c r="D54" s="6">
        <f t="shared" si="1"/>
        <v>5.99851824630095</v>
      </c>
    </row>
    <row r="55" spans="1:4" ht="16.5" customHeight="1">
      <c r="A55" s="8" t="s">
        <v>11</v>
      </c>
      <c r="B55" s="45">
        <f>B56</f>
        <v>175.5</v>
      </c>
      <c r="C55" s="45">
        <f>C56</f>
        <v>58.48024</v>
      </c>
      <c r="D55" s="10">
        <f t="shared" si="1"/>
        <v>33.322074074074074</v>
      </c>
    </row>
    <row r="56" spans="1:4" ht="17.25" customHeight="1">
      <c r="A56" s="4" t="s">
        <v>12</v>
      </c>
      <c r="B56" s="46">
        <v>175.5</v>
      </c>
      <c r="C56" s="46">
        <v>58.48024</v>
      </c>
      <c r="D56" s="6">
        <f t="shared" si="1"/>
        <v>33.322074074074074</v>
      </c>
    </row>
    <row r="57" spans="1:4" ht="16.5" customHeight="1">
      <c r="A57" s="4" t="s">
        <v>0</v>
      </c>
      <c r="B57" s="52">
        <f>B36-B37</f>
        <v>-21.30000000000109</v>
      </c>
      <c r="C57" s="46">
        <f>C36-C37</f>
        <v>-19.710600000000113</v>
      </c>
      <c r="D57" s="6"/>
    </row>
    <row r="58" spans="1:4" ht="15" customHeight="1">
      <c r="A58" s="3"/>
      <c r="B58" s="5"/>
      <c r="C58" s="5"/>
      <c r="D58" s="6"/>
    </row>
    <row r="59" spans="1:4" ht="16.5" customHeight="1">
      <c r="A59" s="1" t="s">
        <v>120</v>
      </c>
      <c r="B59" s="1"/>
      <c r="C59" s="1"/>
      <c r="D59" s="1"/>
    </row>
    <row r="60" spans="1:4" ht="15.75">
      <c r="A60" s="1" t="s">
        <v>121</v>
      </c>
      <c r="B60" s="1"/>
      <c r="C60" s="1" t="s">
        <v>122</v>
      </c>
      <c r="D60" s="1"/>
    </row>
    <row r="61" spans="1:4" ht="18" customHeight="1">
      <c r="A61" s="4"/>
      <c r="B61" s="31"/>
      <c r="C61" s="31"/>
      <c r="D61" s="6"/>
    </row>
    <row r="62" spans="1:4" ht="15" customHeight="1">
      <c r="A62" s="4"/>
      <c r="B62" s="31"/>
      <c r="C62" s="31"/>
      <c r="D62" s="6"/>
    </row>
    <row r="63" spans="1:4" ht="14.25" customHeight="1">
      <c r="A63" s="1"/>
      <c r="B63" s="29"/>
      <c r="C63" s="29"/>
      <c r="D63" s="10"/>
    </row>
    <row r="64" spans="1:4" ht="14.25" customHeight="1">
      <c r="A64" s="1"/>
      <c r="B64" s="31"/>
      <c r="C64" s="31"/>
      <c r="D64" s="6"/>
    </row>
    <row r="65" spans="1:4" ht="15.75" customHeight="1">
      <c r="A65" s="1"/>
      <c r="B65" s="5"/>
      <c r="C65" s="28"/>
      <c r="D65" s="23"/>
    </row>
    <row r="66" spans="1:4" ht="11.25" customHeight="1">
      <c r="A66" s="3"/>
      <c r="B66" s="5"/>
      <c r="C66" s="5"/>
      <c r="D66" s="6"/>
    </row>
    <row r="67" spans="1:4" ht="15.75">
      <c r="A67" s="3"/>
      <c r="B67" s="1"/>
      <c r="C67" s="1"/>
      <c r="D67" s="1"/>
    </row>
    <row r="68" spans="1:4" ht="15.75">
      <c r="A68" s="3"/>
      <c r="B68" s="1"/>
      <c r="C68" s="1"/>
      <c r="D68" s="1"/>
    </row>
    <row r="69" spans="2:4" ht="15" customHeight="1">
      <c r="B69" s="1"/>
      <c r="C69" s="1"/>
      <c r="D69" s="1"/>
    </row>
    <row r="70" spans="2:4" ht="15.75">
      <c r="B70" s="1"/>
      <c r="C70" s="1"/>
      <c r="D70" s="1"/>
    </row>
    <row r="71" spans="2:4" ht="15">
      <c r="B71" s="3"/>
      <c r="C71" s="3"/>
      <c r="D71" s="3"/>
    </row>
    <row r="72" spans="2:4" ht="15">
      <c r="B72" s="3"/>
      <c r="C72" s="3"/>
      <c r="D72" s="3"/>
    </row>
    <row r="73" spans="2:4" ht="15">
      <c r="B73" s="3"/>
      <c r="C73" s="3"/>
      <c r="D73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zoomScaleSheetLayoutView="100" zoomScalePageLayoutView="0" workbookViewId="0" topLeftCell="A26">
      <selection activeCell="A41" sqref="A41"/>
    </sheetView>
  </sheetViews>
  <sheetFormatPr defaultColWidth="9.00390625" defaultRowHeight="12.75"/>
  <cols>
    <col min="1" max="1" width="81.25390625" style="0" customWidth="1"/>
    <col min="2" max="2" width="13.125" style="0" customWidth="1"/>
    <col min="3" max="3" width="15.125" style="0" customWidth="1"/>
    <col min="4" max="4" width="13.75390625" style="0" customWidth="1"/>
  </cols>
  <sheetData>
    <row r="1" spans="1:4" ht="15.75">
      <c r="A1" s="55" t="s">
        <v>141</v>
      </c>
      <c r="B1" s="55"/>
      <c r="C1" s="55"/>
      <c r="D1" s="55"/>
    </row>
    <row r="2" spans="1:4" ht="15.75">
      <c r="A2" s="55" t="s">
        <v>146</v>
      </c>
      <c r="B2" s="55"/>
      <c r="C2" s="55"/>
      <c r="D2" s="55"/>
    </row>
    <row r="3" spans="1:4" ht="15.75">
      <c r="A3" s="55" t="s">
        <v>154</v>
      </c>
      <c r="B3" s="55"/>
      <c r="C3" s="55"/>
      <c r="D3" s="55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133</v>
      </c>
      <c r="C5" s="2" t="s">
        <v>155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SUM(B9:B22)</f>
        <v>1858</v>
      </c>
      <c r="C8" s="9">
        <f>SUM(C9:C17)</f>
        <v>520.6449</v>
      </c>
      <c r="D8" s="10">
        <f aca="true" t="shared" si="0" ref="D8:D20">C8/B8*100</f>
        <v>28.021792249730893</v>
      </c>
    </row>
    <row r="9" spans="1:4" ht="18" customHeight="1">
      <c r="A9" s="4" t="s">
        <v>23</v>
      </c>
      <c r="B9" s="11">
        <v>312</v>
      </c>
      <c r="C9" s="27">
        <v>108.85495</v>
      </c>
      <c r="D9" s="6">
        <f t="shared" si="0"/>
        <v>34.88940705128205</v>
      </c>
    </row>
    <row r="10" spans="1:4" ht="18" customHeight="1">
      <c r="A10" s="4" t="s">
        <v>80</v>
      </c>
      <c r="B10" s="11">
        <v>33</v>
      </c>
      <c r="C10" s="27">
        <v>0</v>
      </c>
      <c r="D10" s="6">
        <f t="shared" si="0"/>
        <v>0</v>
      </c>
    </row>
    <row r="11" spans="1:4" ht="15.75" customHeight="1">
      <c r="A11" s="4" t="s">
        <v>24</v>
      </c>
      <c r="B11" s="11">
        <v>400</v>
      </c>
      <c r="C11" s="11">
        <v>15.51836</v>
      </c>
      <c r="D11" s="6">
        <f t="shared" si="0"/>
        <v>3.8795900000000003</v>
      </c>
    </row>
    <row r="12" spans="1:4" ht="15.75" customHeight="1">
      <c r="A12" s="4" t="s">
        <v>25</v>
      </c>
      <c r="B12" s="11">
        <v>546</v>
      </c>
      <c r="C12" s="11">
        <v>53.08753</v>
      </c>
      <c r="D12" s="6">
        <f t="shared" si="0"/>
        <v>9.722990842490843</v>
      </c>
    </row>
    <row r="13" spans="1:4" ht="0.75" customHeight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474</v>
      </c>
      <c r="C14" s="11">
        <v>284.66264</v>
      </c>
      <c r="D14" s="6">
        <f t="shared" si="0"/>
        <v>60.055409282700424</v>
      </c>
    </row>
    <row r="15" spans="1:4" ht="65.25" customHeight="1">
      <c r="A15" s="4" t="s">
        <v>147</v>
      </c>
      <c r="B15" s="11">
        <v>0</v>
      </c>
      <c r="C15" s="11">
        <v>20.8071</v>
      </c>
      <c r="D15" s="6">
        <v>0</v>
      </c>
    </row>
    <row r="16" spans="1:4" ht="32.25" customHeight="1">
      <c r="A16" s="7" t="s">
        <v>27</v>
      </c>
      <c r="B16" s="11">
        <v>61</v>
      </c>
      <c r="C16" s="11">
        <v>15.9234</v>
      </c>
      <c r="D16" s="6">
        <f t="shared" si="0"/>
        <v>26.103934426229507</v>
      </c>
    </row>
    <row r="17" spans="1:4" ht="63.75" customHeight="1">
      <c r="A17" s="12" t="s">
        <v>28</v>
      </c>
      <c r="B17" s="11">
        <v>32</v>
      </c>
      <c r="C17" s="11">
        <v>21.79092</v>
      </c>
      <c r="D17" s="6">
        <f>C17/B17*100</f>
        <v>68.096625</v>
      </c>
    </row>
    <row r="18" spans="1:4" ht="42.75" customHeight="1" hidden="1">
      <c r="A18" s="4" t="s">
        <v>29</v>
      </c>
      <c r="B18" s="11">
        <v>0</v>
      </c>
      <c r="C18" s="11">
        <v>0</v>
      </c>
      <c r="D18" s="6">
        <v>0</v>
      </c>
    </row>
    <row r="19" spans="1:4" ht="32.25" customHeight="1" hidden="1">
      <c r="A19" s="25" t="s">
        <v>42</v>
      </c>
      <c r="B19" s="11">
        <v>0</v>
      </c>
      <c r="C19" s="11">
        <v>0</v>
      </c>
      <c r="D19" s="6">
        <v>0</v>
      </c>
    </row>
    <row r="20" spans="1:4" ht="42.75" customHeight="1" hidden="1">
      <c r="A20" s="4" t="s">
        <v>16</v>
      </c>
      <c r="B20" s="11"/>
      <c r="C20" s="11"/>
      <c r="D20" s="6" t="e">
        <f t="shared" si="0"/>
        <v>#DIV/0!</v>
      </c>
    </row>
    <row r="21" spans="1:4" ht="22.5" customHeight="1" hidden="1">
      <c r="A21" s="25" t="s">
        <v>43</v>
      </c>
      <c r="B21" s="11">
        <v>0</v>
      </c>
      <c r="C21" s="11">
        <v>0</v>
      </c>
      <c r="D21" s="6">
        <v>0</v>
      </c>
    </row>
    <row r="22" spans="1:4" ht="27" customHeight="1" hidden="1">
      <c r="A22" s="25" t="s">
        <v>30</v>
      </c>
      <c r="B22" s="11">
        <v>0</v>
      </c>
      <c r="C22" s="11">
        <v>0</v>
      </c>
      <c r="D22" s="6">
        <v>0</v>
      </c>
    </row>
    <row r="23" spans="1:4" ht="15.75" customHeight="1">
      <c r="A23" s="8" t="s">
        <v>4</v>
      </c>
      <c r="B23" s="26">
        <f>SUM(B24:B41)</f>
        <v>2620.7999999999997</v>
      </c>
      <c r="C23" s="26">
        <f>C24+C25+C30+C32+C33+C34+C36+C41</f>
        <v>1005.4758999999999</v>
      </c>
      <c r="D23" s="10">
        <f>C23/B23*100</f>
        <v>38.365228174603175</v>
      </c>
    </row>
    <row r="24" spans="1:4" ht="37.5" customHeight="1">
      <c r="A24" s="4" t="s">
        <v>73</v>
      </c>
      <c r="B24" s="11">
        <v>1040.5</v>
      </c>
      <c r="C24" s="11">
        <v>360.3</v>
      </c>
      <c r="D24" s="6">
        <f>C24/B24*100</f>
        <v>34.62758289283998</v>
      </c>
    </row>
    <row r="25" spans="1:4" ht="21.75" customHeight="1">
      <c r="A25" s="4" t="s">
        <v>88</v>
      </c>
      <c r="B25" s="5">
        <v>222.4</v>
      </c>
      <c r="C25" s="5">
        <v>83.2759</v>
      </c>
      <c r="D25" s="6">
        <f>C25/B25*100</f>
        <v>37.44419964028777</v>
      </c>
    </row>
    <row r="26" spans="1:4" ht="0.75" customHeight="1">
      <c r="A26" s="4" t="s">
        <v>82</v>
      </c>
      <c r="B26" s="5">
        <v>0</v>
      </c>
      <c r="C26" s="5">
        <v>0</v>
      </c>
      <c r="D26" s="6">
        <v>0</v>
      </c>
    </row>
    <row r="27" spans="1:4" ht="16.5" customHeight="1" hidden="1">
      <c r="A27" s="24" t="s">
        <v>74</v>
      </c>
      <c r="B27" s="5">
        <v>0</v>
      </c>
      <c r="C27" s="5">
        <v>0</v>
      </c>
      <c r="D27" s="6">
        <v>0</v>
      </c>
    </row>
    <row r="28" spans="1:4" ht="21" customHeight="1" hidden="1">
      <c r="A28" s="24" t="s">
        <v>81</v>
      </c>
      <c r="B28" s="5">
        <v>0</v>
      </c>
      <c r="C28" s="5">
        <v>0</v>
      </c>
      <c r="D28" s="6">
        <v>0</v>
      </c>
    </row>
    <row r="29" spans="1:4" ht="40.5" customHeight="1" hidden="1">
      <c r="A29" s="24" t="s">
        <v>83</v>
      </c>
      <c r="B29" s="5"/>
      <c r="C29" s="5"/>
      <c r="D29" s="6" t="e">
        <f>C29/B29*100</f>
        <v>#DIV/0!</v>
      </c>
    </row>
    <row r="30" spans="1:4" ht="84" customHeight="1">
      <c r="A30" s="4" t="s">
        <v>75</v>
      </c>
      <c r="B30" s="5">
        <v>467.8</v>
      </c>
      <c r="C30" s="5">
        <v>291.9</v>
      </c>
      <c r="D30" s="6">
        <f>C30/B30*100</f>
        <v>62.398460880718254</v>
      </c>
    </row>
    <row r="31" spans="1:4" ht="29.25" customHeight="1" hidden="1">
      <c r="A31" s="4" t="s">
        <v>76</v>
      </c>
      <c r="B31" s="5"/>
      <c r="C31" s="5"/>
      <c r="D31" s="6" t="e">
        <f>C31/B31*100</f>
        <v>#DIV/0!</v>
      </c>
    </row>
    <row r="32" spans="1:4" ht="53.25" customHeight="1">
      <c r="A32" s="4" t="s">
        <v>77</v>
      </c>
      <c r="B32" s="5">
        <v>0.1</v>
      </c>
      <c r="C32" s="5">
        <v>0</v>
      </c>
      <c r="D32" s="6">
        <f>C32/B32*100</f>
        <v>0</v>
      </c>
    </row>
    <row r="33" spans="1:4" ht="107.25" customHeight="1">
      <c r="A33" s="4" t="s">
        <v>78</v>
      </c>
      <c r="B33" s="5">
        <v>0.1</v>
      </c>
      <c r="C33" s="5">
        <v>0</v>
      </c>
      <c r="D33" s="6">
        <f>C33/B33*100</f>
        <v>0</v>
      </c>
    </row>
    <row r="34" spans="1:4" ht="44.25" customHeight="1">
      <c r="A34" s="4" t="s">
        <v>79</v>
      </c>
      <c r="B34" s="5">
        <v>349.8</v>
      </c>
      <c r="C34" s="5">
        <v>0</v>
      </c>
      <c r="D34" s="6">
        <f>C34/B34*100</f>
        <v>0</v>
      </c>
    </row>
    <row r="35" spans="1:4" ht="1.5" customHeight="1" hidden="1">
      <c r="A35" s="4" t="s">
        <v>71</v>
      </c>
      <c r="B35" s="5"/>
      <c r="C35" s="5"/>
      <c r="D35" s="6">
        <v>0</v>
      </c>
    </row>
    <row r="36" spans="1:4" ht="66.75" customHeight="1">
      <c r="A36" s="4" t="s">
        <v>126</v>
      </c>
      <c r="B36" s="5">
        <v>0.1</v>
      </c>
      <c r="C36" s="5">
        <v>0</v>
      </c>
      <c r="D36" s="6">
        <f>C36/B36*100</f>
        <v>0</v>
      </c>
    </row>
    <row r="37" spans="1:4" ht="67.5" customHeight="1" hidden="1">
      <c r="A37" s="4" t="s">
        <v>72</v>
      </c>
      <c r="B37" s="5"/>
      <c r="C37" s="5">
        <v>240</v>
      </c>
      <c r="D37" s="6" t="e">
        <f>C37/B37*100</f>
        <v>#DIV/0!</v>
      </c>
    </row>
    <row r="38" spans="1:4" ht="34.5" customHeight="1" hidden="1">
      <c r="A38" s="4" t="s">
        <v>35</v>
      </c>
      <c r="B38" s="5"/>
      <c r="C38" s="5">
        <v>100</v>
      </c>
      <c r="D38" s="6">
        <v>0</v>
      </c>
    </row>
    <row r="39" spans="1:4" ht="0.75" customHeight="1" hidden="1">
      <c r="A39" s="4" t="s">
        <v>41</v>
      </c>
      <c r="B39" s="5"/>
      <c r="C39" s="5">
        <v>60</v>
      </c>
      <c r="D39" s="6" t="e">
        <f>C39/B39*100</f>
        <v>#DIV/0!</v>
      </c>
    </row>
    <row r="40" spans="1:4" ht="45" customHeight="1" hidden="1">
      <c r="A40" s="40" t="s">
        <v>36</v>
      </c>
      <c r="B40" s="5"/>
      <c r="C40" s="5">
        <v>0</v>
      </c>
      <c r="D40" s="6">
        <v>0</v>
      </c>
    </row>
    <row r="41" spans="1:4" ht="59.25" customHeight="1">
      <c r="A41" s="4" t="s">
        <v>156</v>
      </c>
      <c r="B41" s="5">
        <v>540</v>
      </c>
      <c r="C41" s="5">
        <v>270</v>
      </c>
      <c r="D41" s="6">
        <f>C41/B41*100</f>
        <v>50</v>
      </c>
    </row>
    <row r="42" spans="1:4" ht="15" customHeight="1">
      <c r="A42" s="8" t="s">
        <v>1</v>
      </c>
      <c r="B42" s="9">
        <f>B23+B8</f>
        <v>4478.799999999999</v>
      </c>
      <c r="C42" s="9">
        <f>C23+C8</f>
        <v>1526.1208</v>
      </c>
      <c r="D42" s="10">
        <f>C42/B42*100</f>
        <v>34.07432347950344</v>
      </c>
    </row>
    <row r="43" spans="1:4" ht="14.25">
      <c r="A43" s="8" t="s">
        <v>32</v>
      </c>
      <c r="B43" s="9">
        <f>B44+B48+B50+B53+B57+B61</f>
        <v>5018.8</v>
      </c>
      <c r="C43" s="9">
        <f>C44+C48+C50+C53+C57+C61</f>
        <v>2021.39828</v>
      </c>
      <c r="D43" s="10">
        <f>C43/B43*100</f>
        <v>40.27652586275604</v>
      </c>
    </row>
    <row r="44" spans="1:4" ht="14.25">
      <c r="A44" s="8" t="s">
        <v>19</v>
      </c>
      <c r="B44" s="9">
        <f>B45+B46+B47</f>
        <v>2503.0828</v>
      </c>
      <c r="C44" s="9">
        <f>C45+C46+C47</f>
        <v>1027.21037</v>
      </c>
      <c r="D44" s="10">
        <f>C44/B44*100</f>
        <v>41.03781025541784</v>
      </c>
    </row>
    <row r="45" spans="1:4" ht="45">
      <c r="A45" s="16" t="s">
        <v>10</v>
      </c>
      <c r="B45" s="5">
        <v>2402.8</v>
      </c>
      <c r="C45" s="5">
        <v>952.52988</v>
      </c>
      <c r="D45" s="6">
        <f>C45/B45*100</f>
        <v>39.642495422007656</v>
      </c>
    </row>
    <row r="46" spans="1:4" ht="15">
      <c r="A46" s="16" t="s">
        <v>14</v>
      </c>
      <c r="B46" s="46">
        <v>1</v>
      </c>
      <c r="C46" s="46">
        <v>0</v>
      </c>
      <c r="D46" s="6">
        <f>C46/B46*100</f>
        <v>0</v>
      </c>
    </row>
    <row r="47" spans="1:4" ht="15">
      <c r="A47" s="4" t="s">
        <v>8</v>
      </c>
      <c r="B47" s="46">
        <v>99.2828</v>
      </c>
      <c r="C47" s="46">
        <v>74.68049</v>
      </c>
      <c r="D47" s="6">
        <f>C47/B47*100</f>
        <v>75.2199676076823</v>
      </c>
    </row>
    <row r="48" spans="1:4" ht="14.25">
      <c r="A48" s="8" t="s">
        <v>20</v>
      </c>
      <c r="B48" s="45">
        <f>B49</f>
        <v>222.4</v>
      </c>
      <c r="C48" s="45">
        <f>C49</f>
        <v>83.2759</v>
      </c>
      <c r="D48" s="10">
        <f>C48/B48*100</f>
        <v>37.44419964028777</v>
      </c>
    </row>
    <row r="49" spans="1:4" ht="15">
      <c r="A49" s="4" t="s">
        <v>5</v>
      </c>
      <c r="B49" s="46">
        <v>222.4</v>
      </c>
      <c r="C49" s="46">
        <v>83.2759</v>
      </c>
      <c r="D49" s="6">
        <f>C49/B49*100</f>
        <v>37.44419964028777</v>
      </c>
    </row>
    <row r="50" spans="1:4" ht="14.25">
      <c r="A50" s="8" t="s">
        <v>54</v>
      </c>
      <c r="B50" s="45">
        <f>B51+B52</f>
        <v>14</v>
      </c>
      <c r="C50" s="45">
        <f>C51+C52</f>
        <v>14</v>
      </c>
      <c r="D50" s="10">
        <v>0</v>
      </c>
    </row>
    <row r="51" spans="1:4" ht="30">
      <c r="A51" s="4" t="s">
        <v>106</v>
      </c>
      <c r="B51" s="46">
        <v>0</v>
      </c>
      <c r="C51" s="46">
        <v>0</v>
      </c>
      <c r="D51" s="6">
        <v>0</v>
      </c>
    </row>
    <row r="52" spans="1:4" ht="15">
      <c r="A52" s="4" t="s">
        <v>21</v>
      </c>
      <c r="B52" s="46">
        <v>14</v>
      </c>
      <c r="C52" s="46">
        <v>14</v>
      </c>
      <c r="D52" s="6">
        <v>0</v>
      </c>
    </row>
    <row r="53" spans="1:4" ht="14.25">
      <c r="A53" s="8" t="s">
        <v>13</v>
      </c>
      <c r="B53" s="45">
        <f>B54+B55+B56</f>
        <v>1435.6</v>
      </c>
      <c r="C53" s="45">
        <f>C54+C55+C56</f>
        <v>624.95029</v>
      </c>
      <c r="D53" s="10">
        <f aca="true" t="shared" si="1" ref="D53:D62">C53/B53*100</f>
        <v>43.53234118138757</v>
      </c>
    </row>
    <row r="54" spans="1:4" ht="15">
      <c r="A54" s="4" t="s">
        <v>93</v>
      </c>
      <c r="B54" s="46">
        <v>0</v>
      </c>
      <c r="C54" s="46">
        <v>0</v>
      </c>
      <c r="D54" s="6">
        <v>0</v>
      </c>
    </row>
    <row r="55" spans="1:4" ht="15">
      <c r="A55" s="4" t="s">
        <v>31</v>
      </c>
      <c r="B55" s="46">
        <v>817.6</v>
      </c>
      <c r="C55" s="46">
        <v>353.95029</v>
      </c>
      <c r="D55" s="6">
        <f t="shared" si="1"/>
        <v>43.29137597847358</v>
      </c>
    </row>
    <row r="56" spans="1:4" ht="15">
      <c r="A56" s="4" t="s">
        <v>18</v>
      </c>
      <c r="B56" s="46">
        <v>618</v>
      </c>
      <c r="C56" s="46">
        <v>271</v>
      </c>
      <c r="D56" s="6">
        <f t="shared" si="1"/>
        <v>43.85113268608414</v>
      </c>
    </row>
    <row r="57" spans="1:4" ht="14.25">
      <c r="A57" s="8" t="s">
        <v>6</v>
      </c>
      <c r="B57" s="45">
        <f>B58+B59+B60</f>
        <v>600.1172</v>
      </c>
      <c r="C57" s="45">
        <f>C58+C59+C60</f>
        <v>170.49177</v>
      </c>
      <c r="D57" s="10">
        <f t="shared" si="1"/>
        <v>28.409745629687</v>
      </c>
    </row>
    <row r="58" spans="1:4" ht="15">
      <c r="A58" s="4" t="s">
        <v>17</v>
      </c>
      <c r="B58" s="46">
        <v>66.9172</v>
      </c>
      <c r="C58" s="46">
        <v>24.91074</v>
      </c>
      <c r="D58" s="6">
        <f>C58/B58*100</f>
        <v>37.22621388820812</v>
      </c>
    </row>
    <row r="59" spans="1:4" ht="15">
      <c r="A59" s="15" t="s">
        <v>9</v>
      </c>
      <c r="B59" s="46">
        <v>0.2</v>
      </c>
      <c r="C59" s="46">
        <v>0</v>
      </c>
      <c r="D59" s="6">
        <f>C59/B59*100</f>
        <v>0</v>
      </c>
    </row>
    <row r="60" spans="1:4" ht="15">
      <c r="A60" s="4" t="s">
        <v>7</v>
      </c>
      <c r="B60" s="46">
        <v>533</v>
      </c>
      <c r="C60" s="46">
        <v>145.58103</v>
      </c>
      <c r="D60" s="6">
        <f>C60/B60*100</f>
        <v>27.31351407129456</v>
      </c>
    </row>
    <row r="61" spans="1:4" ht="14.25">
      <c r="A61" s="8" t="s">
        <v>11</v>
      </c>
      <c r="B61" s="45">
        <f>B62</f>
        <v>243.6</v>
      </c>
      <c r="C61" s="45">
        <f>C62</f>
        <v>101.46995</v>
      </c>
      <c r="D61" s="10">
        <f t="shared" si="1"/>
        <v>41.654330870279146</v>
      </c>
    </row>
    <row r="62" spans="1:4" ht="15">
      <c r="A62" s="4" t="s">
        <v>12</v>
      </c>
      <c r="B62" s="46">
        <v>243.6</v>
      </c>
      <c r="C62" s="46">
        <v>101.46995</v>
      </c>
      <c r="D62" s="6">
        <f t="shared" si="1"/>
        <v>41.654330870279146</v>
      </c>
    </row>
    <row r="63" spans="1:4" ht="15">
      <c r="A63" s="4" t="s">
        <v>0</v>
      </c>
      <c r="B63" s="52">
        <f>B42-B43</f>
        <v>-540.0000000000009</v>
      </c>
      <c r="C63" s="46">
        <f>C42-C43</f>
        <v>-495.2774800000002</v>
      </c>
      <c r="D63" s="6"/>
    </row>
    <row r="64" spans="1:4" ht="15">
      <c r="A64" s="3"/>
      <c r="B64" s="5"/>
      <c r="C64" s="5"/>
      <c r="D64" s="6"/>
    </row>
    <row r="65" spans="1:4" ht="15.75">
      <c r="A65" s="1" t="s">
        <v>120</v>
      </c>
      <c r="B65" s="1"/>
      <c r="C65" s="1"/>
      <c r="D65" s="1"/>
    </row>
    <row r="66" spans="1:4" ht="15.75">
      <c r="A66" s="1" t="s">
        <v>121</v>
      </c>
      <c r="B66" s="1"/>
      <c r="C66" s="1" t="s">
        <v>122</v>
      </c>
      <c r="D66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SheetLayoutView="100" zoomScalePageLayoutView="0" workbookViewId="0" topLeftCell="A3">
      <selection activeCell="G21" sqref="G21"/>
    </sheetView>
  </sheetViews>
  <sheetFormatPr defaultColWidth="9.00390625" defaultRowHeight="12.75"/>
  <cols>
    <col min="1" max="1" width="78.25390625" style="0" customWidth="1"/>
    <col min="2" max="2" width="15.125" style="0" customWidth="1"/>
    <col min="3" max="3" width="15.00390625" style="0" customWidth="1"/>
    <col min="4" max="4" width="15.375" style="0" customWidth="1"/>
  </cols>
  <sheetData>
    <row r="1" spans="1:4" ht="15.75">
      <c r="A1" s="55" t="s">
        <v>141</v>
      </c>
      <c r="B1" s="55"/>
      <c r="C1" s="55"/>
      <c r="D1" s="55"/>
    </row>
    <row r="2" spans="1:4" ht="15.75">
      <c r="A2" s="55" t="s">
        <v>148</v>
      </c>
      <c r="B2" s="55"/>
      <c r="C2" s="55"/>
      <c r="D2" s="55"/>
    </row>
    <row r="3" spans="1:4" ht="15.75">
      <c r="A3" s="55" t="s">
        <v>154</v>
      </c>
      <c r="B3" s="55"/>
      <c r="C3" s="55"/>
      <c r="D3" s="55"/>
    </row>
    <row r="4" spans="1:4" ht="7.5" customHeight="1">
      <c r="A4" s="32"/>
      <c r="B4" s="32"/>
      <c r="C4" s="32"/>
      <c r="D4" s="32"/>
    </row>
    <row r="5" spans="1:4" ht="31.5">
      <c r="A5" s="33" t="s">
        <v>2</v>
      </c>
      <c r="B5" s="2" t="s">
        <v>133</v>
      </c>
      <c r="C5" s="2" t="s">
        <v>155</v>
      </c>
      <c r="D5" s="35" t="s">
        <v>3</v>
      </c>
    </row>
    <row r="6" spans="1:4" ht="9" customHeight="1">
      <c r="A6" s="13"/>
      <c r="B6" s="36"/>
      <c r="C6" s="36"/>
      <c r="D6" s="36"/>
    </row>
    <row r="7" spans="1:4" ht="14.25">
      <c r="A7" s="8" t="s">
        <v>22</v>
      </c>
      <c r="B7" s="9">
        <f>SUM(B8:B22)</f>
        <v>561.3</v>
      </c>
      <c r="C7" s="9">
        <f>SUM(C8:C20)</f>
        <v>21.994470000000003</v>
      </c>
      <c r="D7" s="10">
        <f>C7/B7*100</f>
        <v>3.9184874398717278</v>
      </c>
    </row>
    <row r="8" spans="1:4" ht="18.75" customHeight="1">
      <c r="A8" s="4" t="s">
        <v>44</v>
      </c>
      <c r="B8" s="11">
        <v>92</v>
      </c>
      <c r="C8" s="11">
        <v>32.18722</v>
      </c>
      <c r="D8" s="6">
        <f>C8/B8*100</f>
        <v>34.98610869565218</v>
      </c>
    </row>
    <row r="9" spans="1:4" ht="18.75" customHeight="1">
      <c r="A9" s="4" t="s">
        <v>46</v>
      </c>
      <c r="B9" s="11">
        <v>256</v>
      </c>
      <c r="C9" s="11">
        <v>-61.63723</v>
      </c>
      <c r="D9" s="6">
        <f>C9/B9*100</f>
        <v>-24.07704296875</v>
      </c>
    </row>
    <row r="10" spans="1:4" ht="26.25" customHeight="1">
      <c r="A10" s="4" t="s">
        <v>47</v>
      </c>
      <c r="B10" s="11">
        <v>42</v>
      </c>
      <c r="C10" s="11">
        <v>9.38967</v>
      </c>
      <c r="D10" s="6">
        <f>C10/B10*100</f>
        <v>22.356357142857146</v>
      </c>
    </row>
    <row r="11" spans="1:4" ht="0.75" customHeight="1" hidden="1">
      <c r="A11" s="4" t="s">
        <v>48</v>
      </c>
      <c r="B11" s="11"/>
      <c r="C11" s="11"/>
      <c r="D11" s="6" t="e">
        <f>C11/B11*100</f>
        <v>#DIV/0!</v>
      </c>
    </row>
    <row r="12" spans="1:4" ht="37.5" customHeight="1">
      <c r="A12" s="4" t="s">
        <v>26</v>
      </c>
      <c r="B12" s="41">
        <v>0</v>
      </c>
      <c r="C12" s="11">
        <v>0.04245</v>
      </c>
      <c r="D12" s="6">
        <v>0</v>
      </c>
    </row>
    <row r="13" spans="1:4" ht="0.75" customHeight="1">
      <c r="A13" s="4" t="s">
        <v>49</v>
      </c>
      <c r="B13" s="11"/>
      <c r="C13" s="11"/>
      <c r="D13" s="6"/>
    </row>
    <row r="14" spans="1:4" ht="31.5" customHeight="1">
      <c r="A14" s="4" t="s">
        <v>50</v>
      </c>
      <c r="B14" s="11">
        <v>8</v>
      </c>
      <c r="C14" s="11">
        <v>1.84413</v>
      </c>
      <c r="D14" s="6">
        <f>C14/B14*100</f>
        <v>23.051625</v>
      </c>
    </row>
    <row r="15" spans="1:4" ht="61.5" customHeight="1">
      <c r="A15" s="12" t="s">
        <v>52</v>
      </c>
      <c r="B15" s="11">
        <v>93</v>
      </c>
      <c r="C15" s="11">
        <v>40.16823</v>
      </c>
      <c r="D15" s="6">
        <f>C15/B15*100</f>
        <v>43.191645161290324</v>
      </c>
    </row>
    <row r="16" spans="1:4" ht="36.75" customHeight="1" hidden="1">
      <c r="A16" s="12" t="s">
        <v>84</v>
      </c>
      <c r="B16" s="11">
        <v>0</v>
      </c>
      <c r="C16" s="11">
        <v>0</v>
      </c>
      <c r="D16" s="6">
        <v>0</v>
      </c>
    </row>
    <row r="17" spans="1:4" ht="32.25" customHeight="1" hidden="1">
      <c r="A17" s="4" t="s">
        <v>57</v>
      </c>
      <c r="B17" s="11"/>
      <c r="C17" s="11"/>
      <c r="D17" s="6"/>
    </row>
    <row r="18" spans="1:4" ht="31.5" customHeight="1" hidden="1">
      <c r="A18" s="4" t="s">
        <v>53</v>
      </c>
      <c r="B18" s="11"/>
      <c r="C18" s="11"/>
      <c r="D18" s="6"/>
    </row>
    <row r="19" spans="1:4" ht="18.75" customHeight="1" hidden="1">
      <c r="A19" s="4" t="s">
        <v>51</v>
      </c>
      <c r="B19" s="11"/>
      <c r="C19" s="11"/>
      <c r="D19" s="6"/>
    </row>
    <row r="20" spans="1:4" ht="30" customHeight="1" hidden="1">
      <c r="A20" s="4" t="s">
        <v>85</v>
      </c>
      <c r="B20" s="11">
        <v>0</v>
      </c>
      <c r="C20" s="11">
        <v>0</v>
      </c>
      <c r="D20" s="6">
        <v>0</v>
      </c>
    </row>
    <row r="21" spans="1:4" ht="63" customHeight="1">
      <c r="A21" s="4" t="s">
        <v>134</v>
      </c>
      <c r="B21" s="11">
        <v>34</v>
      </c>
      <c r="C21" s="11">
        <v>0</v>
      </c>
      <c r="D21" s="6">
        <f>C21/B21*100</f>
        <v>0</v>
      </c>
    </row>
    <row r="22" spans="1:4" ht="62.25" customHeight="1">
      <c r="A22" s="4" t="s">
        <v>135</v>
      </c>
      <c r="B22" s="11">
        <v>36.3</v>
      </c>
      <c r="C22" s="11">
        <v>0</v>
      </c>
      <c r="D22" s="6">
        <f>C22/B22*100</f>
        <v>0</v>
      </c>
    </row>
    <row r="23" spans="1:4" ht="16.5" customHeight="1">
      <c r="A23" s="8" t="s">
        <v>4</v>
      </c>
      <c r="B23" s="26">
        <f>B24+B25+B26+B27+B28+B29+B30+B31+B32+B33+B34+B35</f>
        <v>3943.15</v>
      </c>
      <c r="C23" s="26">
        <f>C24+C26+C29+C30+C27+C28+C31+C25+C32+C33+C34</f>
        <v>913.99342</v>
      </c>
      <c r="D23" s="10">
        <f>C23/B23*100</f>
        <v>23.17927088748843</v>
      </c>
    </row>
    <row r="24" spans="1:4" ht="30.75" customHeight="1">
      <c r="A24" s="42" t="s">
        <v>86</v>
      </c>
      <c r="B24" s="34">
        <v>1612.75</v>
      </c>
      <c r="C24" s="34">
        <v>702</v>
      </c>
      <c r="D24" s="6">
        <f>C24/B24*100</f>
        <v>43.52813517284142</v>
      </c>
    </row>
    <row r="25" spans="1:4" ht="73.5" customHeight="1">
      <c r="A25" s="24" t="s">
        <v>87</v>
      </c>
      <c r="B25" s="34">
        <v>1000</v>
      </c>
      <c r="C25" s="34">
        <v>0</v>
      </c>
      <c r="D25" s="6">
        <f>C25/B25*100</f>
        <v>0</v>
      </c>
    </row>
    <row r="26" spans="1:4" ht="17.25" customHeight="1">
      <c r="A26" s="4" t="s">
        <v>88</v>
      </c>
      <c r="B26" s="34">
        <v>110.8</v>
      </c>
      <c r="C26" s="34">
        <v>47.39342</v>
      </c>
      <c r="D26" s="6">
        <f>C26/B26*100</f>
        <v>42.77384476534296</v>
      </c>
    </row>
    <row r="27" spans="1:4" ht="46.5" customHeight="1" hidden="1">
      <c r="A27" s="24" t="s">
        <v>74</v>
      </c>
      <c r="B27" s="34"/>
      <c r="C27" s="34"/>
      <c r="D27" s="6"/>
    </row>
    <row r="28" spans="1:4" ht="74.25" customHeight="1">
      <c r="A28" s="42" t="s">
        <v>75</v>
      </c>
      <c r="B28" s="34">
        <v>228.9</v>
      </c>
      <c r="C28" s="34">
        <v>164.6</v>
      </c>
      <c r="D28" s="6">
        <f>C28/B28*100</f>
        <v>71.90913062472694</v>
      </c>
    </row>
    <row r="29" spans="1:4" ht="76.5" customHeight="1" hidden="1">
      <c r="A29" s="42" t="s">
        <v>89</v>
      </c>
      <c r="B29" s="34"/>
      <c r="C29" s="34"/>
      <c r="D29" s="6" t="e">
        <f>C29/B29*100</f>
        <v>#DIV/0!</v>
      </c>
    </row>
    <row r="30" spans="1:4" ht="60" customHeight="1">
      <c r="A30" s="42" t="s">
        <v>90</v>
      </c>
      <c r="B30" s="34">
        <v>0.1</v>
      </c>
      <c r="C30" s="34">
        <v>0</v>
      </c>
      <c r="D30" s="6">
        <f>C30/B30*100</f>
        <v>0</v>
      </c>
    </row>
    <row r="31" spans="1:4" ht="105" customHeight="1">
      <c r="A31" s="42" t="s">
        <v>91</v>
      </c>
      <c r="B31" s="34">
        <v>0.1</v>
      </c>
      <c r="C31" s="34">
        <v>0</v>
      </c>
      <c r="D31" s="6">
        <f>C31/B31*100</f>
        <v>0</v>
      </c>
    </row>
    <row r="32" spans="1:4" ht="60" customHeight="1">
      <c r="A32" s="42" t="s">
        <v>92</v>
      </c>
      <c r="B32" s="34">
        <v>240.4</v>
      </c>
      <c r="C32" s="34">
        <v>0</v>
      </c>
      <c r="D32" s="6">
        <f>C32/B32*100</f>
        <v>0</v>
      </c>
    </row>
    <row r="33" spans="1:4" ht="48" customHeight="1" hidden="1">
      <c r="A33" s="42" t="s">
        <v>71</v>
      </c>
      <c r="B33" s="34"/>
      <c r="C33" s="34"/>
      <c r="D33" s="6">
        <v>0</v>
      </c>
    </row>
    <row r="34" spans="1:4" ht="64.5" customHeight="1">
      <c r="A34" s="4" t="s">
        <v>126</v>
      </c>
      <c r="B34" s="34">
        <v>0.1</v>
      </c>
      <c r="C34" s="34">
        <v>0</v>
      </c>
      <c r="D34" s="6">
        <v>0</v>
      </c>
    </row>
    <row r="35" spans="1:4" ht="64.5" customHeight="1">
      <c r="A35" s="4" t="s">
        <v>156</v>
      </c>
      <c r="B35" s="34">
        <v>750</v>
      </c>
      <c r="C35" s="34">
        <v>0</v>
      </c>
      <c r="D35" s="6">
        <f>C35/B35*100</f>
        <v>0</v>
      </c>
    </row>
    <row r="36" spans="1:4" ht="18" customHeight="1">
      <c r="A36" s="8" t="s">
        <v>1</v>
      </c>
      <c r="B36" s="9">
        <f>B23+B7</f>
        <v>4504.45</v>
      </c>
      <c r="C36" s="9">
        <f>C23+C7</f>
        <v>935.98789</v>
      </c>
      <c r="D36" s="9">
        <f aca="true" t="shared" si="0" ref="D36:D44">C36/B36*100</f>
        <v>20.779182586109293</v>
      </c>
    </row>
    <row r="37" spans="1:4" ht="15.75" customHeight="1">
      <c r="A37" s="8" t="s">
        <v>32</v>
      </c>
      <c r="B37" s="29">
        <f>B38+B43+B45+B47+B52+B57</f>
        <v>4725.75</v>
      </c>
      <c r="C37" s="29">
        <f>C38+C43+C47+C52+C57+C45</f>
        <v>1157.5928399999998</v>
      </c>
      <c r="D37" s="9">
        <f t="shared" si="0"/>
        <v>24.4954312013966</v>
      </c>
    </row>
    <row r="38" spans="1:4" ht="16.5" customHeight="1">
      <c r="A38" s="8" t="s">
        <v>19</v>
      </c>
      <c r="B38" s="29">
        <f>B39+B42+B41+B40</f>
        <v>1539.95</v>
      </c>
      <c r="C38" s="29">
        <f>C39+C41+C42+C40</f>
        <v>613.7963</v>
      </c>
      <c r="D38" s="9">
        <f>C38/B38*100</f>
        <v>39.85819669469788</v>
      </c>
    </row>
    <row r="39" spans="1:4" ht="45">
      <c r="A39" s="16" t="s">
        <v>10</v>
      </c>
      <c r="B39" s="31">
        <v>1461.595</v>
      </c>
      <c r="C39" s="31">
        <v>583.7183</v>
      </c>
      <c r="D39" s="6">
        <f t="shared" si="0"/>
        <v>39.93707559207578</v>
      </c>
    </row>
    <row r="40" spans="1:4" ht="15" hidden="1">
      <c r="A40" s="30" t="s">
        <v>33</v>
      </c>
      <c r="B40" s="31">
        <v>0</v>
      </c>
      <c r="C40" s="31">
        <v>0</v>
      </c>
      <c r="D40" s="6" t="e">
        <f t="shared" si="0"/>
        <v>#DIV/0!</v>
      </c>
    </row>
    <row r="41" spans="1:4" ht="13.5" customHeight="1">
      <c r="A41" s="16" t="s">
        <v>14</v>
      </c>
      <c r="B41" s="31">
        <v>1</v>
      </c>
      <c r="C41" s="31">
        <v>0</v>
      </c>
      <c r="D41" s="6">
        <f>C41/B41*100</f>
        <v>0</v>
      </c>
    </row>
    <row r="42" spans="1:4" ht="13.5" customHeight="1">
      <c r="A42" s="4" t="s">
        <v>8</v>
      </c>
      <c r="B42" s="31">
        <v>77.355</v>
      </c>
      <c r="C42" s="31">
        <v>30.078</v>
      </c>
      <c r="D42" s="6">
        <f>C42/B42*100</f>
        <v>38.88307155322862</v>
      </c>
    </row>
    <row r="43" spans="1:4" ht="16.5" customHeight="1">
      <c r="A43" s="8" t="s">
        <v>20</v>
      </c>
      <c r="B43" s="29">
        <f>B44</f>
        <v>110.8</v>
      </c>
      <c r="C43" s="29">
        <f>C44</f>
        <v>47.39342</v>
      </c>
      <c r="D43" s="10">
        <f>C43/B43*100</f>
        <v>42.77384476534296</v>
      </c>
    </row>
    <row r="44" spans="1:4" ht="14.25" customHeight="1">
      <c r="A44" s="4" t="s">
        <v>5</v>
      </c>
      <c r="B44" s="31">
        <v>110.8</v>
      </c>
      <c r="C44" s="31">
        <v>47.39342</v>
      </c>
      <c r="D44" s="6">
        <f t="shared" si="0"/>
        <v>42.77384476534296</v>
      </c>
    </row>
    <row r="45" spans="1:4" ht="14.25">
      <c r="A45" s="8" t="s">
        <v>54</v>
      </c>
      <c r="B45" s="29">
        <f>B46</f>
        <v>3.5</v>
      </c>
      <c r="C45" s="29">
        <f>C46</f>
        <v>3.5</v>
      </c>
      <c r="D45" s="10">
        <v>0</v>
      </c>
    </row>
    <row r="46" spans="1:4" ht="15">
      <c r="A46" s="4" t="s">
        <v>21</v>
      </c>
      <c r="B46" s="31">
        <v>3.5</v>
      </c>
      <c r="C46" s="31">
        <v>3.5</v>
      </c>
      <c r="D46" s="6">
        <v>0</v>
      </c>
    </row>
    <row r="47" spans="1:4" ht="15" customHeight="1">
      <c r="A47" s="8" t="s">
        <v>13</v>
      </c>
      <c r="B47" s="29">
        <f>B50+B51+B49+B48</f>
        <v>2552.9737999999998</v>
      </c>
      <c r="C47" s="29">
        <f>C50+C51+C49+C48</f>
        <v>289.9738</v>
      </c>
      <c r="D47" s="10">
        <f>C47/B47*100</f>
        <v>11.358275592174115</v>
      </c>
    </row>
    <row r="48" spans="1:4" ht="15" customHeight="1">
      <c r="A48" s="22" t="s">
        <v>93</v>
      </c>
      <c r="B48" s="31">
        <v>0</v>
      </c>
      <c r="C48" s="31">
        <v>0</v>
      </c>
      <c r="D48" s="6">
        <v>0</v>
      </c>
    </row>
    <row r="49" spans="1:4" ht="15" customHeight="1">
      <c r="A49" s="4" t="s">
        <v>69</v>
      </c>
      <c r="B49" s="31">
        <v>115.3738</v>
      </c>
      <c r="C49" s="31">
        <v>115.3738</v>
      </c>
      <c r="D49" s="6">
        <f>C49/B49*100</f>
        <v>100</v>
      </c>
    </row>
    <row r="50" spans="1:4" ht="18" customHeight="1">
      <c r="A50" s="4" t="s">
        <v>31</v>
      </c>
      <c r="B50" s="31">
        <v>469.3</v>
      </c>
      <c r="C50" s="31">
        <v>174.6</v>
      </c>
      <c r="D50" s="6">
        <f>C50/B50*100</f>
        <v>37.204346899637756</v>
      </c>
    </row>
    <row r="51" spans="1:4" ht="18" customHeight="1">
      <c r="A51" s="4" t="s">
        <v>18</v>
      </c>
      <c r="B51" s="31">
        <v>1968.3</v>
      </c>
      <c r="C51" s="31">
        <v>0</v>
      </c>
      <c r="D51" s="6">
        <f>C51/B51*100</f>
        <v>0</v>
      </c>
    </row>
    <row r="52" spans="1:4" ht="17.25" customHeight="1">
      <c r="A52" s="8" t="s">
        <v>6</v>
      </c>
      <c r="B52" s="29">
        <f>B54+B55+B56</f>
        <v>394.0262</v>
      </c>
      <c r="C52" s="29">
        <f>C54+C55+C56</f>
        <v>161.45676</v>
      </c>
      <c r="D52" s="10">
        <f aca="true" t="shared" si="1" ref="D52:D58">C52/B52*100</f>
        <v>40.97614828658602</v>
      </c>
    </row>
    <row r="53" spans="1:4" ht="29.25" customHeight="1" hidden="1">
      <c r="A53" s="4" t="s">
        <v>59</v>
      </c>
      <c r="B53" s="31"/>
      <c r="C53" s="31"/>
      <c r="D53" s="6" t="e">
        <f t="shared" si="1"/>
        <v>#DIV/0!</v>
      </c>
    </row>
    <row r="54" spans="1:4" ht="14.25" customHeight="1">
      <c r="A54" s="15" t="s">
        <v>60</v>
      </c>
      <c r="B54" s="31">
        <v>182.9262</v>
      </c>
      <c r="C54" s="31">
        <v>89.94172</v>
      </c>
      <c r="D54" s="6">
        <f t="shared" si="1"/>
        <v>49.16830940565103</v>
      </c>
    </row>
    <row r="55" spans="1:4" ht="14.25" customHeight="1">
      <c r="A55" s="15" t="s">
        <v>55</v>
      </c>
      <c r="B55" s="31">
        <v>0.2</v>
      </c>
      <c r="C55" s="31">
        <v>0</v>
      </c>
      <c r="D55" s="6">
        <f t="shared" si="1"/>
        <v>0</v>
      </c>
    </row>
    <row r="56" spans="1:4" ht="14.25" customHeight="1">
      <c r="A56" s="4" t="s">
        <v>7</v>
      </c>
      <c r="B56" s="31">
        <v>210.9</v>
      </c>
      <c r="C56" s="46">
        <v>71.51504</v>
      </c>
      <c r="D56" s="6">
        <f t="shared" si="1"/>
        <v>33.90945471787577</v>
      </c>
    </row>
    <row r="57" spans="1:4" ht="14.25">
      <c r="A57" s="8" t="s">
        <v>56</v>
      </c>
      <c r="B57" s="29">
        <f>B58</f>
        <v>124.5</v>
      </c>
      <c r="C57" s="29">
        <f>C58</f>
        <v>41.47256</v>
      </c>
      <c r="D57" s="10">
        <f t="shared" si="1"/>
        <v>33.31129317269077</v>
      </c>
    </row>
    <row r="58" spans="1:4" ht="15" customHeight="1">
      <c r="A58" s="4" t="s">
        <v>12</v>
      </c>
      <c r="B58" s="31">
        <v>124.5</v>
      </c>
      <c r="C58" s="31">
        <v>41.47256</v>
      </c>
      <c r="D58" s="6">
        <f t="shared" si="1"/>
        <v>33.31129317269077</v>
      </c>
    </row>
    <row r="59" spans="1:4" ht="16.5" customHeight="1">
      <c r="A59" s="4" t="s">
        <v>0</v>
      </c>
      <c r="B59" s="52">
        <f>B36-B37</f>
        <v>-221.30000000000018</v>
      </c>
      <c r="C59" s="46">
        <f>C36-C37</f>
        <v>-221.6049499999998</v>
      </c>
      <c r="D59" s="5"/>
    </row>
    <row r="60" spans="1:4" ht="9" customHeight="1">
      <c r="A60" s="4"/>
      <c r="B60" s="37"/>
      <c r="C60" s="37"/>
      <c r="D60" s="37"/>
    </row>
    <row r="61" spans="1:4" ht="12" customHeight="1">
      <c r="A61" s="4"/>
      <c r="B61" s="37"/>
      <c r="C61" s="37"/>
      <c r="D61" s="37"/>
    </row>
    <row r="62" spans="1:4" ht="14.25" customHeight="1">
      <c r="A62" s="1" t="s">
        <v>94</v>
      </c>
      <c r="B62" s="1"/>
      <c r="C62" s="1"/>
      <c r="D62" s="1"/>
    </row>
    <row r="63" spans="1:4" ht="14.25" customHeight="1">
      <c r="A63" s="1" t="s">
        <v>95</v>
      </c>
      <c r="B63" s="1"/>
      <c r="C63" s="1"/>
      <c r="D63" s="1"/>
    </row>
    <row r="64" spans="1:5" ht="14.25" customHeight="1">
      <c r="A64" s="1" t="s">
        <v>96</v>
      </c>
      <c r="B64" s="1"/>
      <c r="C64" s="1" t="s">
        <v>70</v>
      </c>
      <c r="D64" s="1"/>
      <c r="E64" s="1"/>
    </row>
    <row r="65" spans="1:4" ht="15.75">
      <c r="A65" s="3"/>
      <c r="B65" s="1"/>
      <c r="C65" s="1"/>
      <c r="D65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SheetLayoutView="100" zoomScalePageLayoutView="0" workbookViewId="0" topLeftCell="A30">
      <selection activeCell="C26" sqref="C26"/>
    </sheetView>
  </sheetViews>
  <sheetFormatPr defaultColWidth="9.00390625" defaultRowHeight="12.75"/>
  <cols>
    <col min="1" max="1" width="78.25390625" style="0" customWidth="1"/>
    <col min="2" max="2" width="15.25390625" style="0" customWidth="1"/>
    <col min="3" max="3" width="14.75390625" style="0" customWidth="1"/>
    <col min="4" max="4" width="15.375" style="0" customWidth="1"/>
  </cols>
  <sheetData>
    <row r="1" spans="1:4" ht="15.75">
      <c r="A1" s="55" t="s">
        <v>98</v>
      </c>
      <c r="B1" s="55"/>
      <c r="C1" s="55"/>
      <c r="D1" s="55"/>
    </row>
    <row r="2" spans="1:4" ht="15.75">
      <c r="A2" s="55" t="s">
        <v>149</v>
      </c>
      <c r="B2" s="55"/>
      <c r="C2" s="55"/>
      <c r="D2" s="55"/>
    </row>
    <row r="3" spans="1:4" ht="15.75">
      <c r="A3" s="55" t="s">
        <v>154</v>
      </c>
      <c r="B3" s="55"/>
      <c r="C3" s="55"/>
      <c r="D3" s="55"/>
    </row>
    <row r="4" spans="1:4" ht="7.5" customHeight="1">
      <c r="A4" s="32"/>
      <c r="B4" s="32"/>
      <c r="C4" s="32"/>
      <c r="D4" s="32"/>
    </row>
    <row r="5" spans="1:4" ht="31.5">
      <c r="A5" s="33" t="s">
        <v>2</v>
      </c>
      <c r="B5" s="33" t="s">
        <v>133</v>
      </c>
      <c r="C5" s="33" t="s">
        <v>155</v>
      </c>
      <c r="D5" s="48" t="s">
        <v>3</v>
      </c>
    </row>
    <row r="6" spans="1:4" ht="25.5" customHeight="1" hidden="1">
      <c r="A6" s="13"/>
      <c r="B6" s="36"/>
      <c r="C6" s="36"/>
      <c r="D6" s="36"/>
    </row>
    <row r="7" spans="1:4" ht="21.75" customHeight="1">
      <c r="A7" s="8" t="s">
        <v>61</v>
      </c>
      <c r="B7" s="9">
        <f>SUM(B8:B17)</f>
        <v>1798</v>
      </c>
      <c r="C7" s="9">
        <f>SUM(C8:C18)</f>
        <v>857.9773299999999</v>
      </c>
      <c r="D7" s="10">
        <f aca="true" t="shared" si="0" ref="D7:D13">C7/B7*100</f>
        <v>47.7184276974416</v>
      </c>
    </row>
    <row r="8" spans="1:4" ht="18.75" customHeight="1">
      <c r="A8" s="4" t="s">
        <v>44</v>
      </c>
      <c r="B8" s="11">
        <v>300</v>
      </c>
      <c r="C8" s="41">
        <v>133.04132</v>
      </c>
      <c r="D8" s="10">
        <f t="shared" si="0"/>
        <v>44.34710666666667</v>
      </c>
    </row>
    <row r="9" spans="1:4" ht="18.75" customHeight="1">
      <c r="A9" s="4" t="s">
        <v>45</v>
      </c>
      <c r="B9" s="11">
        <v>38</v>
      </c>
      <c r="C9" s="41">
        <v>26.62609</v>
      </c>
      <c r="D9" s="10">
        <f t="shared" si="0"/>
        <v>70.06865789473684</v>
      </c>
    </row>
    <row r="10" spans="1:4" ht="18.75" customHeight="1">
      <c r="A10" s="4" t="s">
        <v>46</v>
      </c>
      <c r="B10" s="11">
        <v>312</v>
      </c>
      <c r="C10" s="11">
        <v>11.4592</v>
      </c>
      <c r="D10" s="10">
        <f t="shared" si="0"/>
        <v>3.672820512820513</v>
      </c>
    </row>
    <row r="11" spans="1:4" ht="21" customHeight="1">
      <c r="A11" s="4" t="s">
        <v>47</v>
      </c>
      <c r="B11" s="11">
        <v>557</v>
      </c>
      <c r="C11" s="11">
        <v>89.10065</v>
      </c>
      <c r="D11" s="10">
        <f t="shared" si="0"/>
        <v>15.996526032315977</v>
      </c>
    </row>
    <row r="12" spans="1:4" ht="0.75" customHeight="1" hidden="1">
      <c r="A12" s="4" t="s">
        <v>48</v>
      </c>
      <c r="B12" s="11">
        <v>0</v>
      </c>
      <c r="C12" s="11">
        <v>0</v>
      </c>
      <c r="D12" s="10"/>
    </row>
    <row r="13" spans="1:4" ht="30.75" customHeight="1">
      <c r="A13" s="4" t="s">
        <v>26</v>
      </c>
      <c r="B13" s="11">
        <v>406</v>
      </c>
      <c r="C13" s="41">
        <v>542.56815</v>
      </c>
      <c r="D13" s="10">
        <f t="shared" si="0"/>
        <v>133.63747536945812</v>
      </c>
    </row>
    <row r="14" spans="1:4" ht="41.25" customHeight="1" hidden="1">
      <c r="A14" s="4" t="s">
        <v>49</v>
      </c>
      <c r="B14" s="11">
        <v>0</v>
      </c>
      <c r="C14" s="41">
        <v>0</v>
      </c>
      <c r="D14" s="6">
        <v>0</v>
      </c>
    </row>
    <row r="15" spans="1:4" ht="33.75" customHeight="1">
      <c r="A15" s="4" t="s">
        <v>50</v>
      </c>
      <c r="B15" s="11">
        <v>67</v>
      </c>
      <c r="C15" s="11">
        <v>22.50444</v>
      </c>
      <c r="D15" s="10">
        <f aca="true" t="shared" si="1" ref="D15:D22">C15/B15*100</f>
        <v>33.58871641791045</v>
      </c>
    </row>
    <row r="16" spans="1:4" ht="61.5" customHeight="1">
      <c r="A16" s="12" t="s">
        <v>52</v>
      </c>
      <c r="B16" s="11">
        <v>118</v>
      </c>
      <c r="C16" s="11">
        <v>32.67748</v>
      </c>
      <c r="D16" s="10">
        <f t="shared" si="1"/>
        <v>27.692779661016953</v>
      </c>
    </row>
    <row r="17" spans="1:4" ht="36.75" customHeight="1" hidden="1">
      <c r="A17" s="4" t="s">
        <v>57</v>
      </c>
      <c r="B17" s="11"/>
      <c r="C17" s="11"/>
      <c r="D17" s="10" t="e">
        <f t="shared" si="1"/>
        <v>#DIV/0!</v>
      </c>
    </row>
    <row r="18" spans="1:4" ht="66.75" customHeight="1" hidden="1">
      <c r="A18" s="49" t="s">
        <v>132</v>
      </c>
      <c r="B18" s="11">
        <v>0</v>
      </c>
      <c r="C18" s="11"/>
      <c r="D18" s="10"/>
    </row>
    <row r="19" spans="1:4" ht="16.5" customHeight="1">
      <c r="A19" s="8" t="s">
        <v>4</v>
      </c>
      <c r="B19" s="26">
        <f>B20+B21+B24+B25+B26+B28+B29+B30+B31+B32+B33</f>
        <v>4839.6081699999995</v>
      </c>
      <c r="C19" s="26">
        <f>C20+C21+C24+C25+C26+C28+C29+C30+C31+C32+C33</f>
        <v>691.42176</v>
      </c>
      <c r="D19" s="10">
        <f t="shared" si="1"/>
        <v>14.286730158983099</v>
      </c>
    </row>
    <row r="20" spans="1:4" ht="37.5" customHeight="1">
      <c r="A20" s="42" t="s">
        <v>86</v>
      </c>
      <c r="B20" s="34">
        <v>1231.43059</v>
      </c>
      <c r="C20" s="34">
        <v>423.4</v>
      </c>
      <c r="D20" s="10">
        <f t="shared" si="1"/>
        <v>34.38277426582362</v>
      </c>
    </row>
    <row r="21" spans="1:4" ht="21.75" customHeight="1">
      <c r="A21" s="4" t="s">
        <v>88</v>
      </c>
      <c r="B21" s="34">
        <v>222.4</v>
      </c>
      <c r="C21" s="34">
        <v>83.27176</v>
      </c>
      <c r="D21" s="10">
        <f t="shared" si="1"/>
        <v>37.4423381294964</v>
      </c>
    </row>
    <row r="22" spans="1:4" ht="88.5" customHeight="1" hidden="1">
      <c r="A22" s="24" t="s">
        <v>100</v>
      </c>
      <c r="B22" s="34"/>
      <c r="C22" s="34"/>
      <c r="D22" s="10" t="e">
        <f t="shared" si="1"/>
        <v>#DIV/0!</v>
      </c>
    </row>
    <row r="23" spans="1:4" ht="44.25" customHeight="1" hidden="1">
      <c r="A23" s="44"/>
      <c r="B23" s="34"/>
      <c r="C23" s="34"/>
      <c r="D23" s="6"/>
    </row>
    <row r="24" spans="1:4" ht="32.25" customHeight="1">
      <c r="A24" s="44" t="s">
        <v>74</v>
      </c>
      <c r="B24" s="34">
        <v>1019.80102</v>
      </c>
      <c r="C24" s="34">
        <v>0</v>
      </c>
      <c r="D24" s="10">
        <f aca="true" t="shared" si="2" ref="D24:D35">C24/B24*100</f>
        <v>0</v>
      </c>
    </row>
    <row r="25" spans="1:4" ht="0.75" customHeight="1">
      <c r="A25" s="44" t="s">
        <v>137</v>
      </c>
      <c r="B25" s="34">
        <v>0</v>
      </c>
      <c r="C25" s="34">
        <v>0</v>
      </c>
      <c r="D25" s="10" t="e">
        <f t="shared" si="2"/>
        <v>#DIV/0!</v>
      </c>
    </row>
    <row r="26" spans="1:4" ht="82.5" customHeight="1">
      <c r="A26" s="42" t="s">
        <v>75</v>
      </c>
      <c r="B26" s="34">
        <v>289.7</v>
      </c>
      <c r="C26" s="34">
        <v>184.75</v>
      </c>
      <c r="D26" s="10">
        <f t="shared" si="2"/>
        <v>63.77286848463929</v>
      </c>
    </row>
    <row r="27" spans="1:4" ht="0.75" customHeight="1">
      <c r="A27" s="42" t="s">
        <v>89</v>
      </c>
      <c r="B27" s="34"/>
      <c r="C27" s="34">
        <v>0</v>
      </c>
      <c r="D27" s="10" t="e">
        <f t="shared" si="2"/>
        <v>#DIV/0!</v>
      </c>
    </row>
    <row r="28" spans="1:4" ht="60" customHeight="1">
      <c r="A28" s="42" t="s">
        <v>90</v>
      </c>
      <c r="B28" s="34">
        <v>50.1</v>
      </c>
      <c r="C28" s="34">
        <v>0</v>
      </c>
      <c r="D28" s="10">
        <f t="shared" si="2"/>
        <v>0</v>
      </c>
    </row>
    <row r="29" spans="1:4" ht="105" customHeight="1">
      <c r="A29" s="42" t="s">
        <v>91</v>
      </c>
      <c r="B29" s="34">
        <v>0.1</v>
      </c>
      <c r="C29" s="34">
        <v>0</v>
      </c>
      <c r="D29" s="10">
        <f t="shared" si="2"/>
        <v>0</v>
      </c>
    </row>
    <row r="30" spans="1:4" ht="60" customHeight="1">
      <c r="A30" s="42" t="s">
        <v>92</v>
      </c>
      <c r="B30" s="34">
        <v>511.4</v>
      </c>
      <c r="C30" s="34">
        <v>0</v>
      </c>
      <c r="D30" s="10">
        <f t="shared" si="2"/>
        <v>0</v>
      </c>
    </row>
    <row r="31" spans="1:4" ht="48" customHeight="1">
      <c r="A31" s="42" t="s">
        <v>99</v>
      </c>
      <c r="B31" s="34">
        <v>774.57656</v>
      </c>
      <c r="C31" s="34">
        <v>0</v>
      </c>
      <c r="D31" s="10">
        <f t="shared" si="2"/>
        <v>0</v>
      </c>
    </row>
    <row r="32" spans="1:4" ht="61.5" customHeight="1">
      <c r="A32" s="4" t="s">
        <v>126</v>
      </c>
      <c r="B32" s="34">
        <v>0.1</v>
      </c>
      <c r="C32" s="34">
        <v>0</v>
      </c>
      <c r="D32" s="10">
        <f t="shared" si="2"/>
        <v>0</v>
      </c>
    </row>
    <row r="33" spans="1:4" ht="63" customHeight="1">
      <c r="A33" s="4" t="s">
        <v>127</v>
      </c>
      <c r="B33" s="34">
        <v>740</v>
      </c>
      <c r="C33" s="34">
        <v>0</v>
      </c>
      <c r="D33" s="10">
        <f t="shared" si="2"/>
        <v>0</v>
      </c>
    </row>
    <row r="34" spans="1:4" ht="18" customHeight="1">
      <c r="A34" s="8" t="s">
        <v>1</v>
      </c>
      <c r="B34" s="9">
        <f>B19+B7</f>
        <v>6637.6081699999995</v>
      </c>
      <c r="C34" s="9">
        <f>C19+C7</f>
        <v>1549.39909</v>
      </c>
      <c r="D34" s="10">
        <f t="shared" si="2"/>
        <v>23.342732055242724</v>
      </c>
    </row>
    <row r="35" spans="1:4" ht="15" customHeight="1">
      <c r="A35" s="8" t="s">
        <v>32</v>
      </c>
      <c r="B35" s="9">
        <f>B37+B41+B43+B46+B50+B54</f>
        <v>7253.208090000001</v>
      </c>
      <c r="C35" s="9">
        <f>C37+C41+C43+C46+C50+C54</f>
        <v>1836.05909</v>
      </c>
      <c r="D35" s="10">
        <f t="shared" si="2"/>
        <v>25.313751752571044</v>
      </c>
    </row>
    <row r="36" spans="1:4" ht="16.5" customHeight="1" hidden="1">
      <c r="A36" s="8"/>
      <c r="B36" s="5"/>
      <c r="C36" s="5"/>
      <c r="D36" s="6"/>
    </row>
    <row r="37" spans="1:4" ht="15.75" customHeight="1">
      <c r="A37" s="8" t="s">
        <v>19</v>
      </c>
      <c r="B37" s="9">
        <f>B38+B39+B40</f>
        <v>2268.5</v>
      </c>
      <c r="C37" s="9">
        <f>C38+C39+C40</f>
        <v>907.00673</v>
      </c>
      <c r="D37" s="10">
        <f>C37/B37*100</f>
        <v>39.98266387480714</v>
      </c>
    </row>
    <row r="38" spans="1:4" ht="45.75" customHeight="1">
      <c r="A38" s="16" t="s">
        <v>10</v>
      </c>
      <c r="B38" s="5">
        <v>2096.1</v>
      </c>
      <c r="C38" s="5">
        <v>882.45408</v>
      </c>
      <c r="D38" s="6">
        <f>C38/B38*100</f>
        <v>42.09980821525691</v>
      </c>
    </row>
    <row r="39" spans="1:4" ht="13.5" customHeight="1">
      <c r="A39" s="16" t="s">
        <v>14</v>
      </c>
      <c r="B39" s="46">
        <v>1</v>
      </c>
      <c r="C39" s="46">
        <v>0</v>
      </c>
      <c r="D39" s="6">
        <f>C39/B39*100</f>
        <v>0</v>
      </c>
    </row>
    <row r="40" spans="1:4" ht="13.5" customHeight="1">
      <c r="A40" s="4" t="s">
        <v>8</v>
      </c>
      <c r="B40" s="46">
        <v>171.4</v>
      </c>
      <c r="C40" s="46">
        <v>24.55265</v>
      </c>
      <c r="D40" s="6">
        <f>C40/B40*100</f>
        <v>14.324766627771297</v>
      </c>
    </row>
    <row r="41" spans="1:4" ht="16.5" customHeight="1">
      <c r="A41" s="8" t="s">
        <v>20</v>
      </c>
      <c r="B41" s="45">
        <f>B42</f>
        <v>222.4</v>
      </c>
      <c r="C41" s="45">
        <f>C42</f>
        <v>83.27176</v>
      </c>
      <c r="D41" s="10">
        <f>C41/B41*100</f>
        <v>37.4423381294964</v>
      </c>
    </row>
    <row r="42" spans="1:4" ht="14.25" customHeight="1">
      <c r="A42" s="4" t="s">
        <v>5</v>
      </c>
      <c r="B42" s="46">
        <v>222.4</v>
      </c>
      <c r="C42" s="46">
        <v>83.27176</v>
      </c>
      <c r="D42" s="6">
        <f>C42/B42*100</f>
        <v>37.4423381294964</v>
      </c>
    </row>
    <row r="43" spans="1:4" ht="14.25">
      <c r="A43" s="8" t="s">
        <v>54</v>
      </c>
      <c r="B43" s="45">
        <f>B44+B45</f>
        <v>14</v>
      </c>
      <c r="C43" s="45">
        <f>C44+C45</f>
        <v>14</v>
      </c>
      <c r="D43" s="10">
        <v>0</v>
      </c>
    </row>
    <row r="44" spans="1:4" ht="30">
      <c r="A44" s="4" t="s">
        <v>106</v>
      </c>
      <c r="B44" s="46">
        <v>0</v>
      </c>
      <c r="C44" s="46">
        <v>0</v>
      </c>
      <c r="D44" s="6">
        <v>0</v>
      </c>
    </row>
    <row r="45" spans="1:4" ht="15" customHeight="1">
      <c r="A45" s="4" t="s">
        <v>21</v>
      </c>
      <c r="B45" s="46">
        <v>14</v>
      </c>
      <c r="C45" s="46">
        <v>14</v>
      </c>
      <c r="D45" s="6">
        <v>0</v>
      </c>
    </row>
    <row r="46" spans="1:4" ht="15" customHeight="1">
      <c r="A46" s="8" t="s">
        <v>13</v>
      </c>
      <c r="B46" s="45">
        <f>B47+B48+B49</f>
        <v>932.1</v>
      </c>
      <c r="C46" s="45">
        <f>C47+C48+C49</f>
        <v>217.5</v>
      </c>
      <c r="D46" s="10">
        <f aca="true" t="shared" si="3" ref="D46:D55">C46/B46*100</f>
        <v>23.334406179594463</v>
      </c>
    </row>
    <row r="47" spans="1:4" ht="15" customHeight="1">
      <c r="A47" s="4" t="s">
        <v>93</v>
      </c>
      <c r="B47" s="46">
        <v>0</v>
      </c>
      <c r="C47" s="46">
        <v>0</v>
      </c>
      <c r="D47" s="6">
        <v>0</v>
      </c>
    </row>
    <row r="48" spans="1:4" ht="18" customHeight="1">
      <c r="A48" s="4" t="s">
        <v>31</v>
      </c>
      <c r="B48" s="46">
        <v>801.1</v>
      </c>
      <c r="C48" s="46">
        <v>217.5</v>
      </c>
      <c r="D48" s="6">
        <f t="shared" si="3"/>
        <v>27.150168518287355</v>
      </c>
    </row>
    <row r="49" spans="1:4" ht="18" customHeight="1">
      <c r="A49" s="4" t="s">
        <v>18</v>
      </c>
      <c r="B49" s="46">
        <v>131</v>
      </c>
      <c r="C49" s="46">
        <v>0</v>
      </c>
      <c r="D49" s="6">
        <f t="shared" si="3"/>
        <v>0</v>
      </c>
    </row>
    <row r="50" spans="1:4" ht="17.25" customHeight="1">
      <c r="A50" s="8" t="s">
        <v>6</v>
      </c>
      <c r="B50" s="45">
        <f>B51+B52+B53</f>
        <v>3743.4080900000004</v>
      </c>
      <c r="C50" s="45">
        <f>C51+C52+C53</f>
        <v>583.95515</v>
      </c>
      <c r="D50" s="10">
        <f t="shared" si="3"/>
        <v>15.599558903555181</v>
      </c>
    </row>
    <row r="51" spans="1:4" ht="14.25" customHeight="1">
      <c r="A51" s="4" t="s">
        <v>17</v>
      </c>
      <c r="B51" s="46">
        <v>1316.07656</v>
      </c>
      <c r="C51" s="46">
        <v>352.3485</v>
      </c>
      <c r="D51" s="6">
        <f t="shared" si="3"/>
        <v>26.77264459447557</v>
      </c>
    </row>
    <row r="52" spans="1:4" ht="14.25" customHeight="1">
      <c r="A52" s="15" t="s">
        <v>9</v>
      </c>
      <c r="B52" s="46">
        <v>790.2</v>
      </c>
      <c r="C52" s="46">
        <v>0</v>
      </c>
      <c r="D52" s="6">
        <f t="shared" si="3"/>
        <v>0</v>
      </c>
    </row>
    <row r="53" spans="1:4" ht="14.25" customHeight="1">
      <c r="A53" s="4" t="s">
        <v>7</v>
      </c>
      <c r="B53" s="46">
        <v>1637.13153</v>
      </c>
      <c r="C53" s="46">
        <v>231.60665</v>
      </c>
      <c r="D53" s="6">
        <f t="shared" si="3"/>
        <v>14.147100935744605</v>
      </c>
    </row>
    <row r="54" spans="1:4" ht="14.25" customHeight="1">
      <c r="A54" s="8" t="s">
        <v>11</v>
      </c>
      <c r="B54" s="45">
        <f>B55</f>
        <v>72.8</v>
      </c>
      <c r="C54" s="45">
        <f>C55</f>
        <v>30.32545</v>
      </c>
      <c r="D54" s="10">
        <f t="shared" si="3"/>
        <v>41.65583791208791</v>
      </c>
    </row>
    <row r="55" spans="1:4" ht="15">
      <c r="A55" s="4" t="s">
        <v>12</v>
      </c>
      <c r="B55" s="46">
        <v>72.8</v>
      </c>
      <c r="C55" s="46">
        <v>30.32545</v>
      </c>
      <c r="D55" s="6">
        <f t="shared" si="3"/>
        <v>41.65583791208791</v>
      </c>
    </row>
    <row r="56" spans="1:4" ht="15" customHeight="1">
      <c r="A56" s="4" t="s">
        <v>0</v>
      </c>
      <c r="B56" s="52">
        <f>B34-B35</f>
        <v>-615.5999200000015</v>
      </c>
      <c r="C56" s="46">
        <f>C34-C35</f>
        <v>-286.6600000000001</v>
      </c>
      <c r="D56" s="6"/>
    </row>
    <row r="57" spans="1:4" ht="16.5" customHeight="1">
      <c r="A57" s="3"/>
      <c r="B57" s="5"/>
      <c r="C57" s="5"/>
      <c r="D57" s="6"/>
    </row>
    <row r="58" spans="1:4" ht="16.5" customHeight="1">
      <c r="A58" s="1" t="s">
        <v>120</v>
      </c>
      <c r="B58" s="1"/>
      <c r="C58" s="1"/>
      <c r="D58" s="1"/>
    </row>
    <row r="59" spans="1:4" ht="12" customHeight="1">
      <c r="A59" s="1" t="s">
        <v>121</v>
      </c>
      <c r="B59" s="1"/>
      <c r="C59" s="1" t="s">
        <v>122</v>
      </c>
      <c r="D59" s="1"/>
    </row>
    <row r="60" ht="14.25" customHeight="1"/>
    <row r="61" spans="1:4" ht="14.25" customHeight="1">
      <c r="A61" s="1"/>
      <c r="B61" s="1"/>
      <c r="C61" s="1"/>
      <c r="D61" s="1"/>
    </row>
    <row r="62" spans="1:5" ht="14.25" customHeight="1">
      <c r="A62" s="3"/>
      <c r="B62" s="1"/>
      <c r="C62" s="1"/>
      <c r="D62" s="1"/>
      <c r="E62" s="1"/>
    </row>
    <row r="63" spans="2:4" ht="15.75">
      <c r="B63" s="1"/>
      <c r="C63" s="1"/>
      <c r="D63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110" zoomScaleSheetLayoutView="110" zoomScalePageLayoutView="0" workbookViewId="0" topLeftCell="A22">
      <selection activeCell="C30" sqref="C30"/>
    </sheetView>
  </sheetViews>
  <sheetFormatPr defaultColWidth="9.00390625" defaultRowHeight="12.75"/>
  <cols>
    <col min="1" max="1" width="77.125" style="0" customWidth="1"/>
    <col min="2" max="2" width="14.75390625" style="0" customWidth="1"/>
    <col min="3" max="3" width="14.125" style="0" customWidth="1"/>
    <col min="4" max="4" width="15.00390625" style="0" customWidth="1"/>
  </cols>
  <sheetData>
    <row r="1" spans="1:4" ht="15.75">
      <c r="A1" s="55" t="s">
        <v>141</v>
      </c>
      <c r="B1" s="55"/>
      <c r="C1" s="55"/>
      <c r="D1" s="55"/>
    </row>
    <row r="2" spans="1:4" ht="15.75">
      <c r="A2" s="55" t="s">
        <v>150</v>
      </c>
      <c r="B2" s="55"/>
      <c r="C2" s="55"/>
      <c r="D2" s="55"/>
    </row>
    <row r="3" spans="1:5" ht="15.75">
      <c r="A3" s="55" t="s">
        <v>154</v>
      </c>
      <c r="B3" s="55"/>
      <c r="C3" s="55"/>
      <c r="D3" s="55"/>
      <c r="E3" s="55"/>
    </row>
    <row r="4" spans="1:4" ht="8.25" customHeight="1">
      <c r="A4" s="32"/>
      <c r="B4" s="32"/>
      <c r="C4" s="32"/>
      <c r="D4" s="32"/>
    </row>
    <row r="5" spans="1:4" ht="48" customHeight="1">
      <c r="A5" s="33" t="s">
        <v>2</v>
      </c>
      <c r="B5" s="2" t="s">
        <v>133</v>
      </c>
      <c r="C5" s="2" t="s">
        <v>155</v>
      </c>
      <c r="D5" s="18" t="s">
        <v>3</v>
      </c>
    </row>
    <row r="6" spans="1:4" ht="13.5" customHeight="1">
      <c r="A6" s="13"/>
      <c r="B6" s="14"/>
      <c r="C6" s="14"/>
      <c r="D6" s="14"/>
    </row>
    <row r="7" spans="1:4" ht="15" customHeight="1">
      <c r="A7" s="38" t="s">
        <v>22</v>
      </c>
      <c r="B7" s="9">
        <f>SUM(B8:B19)</f>
        <v>1850</v>
      </c>
      <c r="C7" s="9">
        <f>SUM(C8:C19)</f>
        <v>524.7122</v>
      </c>
      <c r="D7" s="10">
        <f>C7/B7*100</f>
        <v>28.362821621621627</v>
      </c>
    </row>
    <row r="8" spans="1:4" ht="15" customHeight="1">
      <c r="A8" s="4" t="s">
        <v>44</v>
      </c>
      <c r="B8" s="11">
        <v>701</v>
      </c>
      <c r="C8" s="11">
        <v>188.04329</v>
      </c>
      <c r="D8" s="6">
        <f>C8/B8*100</f>
        <v>26.825005706134096</v>
      </c>
    </row>
    <row r="9" spans="1:4" ht="19.5" customHeight="1" hidden="1">
      <c r="A9" s="4" t="s">
        <v>45</v>
      </c>
      <c r="B9" s="11">
        <v>0</v>
      </c>
      <c r="C9" s="11">
        <v>0</v>
      </c>
      <c r="D9" s="6">
        <v>0</v>
      </c>
    </row>
    <row r="10" spans="1:4" ht="15.75" customHeight="1">
      <c r="A10" s="4" t="s">
        <v>46</v>
      </c>
      <c r="B10" s="11">
        <v>311</v>
      </c>
      <c r="C10" s="11">
        <v>27.63627</v>
      </c>
      <c r="D10" s="6">
        <f>C10/B10*100</f>
        <v>8.886260450160771</v>
      </c>
    </row>
    <row r="11" spans="1:4" ht="18" customHeight="1">
      <c r="A11" s="4" t="s">
        <v>47</v>
      </c>
      <c r="B11" s="11">
        <v>615</v>
      </c>
      <c r="C11" s="11">
        <v>214.80475</v>
      </c>
      <c r="D11" s="6">
        <f>C11/B11*100</f>
        <v>34.92760162601626</v>
      </c>
    </row>
    <row r="12" spans="1:4" ht="28.5" customHeight="1" hidden="1">
      <c r="A12" s="4" t="s">
        <v>48</v>
      </c>
      <c r="B12" s="11">
        <v>0</v>
      </c>
      <c r="C12" s="11">
        <v>0</v>
      </c>
      <c r="D12" s="6">
        <v>0</v>
      </c>
    </row>
    <row r="13" spans="1:4" ht="32.25" customHeight="1">
      <c r="A13" s="4" t="s">
        <v>26</v>
      </c>
      <c r="B13" s="11">
        <v>0</v>
      </c>
      <c r="C13" s="11">
        <v>0.02855</v>
      </c>
      <c r="D13" s="6">
        <v>0</v>
      </c>
    </row>
    <row r="14" spans="1:4" ht="32.25" customHeight="1">
      <c r="A14" s="4" t="s">
        <v>50</v>
      </c>
      <c r="B14" s="11">
        <v>53</v>
      </c>
      <c r="C14" s="11">
        <v>13.58451</v>
      </c>
      <c r="D14" s="6">
        <f>C14/B14*100</f>
        <v>25.631150943396225</v>
      </c>
    </row>
    <row r="15" spans="1:4" ht="58.5" customHeight="1">
      <c r="A15" s="12" t="s">
        <v>52</v>
      </c>
      <c r="B15" s="11">
        <v>170</v>
      </c>
      <c r="C15" s="11">
        <v>80.61483</v>
      </c>
      <c r="D15" s="6">
        <f>C15/B15*100</f>
        <v>47.420488235294115</v>
      </c>
    </row>
    <row r="16" spans="1:4" ht="0.75" customHeight="1" hidden="1">
      <c r="A16" s="4" t="s">
        <v>57</v>
      </c>
      <c r="B16" s="11">
        <v>0</v>
      </c>
      <c r="C16" s="11">
        <v>0</v>
      </c>
      <c r="D16" s="6">
        <v>0</v>
      </c>
    </row>
    <row r="17" spans="1:4" ht="0.75" customHeight="1" hidden="1">
      <c r="A17" s="4" t="s">
        <v>53</v>
      </c>
      <c r="B17" s="11"/>
      <c r="C17" s="11"/>
      <c r="D17" s="6"/>
    </row>
    <row r="18" spans="1:4" ht="25.5" customHeight="1" hidden="1">
      <c r="A18" s="4" t="s">
        <v>63</v>
      </c>
      <c r="B18" s="11"/>
      <c r="C18" s="11"/>
      <c r="D18" s="6"/>
    </row>
    <row r="19" spans="1:4" ht="40.5" customHeight="1">
      <c r="A19" s="54" t="s">
        <v>151</v>
      </c>
      <c r="B19" s="11">
        <v>0</v>
      </c>
      <c r="C19" s="11">
        <v>0</v>
      </c>
      <c r="D19" s="6">
        <v>0</v>
      </c>
    </row>
    <row r="20" spans="1:4" ht="19.5" customHeight="1">
      <c r="A20" s="38" t="s">
        <v>4</v>
      </c>
      <c r="B20" s="26">
        <f>B21+B22+B25+B23+B24+B26+B27+B28+B31+B30+B29</f>
        <v>3945.95387</v>
      </c>
      <c r="C20" s="26">
        <f>C21+C22+C23+C24+C26+C27+C28+C29+C30</f>
        <v>1178.15318</v>
      </c>
      <c r="D20" s="10">
        <f>C20/B20*100</f>
        <v>29.857246658588032</v>
      </c>
    </row>
    <row r="21" spans="1:4" ht="30.75" customHeight="1">
      <c r="A21" s="4" t="s">
        <v>101</v>
      </c>
      <c r="B21" s="34">
        <v>386.9</v>
      </c>
      <c r="C21" s="34">
        <v>251.9744</v>
      </c>
      <c r="D21" s="6">
        <v>0</v>
      </c>
    </row>
    <row r="22" spans="1:4" ht="21" customHeight="1">
      <c r="A22" s="4" t="s">
        <v>88</v>
      </c>
      <c r="B22" s="34">
        <v>110.8</v>
      </c>
      <c r="C22" s="34">
        <v>41.63796</v>
      </c>
      <c r="D22" s="6">
        <f>C22/B22*100</f>
        <v>37.57938628158845</v>
      </c>
    </row>
    <row r="23" spans="1:4" ht="43.5" customHeight="1">
      <c r="A23" s="24" t="s">
        <v>34</v>
      </c>
      <c r="B23" s="34">
        <v>815.84082</v>
      </c>
      <c r="C23" s="34">
        <v>815.84082</v>
      </c>
      <c r="D23" s="6">
        <v>0</v>
      </c>
    </row>
    <row r="24" spans="1:4" ht="72.75" customHeight="1">
      <c r="A24" s="4" t="s">
        <v>37</v>
      </c>
      <c r="B24" s="34">
        <v>54.7</v>
      </c>
      <c r="C24" s="34">
        <v>51.7</v>
      </c>
      <c r="D24" s="6">
        <f>C24/B24*100</f>
        <v>94.51553930530164</v>
      </c>
    </row>
    <row r="25" spans="1:4" ht="30" customHeight="1" hidden="1">
      <c r="A25" s="4" t="s">
        <v>38</v>
      </c>
      <c r="B25" s="34"/>
      <c r="C25" s="34"/>
      <c r="D25" s="6" t="e">
        <f>C25/B25*100</f>
        <v>#DIV/0!</v>
      </c>
    </row>
    <row r="26" spans="1:4" ht="63" customHeight="1">
      <c r="A26" s="4" t="s">
        <v>39</v>
      </c>
      <c r="B26" s="34">
        <v>0.1</v>
      </c>
      <c r="C26" s="34">
        <v>0</v>
      </c>
      <c r="D26" s="6">
        <v>0</v>
      </c>
    </row>
    <row r="27" spans="1:4" ht="102.75" customHeight="1">
      <c r="A27" s="4" t="s">
        <v>40</v>
      </c>
      <c r="B27" s="34">
        <v>0.1</v>
      </c>
      <c r="C27" s="34">
        <v>0</v>
      </c>
      <c r="D27" s="6">
        <v>0</v>
      </c>
    </row>
    <row r="28" spans="1:4" ht="34.5" customHeight="1">
      <c r="A28" s="4" t="s">
        <v>62</v>
      </c>
      <c r="B28" s="34">
        <v>230</v>
      </c>
      <c r="C28" s="34">
        <v>6</v>
      </c>
      <c r="D28" s="6">
        <f>C28/B28*100</f>
        <v>2.608695652173913</v>
      </c>
    </row>
    <row r="29" spans="1:4" ht="48.75" customHeight="1">
      <c r="A29" s="42" t="s">
        <v>99</v>
      </c>
      <c r="B29" s="34">
        <v>2347.41305</v>
      </c>
      <c r="C29" s="34">
        <v>11</v>
      </c>
      <c r="D29" s="6"/>
    </row>
    <row r="30" spans="1:4" ht="57.75" customHeight="1">
      <c r="A30" s="4" t="s">
        <v>126</v>
      </c>
      <c r="B30" s="34">
        <v>0.1</v>
      </c>
      <c r="C30" s="34">
        <v>0</v>
      </c>
      <c r="D30" s="6">
        <v>0</v>
      </c>
    </row>
    <row r="31" spans="1:4" ht="33.75" customHeight="1" hidden="1">
      <c r="A31" s="4" t="s">
        <v>64</v>
      </c>
      <c r="B31" s="34">
        <v>0</v>
      </c>
      <c r="C31" s="34">
        <v>0</v>
      </c>
      <c r="D31" s="6">
        <v>0</v>
      </c>
    </row>
    <row r="32" spans="1:4" ht="21" customHeight="1">
      <c r="A32" s="38" t="s">
        <v>1</v>
      </c>
      <c r="B32" s="9">
        <f>B20+B7</f>
        <v>5795.953869999999</v>
      </c>
      <c r="C32" s="9">
        <f>C20+C7</f>
        <v>1702.8653800000002</v>
      </c>
      <c r="D32" s="10">
        <f>C32/B32*100</f>
        <v>29.380243842416924</v>
      </c>
    </row>
    <row r="33" spans="1:4" ht="18.75" customHeight="1">
      <c r="A33" s="8" t="s">
        <v>32</v>
      </c>
      <c r="B33" s="9">
        <f>B34+B38+B40+B43+B47+B51</f>
        <v>5836.953869999999</v>
      </c>
      <c r="C33" s="9">
        <f>C34+C38+C40+C43+C47+C51</f>
        <v>1742.4035000000001</v>
      </c>
      <c r="D33" s="10">
        <f>C33/B33*100</f>
        <v>29.85124670858501</v>
      </c>
    </row>
    <row r="34" spans="1:4" ht="18.75" customHeight="1">
      <c r="A34" s="8" t="s">
        <v>19</v>
      </c>
      <c r="B34" s="9">
        <f>B35+B36+B37</f>
        <v>1666.8000000000002</v>
      </c>
      <c r="C34" s="9">
        <f>C35+C36+C37</f>
        <v>605.46865</v>
      </c>
      <c r="D34" s="10">
        <f>C34/B34*100</f>
        <v>36.32521298296136</v>
      </c>
    </row>
    <row r="35" spans="1:4" ht="44.25" customHeight="1">
      <c r="A35" s="16" t="s">
        <v>10</v>
      </c>
      <c r="B35" s="5">
        <v>1471.9</v>
      </c>
      <c r="C35" s="5">
        <v>558.44699</v>
      </c>
      <c r="D35" s="6">
        <f>C35/B35*100</f>
        <v>37.9405523473062</v>
      </c>
    </row>
    <row r="36" spans="1:4" ht="15" customHeight="1">
      <c r="A36" s="16" t="s">
        <v>14</v>
      </c>
      <c r="B36" s="46">
        <v>1</v>
      </c>
      <c r="C36" s="46">
        <v>0</v>
      </c>
      <c r="D36" s="6">
        <f>C36/B36*100</f>
        <v>0</v>
      </c>
    </row>
    <row r="37" spans="1:4" ht="15" customHeight="1">
      <c r="A37" s="4" t="s">
        <v>8</v>
      </c>
      <c r="B37" s="46">
        <v>193.9</v>
      </c>
      <c r="C37" s="46">
        <v>47.02166</v>
      </c>
      <c r="D37" s="6">
        <f>C37/B37*100</f>
        <v>24.25046931407942</v>
      </c>
    </row>
    <row r="38" spans="1:4" ht="16.5" customHeight="1">
      <c r="A38" s="8" t="s">
        <v>20</v>
      </c>
      <c r="B38" s="45">
        <f>B39</f>
        <v>110.8</v>
      </c>
      <c r="C38" s="45">
        <f>C39</f>
        <v>41.63796</v>
      </c>
      <c r="D38" s="10">
        <f>C38/B38*100</f>
        <v>37.57938628158845</v>
      </c>
    </row>
    <row r="39" spans="1:4" ht="15" customHeight="1">
      <c r="A39" s="4" t="s">
        <v>5</v>
      </c>
      <c r="B39" s="46">
        <v>110.8</v>
      </c>
      <c r="C39" s="46">
        <v>41.63796</v>
      </c>
      <c r="D39" s="6">
        <f>C39/B39*100</f>
        <v>37.57938628158845</v>
      </c>
    </row>
    <row r="40" spans="1:4" ht="18" customHeight="1">
      <c r="A40" s="8" t="s">
        <v>54</v>
      </c>
      <c r="B40" s="45">
        <f>B41+B42</f>
        <v>7</v>
      </c>
      <c r="C40" s="45">
        <f>C41+C42</f>
        <v>7</v>
      </c>
      <c r="D40" s="10">
        <v>0</v>
      </c>
    </row>
    <row r="41" spans="1:4" ht="18" customHeight="1">
      <c r="A41" s="4" t="s">
        <v>106</v>
      </c>
      <c r="B41" s="46">
        <v>0</v>
      </c>
      <c r="C41" s="46">
        <v>0</v>
      </c>
      <c r="D41" s="6">
        <v>0</v>
      </c>
    </row>
    <row r="42" spans="1:4" ht="15.75" customHeight="1">
      <c r="A42" s="4" t="s">
        <v>21</v>
      </c>
      <c r="B42" s="46">
        <v>7</v>
      </c>
      <c r="C42" s="46">
        <v>7</v>
      </c>
      <c r="D42" s="6">
        <v>0</v>
      </c>
    </row>
    <row r="43" spans="1:4" ht="15" customHeight="1">
      <c r="A43" s="8" t="s">
        <v>13</v>
      </c>
      <c r="B43" s="45">
        <f>B44+B45+B46</f>
        <v>295.462</v>
      </c>
      <c r="C43" s="45">
        <f>C44+C45+C46</f>
        <v>57.7</v>
      </c>
      <c r="D43" s="10">
        <f aca="true" t="shared" si="0" ref="D43:D50">C43/B43*100</f>
        <v>19.52873804414781</v>
      </c>
    </row>
    <row r="44" spans="1:4" ht="15" customHeight="1">
      <c r="A44" s="4" t="s">
        <v>93</v>
      </c>
      <c r="B44" s="46">
        <v>0</v>
      </c>
      <c r="C44" s="46">
        <v>0</v>
      </c>
      <c r="D44" s="6">
        <v>0</v>
      </c>
    </row>
    <row r="45" spans="1:4" ht="15.75" customHeight="1">
      <c r="A45" s="4" t="s">
        <v>31</v>
      </c>
      <c r="B45" s="46">
        <v>284.7</v>
      </c>
      <c r="C45" s="46">
        <v>57.7</v>
      </c>
      <c r="D45" s="6">
        <f t="shared" si="0"/>
        <v>20.26694766420794</v>
      </c>
    </row>
    <row r="46" spans="1:4" ht="16.5" customHeight="1">
      <c r="A46" s="4" t="s">
        <v>18</v>
      </c>
      <c r="B46" s="46">
        <v>10.762</v>
      </c>
      <c r="C46" s="46">
        <v>0</v>
      </c>
      <c r="D46" s="6">
        <f t="shared" si="0"/>
        <v>0</v>
      </c>
    </row>
    <row r="47" spans="1:4" ht="15.75" customHeight="1">
      <c r="A47" s="8" t="s">
        <v>6</v>
      </c>
      <c r="B47" s="45">
        <f>B48+B49+B50</f>
        <v>3756.89187</v>
      </c>
      <c r="C47" s="45">
        <f>C48+C49+C50</f>
        <v>1030.59689</v>
      </c>
      <c r="D47" s="10">
        <f t="shared" si="0"/>
        <v>27.432168017122095</v>
      </c>
    </row>
    <row r="48" spans="1:4" ht="15.75" customHeight="1">
      <c r="A48" s="4" t="s">
        <v>17</v>
      </c>
      <c r="B48" s="46">
        <v>2714.57705</v>
      </c>
      <c r="C48" s="46">
        <v>73.9757</v>
      </c>
      <c r="D48" s="6">
        <f t="shared" si="0"/>
        <v>2.7251280268504448</v>
      </c>
    </row>
    <row r="49" spans="1:4" ht="15.75" customHeight="1">
      <c r="A49" s="15" t="s">
        <v>9</v>
      </c>
      <c r="B49" s="46">
        <v>24.436</v>
      </c>
      <c r="C49" s="46">
        <v>24.23552</v>
      </c>
      <c r="D49" s="6">
        <f t="shared" si="0"/>
        <v>99.17957112457032</v>
      </c>
    </row>
    <row r="50" spans="1:4" ht="15.75" customHeight="1">
      <c r="A50" s="4" t="s">
        <v>7</v>
      </c>
      <c r="B50" s="46">
        <v>1017.87882</v>
      </c>
      <c r="C50" s="46">
        <v>932.38567</v>
      </c>
      <c r="D50" s="6">
        <f t="shared" si="0"/>
        <v>91.60085185778794</v>
      </c>
    </row>
    <row r="51" spans="1:4" ht="14.25" customHeight="1">
      <c r="A51" s="8" t="s">
        <v>11</v>
      </c>
      <c r="B51" s="45">
        <f>B52</f>
        <v>0</v>
      </c>
      <c r="C51" s="45">
        <f>C52</f>
        <v>0</v>
      </c>
      <c r="D51" s="10">
        <v>0</v>
      </c>
    </row>
    <row r="52" spans="1:4" ht="13.5" customHeight="1">
      <c r="A52" s="4" t="s">
        <v>12</v>
      </c>
      <c r="B52" s="46">
        <v>0</v>
      </c>
      <c r="C52" s="46">
        <v>0</v>
      </c>
      <c r="D52" s="6">
        <v>0</v>
      </c>
    </row>
    <row r="53" spans="1:5" ht="63" customHeight="1" hidden="1">
      <c r="A53" s="4" t="s">
        <v>0</v>
      </c>
      <c r="B53" s="52">
        <f>B32-B33</f>
        <v>-41</v>
      </c>
      <c r="C53" s="52">
        <f>C32-C33</f>
        <v>-39.538119999999935</v>
      </c>
      <c r="D53" s="6"/>
      <c r="E53" s="1"/>
    </row>
    <row r="54" spans="1:4" ht="15">
      <c r="A54" s="4" t="s">
        <v>0</v>
      </c>
      <c r="B54" s="52">
        <f>B32-B33</f>
        <v>-41</v>
      </c>
      <c r="C54" s="46">
        <f>C32-C33</f>
        <v>-39.538119999999935</v>
      </c>
      <c r="D54" s="6"/>
    </row>
    <row r="55" spans="1:4" ht="15.75">
      <c r="A55" s="1" t="s">
        <v>120</v>
      </c>
      <c r="B55" s="1"/>
      <c r="C55" s="1"/>
      <c r="D55" s="1"/>
    </row>
    <row r="56" spans="1:4" ht="15.75">
      <c r="A56" s="1" t="s">
        <v>121</v>
      </c>
      <c r="B56" s="1"/>
      <c r="C56" s="1" t="s">
        <v>122</v>
      </c>
      <c r="D56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SheetLayoutView="100" zoomScalePageLayoutView="0" workbookViewId="0" topLeftCell="A19">
      <selection activeCell="C9" sqref="C9"/>
    </sheetView>
  </sheetViews>
  <sheetFormatPr defaultColWidth="9.00390625" defaultRowHeight="12.75"/>
  <cols>
    <col min="1" max="1" width="74.625" style="39" customWidth="1"/>
    <col min="2" max="2" width="15.375" style="0" customWidth="1"/>
    <col min="3" max="3" width="14.375" style="0" customWidth="1"/>
    <col min="4" max="4" width="16.875" style="0" customWidth="1"/>
  </cols>
  <sheetData>
    <row r="1" spans="1:4" ht="15.75">
      <c r="A1" s="55" t="s">
        <v>98</v>
      </c>
      <c r="B1" s="55"/>
      <c r="C1" s="55"/>
      <c r="D1" s="55"/>
    </row>
    <row r="2" spans="1:4" ht="15.75">
      <c r="A2" s="55" t="s">
        <v>152</v>
      </c>
      <c r="B2" s="55"/>
      <c r="C2" s="55"/>
      <c r="D2" s="55"/>
    </row>
    <row r="3" spans="1:4" ht="15.75">
      <c r="A3" s="55" t="s">
        <v>154</v>
      </c>
      <c r="B3" s="55"/>
      <c r="C3" s="55"/>
      <c r="D3" s="55"/>
    </row>
    <row r="4" spans="1:4" ht="9.75" customHeight="1">
      <c r="A4" s="32"/>
      <c r="B4" s="32"/>
      <c r="C4" s="32"/>
      <c r="D4" s="32"/>
    </row>
    <row r="5" spans="1:4" ht="35.25" customHeight="1">
      <c r="A5" s="47" t="s">
        <v>2</v>
      </c>
      <c r="B5" s="2" t="s">
        <v>133</v>
      </c>
      <c r="C5" s="2" t="s">
        <v>155</v>
      </c>
      <c r="D5" s="35" t="s">
        <v>3</v>
      </c>
    </row>
    <row r="6" spans="1:4" ht="14.25" customHeight="1">
      <c r="A6" s="17">
        <v>1</v>
      </c>
      <c r="B6" s="2">
        <v>2</v>
      </c>
      <c r="C6" s="2">
        <v>3</v>
      </c>
      <c r="D6" s="18">
        <v>4</v>
      </c>
    </row>
    <row r="7" spans="1:4" ht="16.5" customHeight="1">
      <c r="A7" s="13"/>
      <c r="B7" s="14"/>
      <c r="C7" s="14"/>
      <c r="D7" s="36"/>
    </row>
    <row r="8" spans="1:4" ht="17.25" customHeight="1">
      <c r="A8" s="8" t="s">
        <v>61</v>
      </c>
      <c r="B8" s="9">
        <f>B9+B10+B11+B12+B13+B14+B16+B17</f>
        <v>30662.5</v>
      </c>
      <c r="C8" s="9">
        <f>C9+C10+C11+C12+C13+C14+C16+C17+C24+C20+C19</f>
        <v>10889.625689999999</v>
      </c>
      <c r="D8" s="10">
        <f aca="true" t="shared" si="0" ref="D8:D14">C8/B8*100</f>
        <v>35.51447432531594</v>
      </c>
    </row>
    <row r="9" spans="1:4" ht="15.75" customHeight="1">
      <c r="A9" s="4" t="s">
        <v>119</v>
      </c>
      <c r="B9" s="11">
        <v>22751</v>
      </c>
      <c r="C9" s="11">
        <v>8484.47796</v>
      </c>
      <c r="D9" s="10">
        <f t="shared" si="0"/>
        <v>37.29276937277483</v>
      </c>
    </row>
    <row r="10" spans="1:4" ht="15.75" customHeight="1">
      <c r="A10" s="4" t="s">
        <v>118</v>
      </c>
      <c r="B10" s="11">
        <v>63</v>
      </c>
      <c r="C10" s="11">
        <v>0.2285</v>
      </c>
      <c r="D10" s="10">
        <f t="shared" si="0"/>
        <v>0.3626984126984127</v>
      </c>
    </row>
    <row r="11" spans="1:4" ht="15.75" customHeight="1">
      <c r="A11" s="4" t="s">
        <v>117</v>
      </c>
      <c r="B11" s="11">
        <v>3813.5</v>
      </c>
      <c r="C11" s="11">
        <v>159.92489</v>
      </c>
      <c r="D11" s="10">
        <f t="shared" si="0"/>
        <v>4.193651239019274</v>
      </c>
    </row>
    <row r="12" spans="1:4" ht="18.75" customHeight="1">
      <c r="A12" s="4" t="s">
        <v>116</v>
      </c>
      <c r="B12" s="11">
        <v>2338</v>
      </c>
      <c r="C12" s="11">
        <v>800.39124</v>
      </c>
      <c r="D12" s="10">
        <f t="shared" si="0"/>
        <v>34.234013686911894</v>
      </c>
    </row>
    <row r="13" spans="1:4" ht="59.25" customHeight="1">
      <c r="A13" s="4" t="s">
        <v>115</v>
      </c>
      <c r="B13" s="11">
        <v>858</v>
      </c>
      <c r="C13" s="11">
        <v>877.83584</v>
      </c>
      <c r="D13" s="10">
        <f t="shared" si="0"/>
        <v>102.31186946386946</v>
      </c>
    </row>
    <row r="14" spans="1:4" ht="34.5" customHeight="1">
      <c r="A14" s="4" t="s">
        <v>114</v>
      </c>
      <c r="B14" s="11">
        <v>153</v>
      </c>
      <c r="C14" s="11">
        <v>8.32073</v>
      </c>
      <c r="D14" s="10">
        <f t="shared" si="0"/>
        <v>5.4383856209150325</v>
      </c>
    </row>
    <row r="15" spans="1:4" ht="31.5" customHeight="1" hidden="1">
      <c r="A15" s="4" t="s">
        <v>113</v>
      </c>
      <c r="B15" s="11">
        <v>0</v>
      </c>
      <c r="C15" s="11">
        <v>0</v>
      </c>
      <c r="D15" s="10"/>
    </row>
    <row r="16" spans="1:4" ht="35.25" customHeight="1">
      <c r="A16" s="4" t="s">
        <v>112</v>
      </c>
      <c r="B16" s="11">
        <v>352</v>
      </c>
      <c r="C16" s="41">
        <v>80.75397</v>
      </c>
      <c r="D16" s="10">
        <f>C16/B16*100</f>
        <v>22.94146875</v>
      </c>
    </row>
    <row r="17" spans="1:4" ht="44.25" customHeight="1">
      <c r="A17" s="50" t="s">
        <v>65</v>
      </c>
      <c r="B17" s="11">
        <v>334</v>
      </c>
      <c r="C17" s="11">
        <v>163.65635</v>
      </c>
      <c r="D17" s="10">
        <f>C17/B17*100</f>
        <v>48.998907185628745</v>
      </c>
    </row>
    <row r="18" spans="1:4" ht="39" customHeight="1" hidden="1">
      <c r="A18" s="4" t="s">
        <v>111</v>
      </c>
      <c r="B18" s="11">
        <v>0</v>
      </c>
      <c r="C18" s="41"/>
      <c r="D18" s="10"/>
    </row>
    <row r="19" spans="1:4" ht="41.25" customHeight="1">
      <c r="A19" s="4" t="s">
        <v>110</v>
      </c>
      <c r="B19" s="11">
        <v>0</v>
      </c>
      <c r="C19" s="11">
        <v>5.7</v>
      </c>
      <c r="D19" s="10">
        <v>0</v>
      </c>
    </row>
    <row r="20" spans="1:4" ht="51" customHeight="1">
      <c r="A20" s="51" t="s">
        <v>109</v>
      </c>
      <c r="B20" s="11">
        <v>0</v>
      </c>
      <c r="C20" s="11">
        <v>308.33621</v>
      </c>
      <c r="D20" s="10">
        <v>0</v>
      </c>
    </row>
    <row r="21" spans="1:4" ht="39" customHeight="1" hidden="1">
      <c r="A21" s="4" t="s">
        <v>107</v>
      </c>
      <c r="B21" s="11">
        <v>0</v>
      </c>
      <c r="C21" s="11">
        <v>0</v>
      </c>
      <c r="D21" s="6">
        <v>0</v>
      </c>
    </row>
    <row r="22" spans="1:4" ht="32.25" customHeight="1" hidden="1">
      <c r="A22" s="40" t="s">
        <v>129</v>
      </c>
      <c r="B22" s="11">
        <v>0</v>
      </c>
      <c r="C22" s="11"/>
      <c r="D22" s="10"/>
    </row>
    <row r="23" spans="1:4" ht="34.5" customHeight="1" hidden="1">
      <c r="A23" s="4" t="s">
        <v>108</v>
      </c>
      <c r="B23" s="11">
        <v>0</v>
      </c>
      <c r="C23" s="11">
        <v>0</v>
      </c>
      <c r="D23" s="6">
        <v>0</v>
      </c>
    </row>
    <row r="24" spans="1:4" ht="40.5" customHeight="1" hidden="1">
      <c r="A24" s="4" t="s">
        <v>140</v>
      </c>
      <c r="B24" s="11"/>
      <c r="C24" s="11">
        <v>0</v>
      </c>
      <c r="D24" s="6"/>
    </row>
    <row r="25" spans="1:4" ht="63" customHeight="1" hidden="1">
      <c r="A25" s="4" t="s">
        <v>153</v>
      </c>
      <c r="B25" s="11">
        <v>0</v>
      </c>
      <c r="C25" s="11">
        <v>0</v>
      </c>
      <c r="D25" s="6"/>
    </row>
    <row r="26" spans="1:4" ht="19.5" customHeight="1">
      <c r="A26" s="8" t="s">
        <v>4</v>
      </c>
      <c r="B26" s="26">
        <f>B27+B28+B31+B29+B30+B32+B34+B36+B37+B33+B35</f>
        <v>65679.43669999999</v>
      </c>
      <c r="C26" s="26">
        <f>C27+C28+C31+C29+C30+C32+C34+C36+C37+C33+C35</f>
        <v>0</v>
      </c>
      <c r="D26" s="10">
        <f>C26/B26*100</f>
        <v>0</v>
      </c>
    </row>
    <row r="27" spans="1:4" ht="51" customHeight="1" hidden="1">
      <c r="A27" s="4" t="s">
        <v>66</v>
      </c>
      <c r="B27" s="34">
        <v>0</v>
      </c>
      <c r="C27" s="34">
        <v>0</v>
      </c>
      <c r="D27" s="6">
        <v>0</v>
      </c>
    </row>
    <row r="28" spans="1:4" ht="32.25" customHeight="1">
      <c r="A28" s="4" t="s">
        <v>102</v>
      </c>
      <c r="B28" s="34">
        <v>6730.6867</v>
      </c>
      <c r="C28" s="34">
        <v>0</v>
      </c>
      <c r="D28" s="10">
        <f>C28/B28*100</f>
        <v>0</v>
      </c>
    </row>
    <row r="29" spans="1:4" ht="49.5" customHeight="1" hidden="1">
      <c r="A29" s="4" t="s">
        <v>103</v>
      </c>
      <c r="B29" s="34"/>
      <c r="C29" s="34"/>
      <c r="D29" s="10" t="e">
        <f>C29/B29*100</f>
        <v>#DIV/0!</v>
      </c>
    </row>
    <row r="30" spans="1:4" ht="46.5" customHeight="1" hidden="1">
      <c r="A30" s="4" t="s">
        <v>104</v>
      </c>
      <c r="B30" s="34"/>
      <c r="C30" s="34"/>
      <c r="D30" s="10" t="e">
        <f>C30/B30*100</f>
        <v>#DIV/0!</v>
      </c>
    </row>
    <row r="31" spans="1:4" ht="63" customHeight="1">
      <c r="A31" s="4" t="s">
        <v>105</v>
      </c>
      <c r="B31" s="34">
        <v>500.65</v>
      </c>
      <c r="C31" s="34">
        <v>0</v>
      </c>
      <c r="D31" s="10">
        <f>C31/B31*100</f>
        <v>0</v>
      </c>
    </row>
    <row r="32" spans="1:4" ht="51.75" customHeight="1" hidden="1">
      <c r="A32" s="42" t="s">
        <v>130</v>
      </c>
      <c r="B32" s="34">
        <v>0</v>
      </c>
      <c r="C32" s="34"/>
      <c r="D32" s="10"/>
    </row>
    <row r="33" spans="1:4" ht="66" customHeight="1">
      <c r="A33" s="4" t="s">
        <v>128</v>
      </c>
      <c r="B33" s="34">
        <v>1130</v>
      </c>
      <c r="C33" s="34">
        <v>0</v>
      </c>
      <c r="D33" s="10">
        <f aca="true" t="shared" si="1" ref="D33:D38">C33/B33*100</f>
        <v>0</v>
      </c>
    </row>
    <row r="34" spans="1:4" ht="63" customHeight="1">
      <c r="A34" s="4" t="s">
        <v>138</v>
      </c>
      <c r="B34" s="34">
        <v>57318.1</v>
      </c>
      <c r="C34" s="34">
        <v>0</v>
      </c>
      <c r="D34" s="10">
        <f t="shared" si="1"/>
        <v>0</v>
      </c>
    </row>
    <row r="35" spans="1:4" ht="79.5" customHeight="1" hidden="1">
      <c r="A35" s="4" t="s">
        <v>131</v>
      </c>
      <c r="B35" s="34"/>
      <c r="C35" s="34"/>
      <c r="D35" s="10" t="e">
        <f t="shared" si="1"/>
        <v>#DIV/0!</v>
      </c>
    </row>
    <row r="36" spans="1:4" ht="42" customHeight="1" hidden="1">
      <c r="A36" s="4" t="s">
        <v>67</v>
      </c>
      <c r="B36" s="34"/>
      <c r="C36" s="34"/>
      <c r="D36" s="10" t="e">
        <f t="shared" si="1"/>
        <v>#DIV/0!</v>
      </c>
    </row>
    <row r="37" spans="1:8" ht="30.75" customHeight="1" hidden="1">
      <c r="A37" s="4" t="s">
        <v>68</v>
      </c>
      <c r="B37" s="34"/>
      <c r="C37" s="34"/>
      <c r="D37" s="10" t="e">
        <f t="shared" si="1"/>
        <v>#DIV/0!</v>
      </c>
      <c r="H37" s="10"/>
    </row>
    <row r="38" spans="1:4" ht="19.5" customHeight="1">
      <c r="A38" s="8" t="s">
        <v>1</v>
      </c>
      <c r="B38" s="9">
        <f>B26+B8</f>
        <v>96341.93669999999</v>
      </c>
      <c r="C38" s="9">
        <f>C26+C8</f>
        <v>10889.625689999999</v>
      </c>
      <c r="D38" s="10">
        <f t="shared" si="1"/>
        <v>11.30310025208368</v>
      </c>
    </row>
    <row r="39" spans="1:4" ht="14.25">
      <c r="A39" s="8" t="s">
        <v>32</v>
      </c>
      <c r="B39" s="9">
        <f>B40+B44+B46+B49+B54+B58+B60</f>
        <v>98929.9367</v>
      </c>
      <c r="C39" s="9">
        <f>C40+C44+C46+C49+C54+C58+C60</f>
        <v>5575.15782</v>
      </c>
      <c r="D39" s="10">
        <f>C39/B39*100</f>
        <v>5.635460817999291</v>
      </c>
    </row>
    <row r="40" spans="1:4" ht="18.75" customHeight="1">
      <c r="A40" s="8" t="s">
        <v>19</v>
      </c>
      <c r="B40" s="9">
        <f>B41+B42+B43</f>
        <v>5655.514499999999</v>
      </c>
      <c r="C40" s="9">
        <f>C41+C42+C43</f>
        <v>1423.7354400000002</v>
      </c>
      <c r="D40" s="10">
        <f>C40/B40*100</f>
        <v>25.17428679565759</v>
      </c>
    </row>
    <row r="41" spans="1:4" ht="46.5" customHeight="1">
      <c r="A41" s="16" t="s">
        <v>10</v>
      </c>
      <c r="B41" s="5">
        <v>3570.7</v>
      </c>
      <c r="C41" s="5">
        <v>1357.3574</v>
      </c>
      <c r="D41" s="6">
        <f>C41/B41*100</f>
        <v>38.01376200744953</v>
      </c>
    </row>
    <row r="42" spans="1:4" ht="19.5" customHeight="1">
      <c r="A42" s="16" t="s">
        <v>14</v>
      </c>
      <c r="B42" s="46">
        <v>50</v>
      </c>
      <c r="C42" s="46">
        <v>0</v>
      </c>
      <c r="D42" s="6">
        <f>C42/B42*100</f>
        <v>0</v>
      </c>
    </row>
    <row r="43" spans="1:4" ht="15">
      <c r="A43" s="4" t="s">
        <v>8</v>
      </c>
      <c r="B43" s="46">
        <v>2034.8145</v>
      </c>
      <c r="C43" s="46">
        <v>66.37804</v>
      </c>
      <c r="D43" s="6">
        <f>C43/B43*100</f>
        <v>3.2621175050600435</v>
      </c>
    </row>
    <row r="44" spans="1:4" ht="15.75" customHeight="1">
      <c r="A44" s="8" t="s">
        <v>20</v>
      </c>
      <c r="B44" s="45">
        <f>B45</f>
        <v>0</v>
      </c>
      <c r="C44" s="45">
        <f>C45</f>
        <v>0</v>
      </c>
      <c r="D44" s="10">
        <v>0</v>
      </c>
    </row>
    <row r="45" spans="1:4" ht="15.75" customHeight="1">
      <c r="A45" s="4" t="s">
        <v>5</v>
      </c>
      <c r="B45" s="46">
        <v>0</v>
      </c>
      <c r="C45" s="46">
        <v>0</v>
      </c>
      <c r="D45" s="6">
        <v>0</v>
      </c>
    </row>
    <row r="46" spans="1:4" ht="15.75" customHeight="1">
      <c r="A46" s="8" t="s">
        <v>54</v>
      </c>
      <c r="B46" s="45">
        <f>B47+B48</f>
        <v>927</v>
      </c>
      <c r="C46" s="45">
        <f>C47+C48</f>
        <v>11.68861</v>
      </c>
      <c r="D46" s="10">
        <f>C46/B46*100</f>
        <v>1.2609072276159654</v>
      </c>
    </row>
    <row r="47" spans="1:4" ht="30">
      <c r="A47" s="4" t="s">
        <v>106</v>
      </c>
      <c r="B47" s="46">
        <v>0</v>
      </c>
      <c r="C47" s="46">
        <v>0</v>
      </c>
      <c r="D47" s="6">
        <v>0</v>
      </c>
    </row>
    <row r="48" spans="1:4" ht="17.25" customHeight="1">
      <c r="A48" s="4" t="s">
        <v>21</v>
      </c>
      <c r="B48" s="46">
        <v>927</v>
      </c>
      <c r="C48" s="46">
        <v>11.68861</v>
      </c>
      <c r="D48" s="6">
        <v>0</v>
      </c>
    </row>
    <row r="49" spans="1:4" ht="15.75" customHeight="1">
      <c r="A49" s="8" t="s">
        <v>13</v>
      </c>
      <c r="B49" s="45">
        <f>B50+B51+B52+B53</f>
        <v>71346.75</v>
      </c>
      <c r="C49" s="45">
        <f>C50+C51+C52+C53</f>
        <v>1096.7</v>
      </c>
      <c r="D49" s="10">
        <f aca="true" t="shared" si="2" ref="D49:D59">C49/B49*100</f>
        <v>1.537140794780421</v>
      </c>
    </row>
    <row r="50" spans="1:4" ht="15" customHeight="1">
      <c r="A50" s="4" t="s">
        <v>93</v>
      </c>
      <c r="B50" s="46">
        <v>0</v>
      </c>
      <c r="C50" s="46">
        <v>0</v>
      </c>
      <c r="D50" s="6">
        <v>0</v>
      </c>
    </row>
    <row r="51" spans="1:4" ht="15" customHeight="1">
      <c r="A51" s="4" t="s">
        <v>58</v>
      </c>
      <c r="B51" s="46">
        <v>370</v>
      </c>
      <c r="C51" s="46">
        <v>0</v>
      </c>
      <c r="D51" s="6">
        <v>0</v>
      </c>
    </row>
    <row r="52" spans="1:4" ht="15" customHeight="1">
      <c r="A52" s="4" t="s">
        <v>31</v>
      </c>
      <c r="B52" s="46">
        <v>70641.75</v>
      </c>
      <c r="C52" s="46">
        <v>1070</v>
      </c>
      <c r="D52" s="6">
        <f t="shared" si="2"/>
        <v>1.514685012758036</v>
      </c>
    </row>
    <row r="53" spans="1:4" ht="15.75" customHeight="1">
      <c r="A53" s="4" t="s">
        <v>18</v>
      </c>
      <c r="B53" s="46">
        <v>335</v>
      </c>
      <c r="C53" s="46">
        <v>26.7</v>
      </c>
      <c r="D53" s="6">
        <f t="shared" si="2"/>
        <v>7.970149253731343</v>
      </c>
    </row>
    <row r="54" spans="1:4" ht="15.75" customHeight="1">
      <c r="A54" s="8" t="s">
        <v>6</v>
      </c>
      <c r="B54" s="45">
        <f>B55+B56+B57</f>
        <v>20929.9722</v>
      </c>
      <c r="C54" s="45">
        <f>C55+C56+C57</f>
        <v>3025.37403</v>
      </c>
      <c r="D54" s="10">
        <f t="shared" si="2"/>
        <v>14.454744617386545</v>
      </c>
    </row>
    <row r="55" spans="1:4" ht="15.75" customHeight="1">
      <c r="A55" s="4" t="s">
        <v>17</v>
      </c>
      <c r="B55" s="46">
        <v>2500</v>
      </c>
      <c r="C55" s="46">
        <v>96.66454</v>
      </c>
      <c r="D55" s="6">
        <f t="shared" si="2"/>
        <v>3.8665816</v>
      </c>
    </row>
    <row r="56" spans="1:4" ht="17.25" customHeight="1">
      <c r="A56" s="15" t="s">
        <v>9</v>
      </c>
      <c r="B56" s="46">
        <v>5180</v>
      </c>
      <c r="C56" s="46">
        <v>870.10489</v>
      </c>
      <c r="D56" s="6">
        <f t="shared" si="2"/>
        <v>16.7973916988417</v>
      </c>
    </row>
    <row r="57" spans="1:4" ht="15.75" customHeight="1">
      <c r="A57" s="4" t="s">
        <v>7</v>
      </c>
      <c r="B57" s="46">
        <v>13249.9722</v>
      </c>
      <c r="C57" s="46">
        <v>2058.6046</v>
      </c>
      <c r="D57" s="6">
        <f t="shared" si="2"/>
        <v>15.536671088260851</v>
      </c>
    </row>
    <row r="58" spans="1:4" ht="15" customHeight="1">
      <c r="A58" s="8" t="s">
        <v>11</v>
      </c>
      <c r="B58" s="45">
        <f>B59</f>
        <v>70.7</v>
      </c>
      <c r="C58" s="45">
        <f>C59</f>
        <v>17.65974</v>
      </c>
      <c r="D58" s="10">
        <f t="shared" si="2"/>
        <v>24.978415841584155</v>
      </c>
    </row>
    <row r="59" spans="1:4" ht="15" customHeight="1">
      <c r="A59" s="4" t="s">
        <v>12</v>
      </c>
      <c r="B59" s="46">
        <v>70.7</v>
      </c>
      <c r="C59" s="46">
        <v>17.65974</v>
      </c>
      <c r="D59" s="6">
        <f t="shared" si="2"/>
        <v>24.978415841584155</v>
      </c>
    </row>
    <row r="60" spans="1:4" ht="33.75" customHeight="1">
      <c r="A60" s="8" t="s">
        <v>124</v>
      </c>
      <c r="B60" s="45">
        <f>B61</f>
        <v>0</v>
      </c>
      <c r="C60" s="45">
        <f>C61</f>
        <v>0</v>
      </c>
      <c r="D60" s="10"/>
    </row>
    <row r="61" spans="1:4" ht="33" customHeight="1">
      <c r="A61" s="4" t="s">
        <v>125</v>
      </c>
      <c r="B61" s="46">
        <v>0</v>
      </c>
      <c r="C61" s="46">
        <v>0</v>
      </c>
      <c r="D61" s="6"/>
    </row>
    <row r="62" spans="1:4" ht="14.25" customHeight="1">
      <c r="A62" s="4" t="s">
        <v>0</v>
      </c>
      <c r="B62" s="52">
        <f>B38-B39</f>
        <v>-2588.0000000000146</v>
      </c>
      <c r="C62" s="46">
        <f>C38-C39</f>
        <v>5314.467869999999</v>
      </c>
      <c r="D62" s="6"/>
    </row>
    <row r="63" spans="1:4" ht="14.25" customHeight="1">
      <c r="A63" s="3"/>
      <c r="B63" s="5"/>
      <c r="C63" s="5"/>
      <c r="D63" s="6"/>
    </row>
    <row r="64" spans="1:5" ht="14.25" customHeight="1">
      <c r="A64" s="1" t="s">
        <v>120</v>
      </c>
      <c r="B64" s="1"/>
      <c r="C64" s="1"/>
      <c r="D64" s="1"/>
      <c r="E64" s="1"/>
    </row>
    <row r="65" spans="1:4" ht="15.75">
      <c r="A65" s="1" t="s">
        <v>121</v>
      </c>
      <c r="B65" s="1"/>
      <c r="C65" s="1" t="s">
        <v>122</v>
      </c>
      <c r="D65" s="1"/>
    </row>
    <row r="66" ht="12.75">
      <c r="A66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Верх-Ушнурского сельского поселения на 1 июня 2021 года</dc:title>
  <dc:subject/>
  <dc:creator>DOHOD1</dc:creator>
  <cp:keywords/>
  <dc:description/>
  <cp:lastModifiedBy>Специалсит</cp:lastModifiedBy>
  <cp:lastPrinted>2021-05-06T08:50:17Z</cp:lastPrinted>
  <dcterms:created xsi:type="dcterms:W3CDTF">2007-03-05T11:59:24Z</dcterms:created>
  <dcterms:modified xsi:type="dcterms:W3CDTF">2021-06-10T11:23:34Z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XXJ7TYMEEKJ2-4662-206</vt:lpwstr>
  </property>
  <property fmtid="{D5CDD505-2E9C-101B-9397-08002B2CF9AE}" pid="4" name="_dlc_DocIdItemGu">
    <vt:lpwstr>b525e8d9-0684-4ea9-8172-a78bb2d07f6f</vt:lpwstr>
  </property>
  <property fmtid="{D5CDD505-2E9C-101B-9397-08002B2CF9AE}" pid="5" name="_dlc_DocIdU">
    <vt:lpwstr>https://vip.gov.mari.ru/sovetsk/verh_ushnur/_layouts/DocIdRedir.aspx?ID=XXJ7TYMEEKJ2-4662-206, XXJ7TYMEEKJ2-4662-206</vt:lpwstr>
  </property>
  <property fmtid="{D5CDD505-2E9C-101B-9397-08002B2CF9AE}" pid="6" name="Описан">
    <vt:lpwstr/>
  </property>
</Properties>
</file>