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60" windowWidth="15180" windowHeight="9600" tabRatio="586" activeTab="7"/>
  </bookViews>
  <sheets>
    <sheet name="Алекс" sheetId="1" r:id="rId1"/>
    <sheet name="В-У" sheetId="2" r:id="rId2"/>
    <sheet name="Вятс" sheetId="3" r:id="rId3"/>
    <sheet name="Кужм" sheetId="4" r:id="rId4"/>
    <sheet name="Михайл" sheetId="5" r:id="rId5"/>
    <sheet name="Ронга" sheetId="6" r:id="rId6"/>
    <sheet name="Солнеч" sheetId="7" r:id="rId7"/>
    <sheet name="Совет" sheetId="8" r:id="rId8"/>
  </sheets>
  <definedNames>
    <definedName name="_xlnm.Print_Area" localSheetId="0">'Алекс'!$A$1:$D$56</definedName>
    <definedName name="_xlnm.Print_Area" localSheetId="4">'Михайл'!$A$1:$D$52</definedName>
    <definedName name="_xlnm.Print_Area" localSheetId="6">'Солнеч'!$A$1:$D$52</definedName>
  </definedNames>
  <calcPr fullCalcOnLoad="1"/>
</workbook>
</file>

<file path=xl/sharedStrings.xml><?xml version="1.0" encoding="utf-8"?>
<sst xmlns="http://schemas.openxmlformats.org/spreadsheetml/2006/main" count="443" uniqueCount="155">
  <si>
    <t>Дефицит (-), профицит (+) бюджета</t>
  </si>
  <si>
    <t>ДОХОДЫ, ВСЕГО</t>
  </si>
  <si>
    <t>Показатели</t>
  </si>
  <si>
    <t>"Советский муниципальный район":</t>
  </si>
  <si>
    <t>% исп к плану года</t>
  </si>
  <si>
    <t>00020000000000000000 Безвозмездные поступления</t>
  </si>
  <si>
    <t>90311105035100000120 Доходы от сдачи в аренду имущества</t>
  </si>
  <si>
    <t>18210601030100000110 Налог на имущество физических лиц</t>
  </si>
  <si>
    <t xml:space="preserve"> РАСХОДЫ ВСЕГО: в т.ч.</t>
  </si>
  <si>
    <t>0203 Мобилизационная и вневойсковая подготовка</t>
  </si>
  <si>
    <t>18210102000000000110 Налог на доходы физических лиц</t>
  </si>
  <si>
    <t>18210503000000000110 Единый сельскохозяйственный налог</t>
  </si>
  <si>
    <t>18210606000000000110 Земельный налог</t>
  </si>
  <si>
    <t>18210904050100000110 Земельный налог (по обязательствам, возникшим до 1 января 2006г)</t>
  </si>
  <si>
    <t>0500 Жилищно-коммунальное хозяйство в.т.ч</t>
  </si>
  <si>
    <t>0503 Благоустройство</t>
  </si>
  <si>
    <t>0501Федеральная целевая программа "Соц развите села до 2014 г"</t>
  </si>
  <si>
    <t>0501 Капитальный ремонт жилого фонда</t>
  </si>
  <si>
    <t>90411705050100000180 прочие неналоговые доходы  в бюджеты поселений</t>
  </si>
  <si>
    <t xml:space="preserve">0500 Жилищно-коммунальное хозяйство </t>
  </si>
  <si>
    <t xml:space="preserve">90311105025100000120 Арендная плата за земли, находящиеся в государственной собственности </t>
  </si>
  <si>
    <t>0309 Мероприятия по предупреждению и ликвидации последствий чрезвычайных ситуаций и  стихийных бедствий</t>
  </si>
  <si>
    <t>муниципального образования</t>
  </si>
  <si>
    <t>Исполнение бюджета  муниципального образования</t>
  </si>
  <si>
    <t>"Алексеевское сельское поселение</t>
  </si>
  <si>
    <t>"Верх-Ушнурское сельское поселение</t>
  </si>
  <si>
    <t>"Вятское сельское поселение</t>
  </si>
  <si>
    <t>"Михайловское сельское поселение</t>
  </si>
  <si>
    <t>"Ронгинское сельское поселение</t>
  </si>
  <si>
    <t>"Солнечное сельское поселение"</t>
  </si>
  <si>
    <t>"Городское поселение Советский"</t>
  </si>
  <si>
    <t>0113 Другие общегосударственные вопросы</t>
  </si>
  <si>
    <t>0502 Коммунальное хозяйство</t>
  </si>
  <si>
    <t>0406 Мероприятия в области использования, охраны водных и гидротехнических сооружений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</si>
  <si>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</si>
  <si>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 Национальная безопасность и правоохранительная деятельность в т.ч.</t>
  </si>
  <si>
    <t>1001 Пенсионное  обеспечение</t>
  </si>
  <si>
    <t>90311105013100000120 Доходы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</t>
  </si>
  <si>
    <t xml:space="preserve">0502 Коммунальное хозяйство </t>
  </si>
  <si>
    <t>1001 Пенсионное обеспечение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</si>
  <si>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</si>
  <si>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0400 Национальная экономика</t>
  </si>
  <si>
    <t>0111 Резервные фонды</t>
  </si>
  <si>
    <t>90311105025100000120 Доходы в виде арендной платы за земельные участки, находящиеся в собственности поселений</t>
  </si>
  <si>
    <t>0406 Мероприятия в области  использования, охраны  водных объектов и гидротехнических сооружений</t>
  </si>
  <si>
    <t>18210503010011000110 Единый сельхоз налог</t>
  </si>
  <si>
    <t>18210503010011000110 Единый сельскохозяйственный налог</t>
  </si>
  <si>
    <t>"Кужмаринское сельское поселение</t>
  </si>
  <si>
    <t>0501 Жилищное хозяйство в т.ч.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</si>
  <si>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</si>
  <si>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</si>
  <si>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</si>
  <si>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0501  Жилищное хозяйство</t>
  </si>
  <si>
    <t>0501Жилищное хозяйство</t>
  </si>
  <si>
    <t>90311406025100000430 Доходы от продажи земельных участков, находящихся в собственности поселений</t>
  </si>
  <si>
    <t>310 Обеспечение пожарной безопасности (приобретение услуг)</t>
  </si>
  <si>
    <t xml:space="preserve">         0310  Обеспечение пожарной безопасности (приобретение услуг, уплата налогов)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</si>
  <si>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</si>
  <si>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</si>
  <si>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0203 Мобилизация и вневойсковая подготовка</t>
  </si>
  <si>
    <t>0100 Общегосударственные вопросы</t>
  </si>
  <si>
    <t>0200 Национальная оборона</t>
  </si>
  <si>
    <t xml:space="preserve">0300 Национальная безопасность и правоохранительная деятельность </t>
  </si>
  <si>
    <t>90311105035130000120 Доходы от сдачи в аренду имущества</t>
  </si>
  <si>
    <t>90411705050130000180 прочие неналоговые доходы  в бюджеты поселений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</si>
  <si>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</si>
  <si>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</si>
  <si>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</si>
  <si>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90311105075100000120 Доходы от сдачи в аренду имущества, составляющего казну сельских поселений</t>
  </si>
  <si>
    <t>18210601030130000110 Налог на имущество физических лиц</t>
  </si>
  <si>
    <t>0310 Обеспечение пожарной безопасности</t>
  </si>
  <si>
    <t>300 Национальная безопасность и правоохранительная        деятельность</t>
  </si>
  <si>
    <t>0309 Предупреждение и ликвидация последствий природного и техногенного характера</t>
  </si>
  <si>
    <t>1001  Пенсионное обеспечение</t>
  </si>
  <si>
    <t>0406 Водное хозяйство</t>
  </si>
  <si>
    <t>0412 Другие вопросы в области национальной экономики:</t>
  </si>
  <si>
    <t xml:space="preserve">00010000000000000000 Налоговые и неналоговые доходы  </t>
  </si>
  <si>
    <t xml:space="preserve">00010000000000000000  Налоговые и неналоговые доходы  </t>
  </si>
  <si>
    <t xml:space="preserve">90311402052100000410 доходы от реализации имущества, находящегося в оперативном управлении учреждений, находящихся  в ведении органов  управления сельских поселений </t>
  </si>
  <si>
    <t xml:space="preserve">0501 Жилищное хозяйство  </t>
  </si>
  <si>
    <t xml:space="preserve">0501Жилищное хозяйство </t>
  </si>
  <si>
    <t>0500 Жилищно-коммунальное хозяйство в т.ч.</t>
  </si>
  <si>
    <t>90411621050100000 140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</si>
  <si>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90311105025130000120 Доходы в виде арендной платы за земельные участки, находящиеся в собственности городских поселений</t>
  </si>
  <si>
    <t>90311105075130000120 Доходы от сдачи в аренду имущества, составляющего казну городских поселений</t>
  </si>
  <si>
    <t>99220235118100000151 Субвенции на осуществление первичного воинского учета</t>
  </si>
  <si>
    <t>99220220216130010151 Субсидии бюджетам  городских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</si>
  <si>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</si>
  <si>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99220220216100010151 Субсидии бюджетам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</si>
  <si>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</si>
  <si>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90411302995100000130 Прочие доходы от компенсации затрат  бюджетов  сельских поселений</t>
  </si>
  <si>
    <t>90411302995130000130 Прочие доходы от компенсации затрат  бюджетов  городских поселений</t>
  </si>
  <si>
    <t>90411301995130000130 Прочие доходы от оказания платных услуг (работ) получателями средств бюджетов городских поселений</t>
  </si>
  <si>
    <t>1403 Иные межбюджетные трансферты</t>
  </si>
  <si>
    <t>99221960010100000151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</si>
  <si>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90420225555100000151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</si>
  <si>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99220215001100000151 Дотации бюджетам сельских поселений на выравнивание бюджетной обеспеченности</t>
  </si>
  <si>
    <t>99220215001130000151 Дотации бюджетам городских  поселений на выравнивание бюджетной обеспеченности</t>
  </si>
  <si>
    <t xml:space="preserve">99220215002100000151 Дотации бюджетам сельских поселений  на поддержку мер по обеспечению сбалансированности бюджетов </t>
  </si>
  <si>
    <t xml:space="preserve">99220215002130000151 Дотации бюджетам городских поселений  на поддержку мер по обеспечению сбалансированности бюджетов </t>
  </si>
  <si>
    <t>90420225555130000151 Субсидии бюджетам городских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</si>
  <si>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90420229999100050151 Субсидии бюджетам сельских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</si>
  <si>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90420705020100000180 Поступление отденежных пожертвований, предоставляемых физ лицами получателям средств бюдж.  сельских поселений</t>
  </si>
  <si>
    <t>99220229999130020151 Субсидии на осуществление целевых мероприятий в отношении автомобильных дорог общего пользования местного значения</t>
  </si>
  <si>
    <t>90420705020100000180 Поступление от денежных пожертвований, предоставляемых физ лицами получателям средств бюдж. сельских  поселений</t>
  </si>
  <si>
    <t>Дефицит(-), профицит(+)</t>
  </si>
  <si>
    <t>0107 Проведение выборов в представительные органы муниципальных образований</t>
  </si>
  <si>
    <t>08111690050106000140 Прочие поступления от денежных взысканий (штрафов и иных сумм в возмещение ущерба, зачисляемые в бюджетеы сельских поселений)</t>
  </si>
  <si>
    <t xml:space="preserve">99220229999100020151Субсидии на осуществление целевых мероприятий в отношении автомобильных дорог общего пользования местного значения </t>
  </si>
  <si>
    <t>99220220077100010151 Субсидии бюджетам сельских поселений на  бюджетные инвестиции в объекты капитального строительства собственности муниципальных образований из республиканского бюджета Республики Марий Эл</t>
  </si>
  <si>
    <t xml:space="preserve">           Е.Кропотова</t>
  </si>
  <si>
    <t>90420705030130000180 Прочие безвозмездные поступл бюд. городских поселений</t>
  </si>
  <si>
    <t>90420229999130050151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</si>
  <si>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90420229999100050151 Субсидии бюджетам городских поселений на софинансирование проектов и программ развития территорий муниципальных образований в Республике Марий Эл, основанных на местных инициативах</t>
  </si>
  <si>
    <t>90420705030100000180 Прочие безвозмездные поступл бюд. сельских поселений</t>
  </si>
  <si>
    <t>99220220302130002151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</si>
  <si>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90311105013130000120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</t>
  </si>
  <si>
    <t>90311406013130000430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</si>
  <si>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904 111 09045 13 0000120 Прочие поступления от использования имущества, находящегося в собственности городских поселений </t>
  </si>
  <si>
    <t xml:space="preserve">Руководитель финансового отдела </t>
  </si>
  <si>
    <t>90420705030100000180 Прочие безвозмездные поступл бюд. городских поселений</t>
  </si>
  <si>
    <t xml:space="preserve"> Руководитель финансового отдела </t>
  </si>
  <si>
    <t>992 202 15 001 10 0000 151 Дотации бюджетам сельских поселений на выравнивание бюджетной обеспеченности</t>
  </si>
  <si>
    <t xml:space="preserve">992 202 15 002 10 0000 151 Дотации бюджетам сельских поселений  на поддержку мер по обеспечению сбалансированности бюджетов </t>
  </si>
  <si>
    <t>992 202 35 118 10 0000 151 Субвенции на осуществление первичного воинского учета</t>
  </si>
  <si>
    <t>904 202 25 555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</si>
  <si>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20 216 10 0010 151 Субсидии бюджетам  сельских поселений на строительство (реконструкцию), капитальный ремонт, ремонт и содержание автомобильных дорог общего пользования местного назначения</t>
  </si>
  <si>
    <t>992 219 60 010 10 0000 151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</si>
  <si>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</si>
  <si>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</si>
  <si>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</si>
  <si>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</si>
  <si>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</si>
  <si>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</si>
  <si>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</si>
  <si>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430 Доходы от продажи земельных участков, находящихся в собственности поселений</t>
  </si>
  <si>
    <t>904 117 05 050 10 0000 180 прочие неналоговые доходы  в бюджеты поселений</t>
  </si>
  <si>
    <t>992 202 20051 10 0000 151 Субсидии бюджетам сельских поселений  на реализацию федеральных целевых программ</t>
  </si>
  <si>
    <t>904 202 25555 10 0000 151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</si>
  <si>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161 116 33050 10 6000 430 Ден.взыскания(штрафы) о нарушении законодательства РФ в сфере закупок товаров</t>
  </si>
  <si>
    <t>161 116 33050 13 6000 430 Ден.взыскания(штрафы) о нарушении законодательства РФ в сфере закупок товаров</t>
  </si>
  <si>
    <t>План 2018 г.</t>
  </si>
  <si>
    <t>904 207 05 020 10 0000 180 Поступление от денежных пожертвований, предоставляемых физ лицами получателям средств бюдж.  сельских поселений</t>
  </si>
  <si>
    <t>992 202 40 014 10 0000 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</si>
  <si>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99220240014100000151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</si>
  <si>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0409 Дорожное хозяйство (дорожные фонды)</t>
  </si>
  <si>
    <t>99221960010100000000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</si>
  <si>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ВСЕГО: в т.ч.</t>
  </si>
  <si>
    <t>на 1 мая 2018 г.</t>
  </si>
  <si>
    <t>992 202 40 014 10 0010 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</si>
  <si>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99220240014100010151 Межбюджетные трансферты, передаваемые бюджетам сельских поселений из бюджетов муниципальных районов на капитальный ремонт и ремонт автомобильных дорог общего пользования местного значения</t>
  </si>
  <si>
    <t>Факт на 01.05.18 г.</t>
  </si>
  <si>
    <t>90420705030100000180 Прочие безвозмездные поступления в бюджеты сельских поселений</t>
  </si>
  <si>
    <t>99220220216130000151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</si>
  <si>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90420705020100000180 Поступление от денежных пожертвований, предоставляемых физ лицами получателям средств бюдж.  городских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</si>
</sst>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0.000"/>
    <numFmt numFmtId="168" formatCode="000000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vertical="top" wrapText="1"/>
    </xf>
    <xf numFmtId="164" fontId="4" fillId="0" borderId="0" xfId="56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vertical="top" wrapText="1"/>
    </xf>
    <xf numFmtId="164" fontId="6" fillId="0" borderId="0" xfId="56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56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56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 wrapText="1"/>
      <protection locked="0"/>
    </xf>
    <xf numFmtId="164" fontId="6" fillId="0" borderId="0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3" fillId="0" borderId="0" xfId="56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56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0" xfId="56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6" fillId="33" borderId="0" xfId="56" applyNumberFormat="1" applyFont="1" applyFill="1" applyBorder="1" applyAlignment="1">
      <alignment horizontal="right" vertical="top" wrapText="1"/>
    </xf>
    <xf numFmtId="2" fontId="4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 horizontal="justify" vertical="top" wrapText="1"/>
    </xf>
    <xf numFmtId="2" fontId="6" fillId="0" borderId="0" xfId="56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justify" wrapText="1"/>
    </xf>
    <xf numFmtId="0" fontId="7" fillId="0" borderId="0" xfId="0" applyFont="1" applyBorder="1" applyAlignment="1">
      <alignment horizontal="justify" vertical="justify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52" applyFont="1" applyBorder="1" applyAlignment="1">
      <alignment horizontal="justify" vertical="top" wrapText="1"/>
      <protection/>
    </xf>
    <xf numFmtId="164" fontId="4" fillId="33" borderId="0" xfId="56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justify" vertical="justify" wrapText="1"/>
    </xf>
    <xf numFmtId="0" fontId="6" fillId="0" borderId="0" xfId="0" applyFont="1" applyAlignment="1">
      <alignment horizontal="justify" vertical="top"/>
    </xf>
    <xf numFmtId="164" fontId="7" fillId="0" borderId="0" xfId="0" applyNumberFormat="1" applyFont="1" applyBorder="1" applyAlignment="1" applyProtection="1">
      <alignment horizontal="right" vertical="top"/>
      <protection locked="0"/>
    </xf>
    <xf numFmtId="166" fontId="7" fillId="0" borderId="0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 wrapText="1"/>
      <protection locked="0"/>
    </xf>
    <xf numFmtId="164" fontId="7" fillId="0" borderId="0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Border="1" applyAlignment="1" applyProtection="1">
      <alignment horizontal="center" vertical="top"/>
      <protection locked="0"/>
    </xf>
    <xf numFmtId="164" fontId="4" fillId="0" borderId="0" xfId="0" applyNumberFormat="1" applyFont="1" applyBorder="1" applyAlignment="1" applyProtection="1">
      <alignment horizontal="right" vertical="top" wrapText="1"/>
      <protection locked="0"/>
    </xf>
    <xf numFmtId="164" fontId="3" fillId="0" borderId="0" xfId="0" applyNumberFormat="1" applyFont="1" applyBorder="1" applyAlignment="1" applyProtection="1">
      <alignment horizontal="right" vertical="top"/>
      <protection locked="0"/>
    </xf>
    <xf numFmtId="164" fontId="4" fillId="0" borderId="0" xfId="0" applyNumberFormat="1" applyFont="1" applyBorder="1" applyAlignment="1" applyProtection="1">
      <alignment horizontal="right" vertical="top"/>
      <protection locked="0"/>
    </xf>
    <xf numFmtId="164" fontId="8" fillId="0" borderId="0" xfId="0" applyNumberFormat="1" applyFont="1" applyAlignment="1">
      <alignment horizontal="justify" vertical="top" wrapText="1"/>
    </xf>
    <xf numFmtId="164" fontId="3" fillId="33" borderId="0" xfId="0" applyNumberFormat="1" applyFont="1" applyFill="1" applyBorder="1" applyAlignment="1">
      <alignment horizontal="right" vertical="top" wrapText="1"/>
    </xf>
    <xf numFmtId="164" fontId="4" fillId="33" borderId="0" xfId="0" applyNumberFormat="1" applyFont="1" applyFill="1" applyBorder="1" applyAlignment="1">
      <alignment horizontal="right" vertical="top" wrapText="1"/>
    </xf>
    <xf numFmtId="164" fontId="7" fillId="33" borderId="0" xfId="0" applyNumberFormat="1" applyFont="1" applyFill="1" applyBorder="1" applyAlignment="1">
      <alignment horizontal="right" vertical="top" wrapText="1"/>
    </xf>
    <xf numFmtId="164" fontId="6" fillId="33" borderId="0" xfId="0" applyNumberFormat="1" applyFont="1" applyFill="1" applyBorder="1" applyAlignment="1">
      <alignment horizontal="right" vertical="top" wrapText="1"/>
    </xf>
    <xf numFmtId="164" fontId="3" fillId="33" borderId="0" xfId="0" applyNumberFormat="1" applyFont="1" applyFill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64" fontId="4" fillId="34" borderId="0" xfId="0" applyNumberFormat="1" applyFont="1" applyFill="1" applyBorder="1" applyAlignment="1">
      <alignment horizontal="right" vertical="top" wrapText="1"/>
    </xf>
    <xf numFmtId="164" fontId="3" fillId="34" borderId="0" xfId="0" applyNumberFormat="1" applyFont="1" applyFill="1" applyBorder="1" applyAlignment="1">
      <alignment horizontal="right" vertical="top" wrapText="1"/>
    </xf>
    <xf numFmtId="164" fontId="4" fillId="34" borderId="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SheetLayoutView="100" zoomScalePageLayoutView="0" workbookViewId="0" topLeftCell="A26">
      <selection activeCell="C5" sqref="C5"/>
    </sheetView>
  </sheetViews>
  <sheetFormatPr defaultColWidth="9.00390625" defaultRowHeight="12.75"/>
  <cols>
    <col min="1" max="1" width="81.25390625" style="0" customWidth="1"/>
    <col min="2" max="2" width="13.75390625" style="0" customWidth="1"/>
    <col min="3" max="3" width="13.00390625" style="0" customWidth="1"/>
    <col min="4" max="4" width="12.6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24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8.25" customHeight="1">
      <c r="A4" s="5"/>
      <c r="B4" s="5"/>
      <c r="C4" s="5"/>
      <c r="D4" s="5"/>
    </row>
    <row r="5" spans="1:4" ht="31.5" customHeight="1">
      <c r="A5" s="39" t="s">
        <v>2</v>
      </c>
      <c r="B5" s="7" t="s">
        <v>141</v>
      </c>
      <c r="C5" s="7" t="s">
        <v>151</v>
      </c>
      <c r="D5" s="40" t="s">
        <v>4</v>
      </c>
    </row>
    <row r="6" spans="1:4" ht="11.25" customHeight="1">
      <c r="A6" s="41"/>
      <c r="B6" s="42"/>
      <c r="C6" s="42"/>
      <c r="D6" s="43"/>
    </row>
    <row r="7" spans="1:4" ht="5.25" customHeight="1" hidden="1">
      <c r="A7" s="25"/>
      <c r="B7" s="26"/>
      <c r="C7" s="26"/>
      <c r="D7" s="26"/>
    </row>
    <row r="8" spans="1:4" ht="19.5" customHeight="1">
      <c r="A8" s="19" t="s">
        <v>77</v>
      </c>
      <c r="B8" s="20">
        <f>SUM(B9:B19)</f>
        <v>1092.1</v>
      </c>
      <c r="C8" s="20">
        <f>SUM(C9:C19)</f>
        <v>392.6</v>
      </c>
      <c r="D8" s="21">
        <f aca="true" t="shared" si="0" ref="D8:D18">C8/B8*100</f>
        <v>35.949088911271865</v>
      </c>
    </row>
    <row r="9" spans="1:4" ht="18" customHeight="1">
      <c r="A9" s="12" t="s">
        <v>128</v>
      </c>
      <c r="B9" s="22">
        <v>313.1</v>
      </c>
      <c r="C9" s="22">
        <v>97.7</v>
      </c>
      <c r="D9" s="14">
        <f t="shared" si="0"/>
        <v>31.204088150750557</v>
      </c>
    </row>
    <row r="10" spans="1:4" ht="15.75" customHeight="1">
      <c r="A10" s="12" t="s">
        <v>129</v>
      </c>
      <c r="B10" s="22">
        <v>158</v>
      </c>
      <c r="C10" s="22">
        <v>12.9</v>
      </c>
      <c r="D10" s="14">
        <f t="shared" si="0"/>
        <v>8.164556962025317</v>
      </c>
    </row>
    <row r="11" spans="1:4" ht="15.75" customHeight="1">
      <c r="A11" s="12" t="s">
        <v>130</v>
      </c>
      <c r="B11" s="22">
        <v>512</v>
      </c>
      <c r="C11" s="22">
        <v>248.5</v>
      </c>
      <c r="D11" s="14">
        <f t="shared" si="0"/>
        <v>48.53515625</v>
      </c>
    </row>
    <row r="12" spans="1:4" ht="20.25" customHeight="1" hidden="1">
      <c r="A12" s="12" t="s">
        <v>46</v>
      </c>
      <c r="B12" s="22"/>
      <c r="C12" s="22"/>
      <c r="D12" s="14" t="e">
        <f t="shared" si="0"/>
        <v>#DIV/0!</v>
      </c>
    </row>
    <row r="13" spans="1:4" ht="30.75" customHeight="1">
      <c r="A13" s="12" t="s">
        <v>131</v>
      </c>
      <c r="B13" s="22">
        <v>0</v>
      </c>
      <c r="C13" s="22">
        <v>0</v>
      </c>
      <c r="D13" s="14"/>
    </row>
    <row r="14" spans="1:4" ht="32.25" customHeight="1">
      <c r="A14" s="15" t="s">
        <v>132</v>
      </c>
      <c r="B14" s="22">
        <v>90</v>
      </c>
      <c r="C14" s="22">
        <v>3.5</v>
      </c>
      <c r="D14" s="14">
        <f t="shared" si="0"/>
        <v>3.888888888888889</v>
      </c>
    </row>
    <row r="15" spans="1:4" ht="63" customHeight="1">
      <c r="A15" s="23" t="s">
        <v>133</v>
      </c>
      <c r="B15" s="22">
        <v>19</v>
      </c>
      <c r="C15" s="22">
        <v>19.8</v>
      </c>
      <c r="D15" s="14">
        <f t="shared" si="0"/>
        <v>104.21052631578948</v>
      </c>
    </row>
    <row r="16" spans="1:4" ht="30" customHeight="1">
      <c r="A16" s="12" t="s">
        <v>134</v>
      </c>
      <c r="B16" s="22">
        <v>0</v>
      </c>
      <c r="C16" s="22">
        <v>0</v>
      </c>
      <c r="D16" s="14"/>
    </row>
    <row r="17" spans="1:4" ht="34.5" customHeight="1">
      <c r="A17" s="58" t="s">
        <v>135</v>
      </c>
      <c r="B17" s="22">
        <v>0</v>
      </c>
      <c r="C17" s="22">
        <v>10.2</v>
      </c>
      <c r="D17" s="14"/>
    </row>
    <row r="18" spans="1:4" ht="13.5" customHeight="1" hidden="1">
      <c r="A18" s="12" t="s">
        <v>49</v>
      </c>
      <c r="B18" s="22"/>
      <c r="C18" s="22"/>
      <c r="D18" s="14" t="e">
        <f t="shared" si="0"/>
        <v>#DIV/0!</v>
      </c>
    </row>
    <row r="19" spans="1:4" ht="25.5" customHeight="1">
      <c r="A19" s="58" t="s">
        <v>136</v>
      </c>
      <c r="B19" s="22">
        <v>0</v>
      </c>
      <c r="C19" s="22"/>
      <c r="D19" s="14"/>
    </row>
    <row r="20" spans="1:4" ht="15.75" customHeight="1">
      <c r="A20" s="19" t="s">
        <v>5</v>
      </c>
      <c r="B20" s="62">
        <f>B21+B22+B23+B25+B24+B28+B26+B27</f>
        <v>2412.7</v>
      </c>
      <c r="C20" s="62">
        <f>C21+C22+C23+C25+C29+C24+C28+C26</f>
        <v>1285.3999999999999</v>
      </c>
      <c r="D20" s="21">
        <f>C20/B20*100</f>
        <v>53.27641231814979</v>
      </c>
    </row>
    <row r="21" spans="1:4" ht="30" customHeight="1">
      <c r="A21" s="12" t="s">
        <v>122</v>
      </c>
      <c r="B21" s="22">
        <v>207.9</v>
      </c>
      <c r="C21" s="22">
        <v>76</v>
      </c>
      <c r="D21" s="14">
        <f>C21/B21*100</f>
        <v>36.55603655603655</v>
      </c>
    </row>
    <row r="22" spans="1:4" ht="32.25" customHeight="1">
      <c r="A22" s="12" t="s">
        <v>123</v>
      </c>
      <c r="B22" s="22">
        <v>1062.1</v>
      </c>
      <c r="C22" s="22">
        <v>1047</v>
      </c>
      <c r="D22" s="14"/>
    </row>
    <row r="23" spans="1:4" ht="30.75" customHeight="1">
      <c r="A23" s="12" t="s">
        <v>124</v>
      </c>
      <c r="B23" s="13">
        <v>154</v>
      </c>
      <c r="C23" s="13">
        <v>48.6</v>
      </c>
      <c r="D23" s="14">
        <f>C23/B23*100</f>
        <v>31.558441558441558</v>
      </c>
    </row>
    <row r="24" spans="1:4" ht="45.75" customHeight="1">
      <c r="A24" s="52" t="s">
        <v>125</v>
      </c>
      <c r="B24" s="13">
        <v>555.8</v>
      </c>
      <c r="C24" s="13"/>
      <c r="D24" s="14"/>
    </row>
    <row r="25" spans="1:4" ht="48.75" customHeight="1">
      <c r="A25" s="12" t="s">
        <v>126</v>
      </c>
      <c r="B25" s="13">
        <v>0</v>
      </c>
      <c r="C25" s="13"/>
      <c r="D25" s="14"/>
    </row>
    <row r="26" spans="1:4" ht="60.75" customHeight="1">
      <c r="A26" s="12" t="s">
        <v>143</v>
      </c>
      <c r="B26" s="13">
        <v>170.9</v>
      </c>
      <c r="C26" s="13">
        <v>113.8</v>
      </c>
      <c r="D26" s="14">
        <f>C26/B26*100</f>
        <v>66.5886483323581</v>
      </c>
    </row>
    <row r="27" spans="1:4" ht="48.75" customHeight="1">
      <c r="A27" s="12" t="s">
        <v>149</v>
      </c>
      <c r="B27" s="13">
        <v>250</v>
      </c>
      <c r="C27" s="13"/>
      <c r="D27" s="14"/>
    </row>
    <row r="28" spans="1:4" ht="45" customHeight="1">
      <c r="A28" s="12" t="s">
        <v>142</v>
      </c>
      <c r="B28" s="13">
        <v>12</v>
      </c>
      <c r="C28" s="13"/>
      <c r="D28" s="14"/>
    </row>
    <row r="29" spans="1:4" ht="48.75" customHeight="1">
      <c r="A29" s="12" t="s">
        <v>127</v>
      </c>
      <c r="B29" s="13">
        <v>0</v>
      </c>
      <c r="C29" s="13">
        <v>0</v>
      </c>
      <c r="D29" s="14"/>
    </row>
    <row r="30" spans="1:4" ht="17.25" customHeight="1">
      <c r="A30" s="19" t="s">
        <v>1</v>
      </c>
      <c r="B30" s="63">
        <f>B8+B20</f>
        <v>3504.7999999999997</v>
      </c>
      <c r="C30" s="20">
        <f>C8+C20</f>
        <v>1678</v>
      </c>
      <c r="D30" s="21">
        <f>C30/B30*100</f>
        <v>47.877196986989276</v>
      </c>
    </row>
    <row r="31" spans="1:4" ht="14.25" customHeight="1">
      <c r="A31" s="19" t="s">
        <v>8</v>
      </c>
      <c r="B31" s="77">
        <f>B32+B36+B38+B40+B46+B50</f>
        <v>3617.819</v>
      </c>
      <c r="C31" s="77">
        <f>C32+C36+C38+C40+C46+C50</f>
        <v>1713.131</v>
      </c>
      <c r="D31" s="21">
        <f>C31/B31*100</f>
        <v>47.35259005494748</v>
      </c>
    </row>
    <row r="32" spans="1:4" ht="14.25" customHeight="1">
      <c r="A32" s="19" t="s">
        <v>60</v>
      </c>
      <c r="B32" s="20">
        <f>B33+B34+B35</f>
        <v>1083.6</v>
      </c>
      <c r="C32" s="20">
        <f>C33+C34+C35</f>
        <v>356.2</v>
      </c>
      <c r="D32" s="21">
        <f>C32/B32*100</f>
        <v>32.8719084533038</v>
      </c>
    </row>
    <row r="33" spans="1:4" ht="44.25" customHeight="1">
      <c r="A33" s="38" t="s">
        <v>34</v>
      </c>
      <c r="B33" s="13">
        <v>1053.6</v>
      </c>
      <c r="C33" s="13">
        <v>356.2</v>
      </c>
      <c r="D33" s="14">
        <f>C33/B33*100</f>
        <v>33.8078967350038</v>
      </c>
    </row>
    <row r="34" spans="1:4" ht="15.75" customHeight="1">
      <c r="A34" s="38" t="s">
        <v>42</v>
      </c>
      <c r="B34" s="13">
        <v>1</v>
      </c>
      <c r="C34" s="13">
        <v>0</v>
      </c>
      <c r="D34" s="14">
        <v>0</v>
      </c>
    </row>
    <row r="35" spans="1:4" ht="16.5" customHeight="1">
      <c r="A35" s="12" t="s">
        <v>31</v>
      </c>
      <c r="B35" s="13">
        <v>29</v>
      </c>
      <c r="C35" s="13">
        <v>0</v>
      </c>
      <c r="D35" s="14">
        <v>0</v>
      </c>
    </row>
    <row r="36" spans="1:4" ht="16.5" customHeight="1">
      <c r="A36" s="19" t="s">
        <v>61</v>
      </c>
      <c r="B36" s="20">
        <f>B37</f>
        <v>154</v>
      </c>
      <c r="C36" s="20">
        <f>C37</f>
        <v>48.6</v>
      </c>
      <c r="D36" s="20">
        <f>D37</f>
        <v>31.558441558441558</v>
      </c>
    </row>
    <row r="37" spans="1:4" ht="13.5" customHeight="1">
      <c r="A37" s="12" t="s">
        <v>9</v>
      </c>
      <c r="B37" s="13">
        <v>154</v>
      </c>
      <c r="C37" s="13">
        <v>48.6</v>
      </c>
      <c r="D37" s="14">
        <f>C37/B37*100</f>
        <v>31.558441558441558</v>
      </c>
    </row>
    <row r="38" spans="1:4" ht="16.5" customHeight="1" hidden="1">
      <c r="A38" s="19" t="s">
        <v>35</v>
      </c>
      <c r="B38" s="20">
        <f>B39</f>
        <v>0</v>
      </c>
      <c r="C38" s="20">
        <f>C39</f>
        <v>0</v>
      </c>
      <c r="D38" s="20">
        <f>D39</f>
        <v>0</v>
      </c>
    </row>
    <row r="39" spans="1:4" ht="30" customHeight="1" hidden="1">
      <c r="A39" s="12" t="s">
        <v>21</v>
      </c>
      <c r="B39" s="13"/>
      <c r="C39" s="13"/>
      <c r="D39" s="14"/>
    </row>
    <row r="40" spans="1:4" ht="17.25" customHeight="1">
      <c r="A40" s="19" t="s">
        <v>41</v>
      </c>
      <c r="B40" s="20">
        <f>B42</f>
        <v>425.8</v>
      </c>
      <c r="C40" s="20">
        <f>C42</f>
        <v>113.8</v>
      </c>
      <c r="D40" s="20">
        <f>D41+D42</f>
        <v>26.7261625176139</v>
      </c>
    </row>
    <row r="41" spans="1:4" ht="30.75" customHeight="1" hidden="1">
      <c r="A41" s="12" t="s">
        <v>44</v>
      </c>
      <c r="B41" s="13"/>
      <c r="C41" s="13"/>
      <c r="D41" s="14"/>
    </row>
    <row r="42" spans="1:4" ht="13.5" customHeight="1">
      <c r="A42" s="12" t="s">
        <v>145</v>
      </c>
      <c r="B42" s="13">
        <v>425.8</v>
      </c>
      <c r="C42" s="13">
        <v>113.8</v>
      </c>
      <c r="D42" s="14">
        <f>C42/B42*100</f>
        <v>26.7261625176139</v>
      </c>
    </row>
    <row r="43" spans="1:4" ht="45" hidden="1">
      <c r="A43" s="46" t="s">
        <v>65</v>
      </c>
      <c r="B43" s="13"/>
      <c r="C43" s="13"/>
      <c r="D43" s="14"/>
    </row>
    <row r="44" spans="1:4" ht="45" hidden="1">
      <c r="A44" s="46" t="s">
        <v>66</v>
      </c>
      <c r="B44" s="13"/>
      <c r="C44" s="13"/>
      <c r="D44" s="14"/>
    </row>
    <row r="45" spans="1:4" ht="45" hidden="1">
      <c r="A45" s="46" t="s">
        <v>67</v>
      </c>
      <c r="B45" s="13"/>
      <c r="C45" s="13"/>
      <c r="D45" s="14"/>
    </row>
    <row r="46" spans="1:4" ht="16.5" customHeight="1">
      <c r="A46" s="19" t="s">
        <v>14</v>
      </c>
      <c r="B46" s="20">
        <f>B47+B48+B49</f>
        <v>1890.0190000000002</v>
      </c>
      <c r="C46" s="20">
        <f>C47+C48+C49</f>
        <v>1183.804</v>
      </c>
      <c r="D46" s="21">
        <f>C46/B46*100</f>
        <v>62.63450261611126</v>
      </c>
    </row>
    <row r="47" spans="1:4" ht="15">
      <c r="A47" s="12" t="s">
        <v>50</v>
      </c>
      <c r="B47" s="13">
        <v>75.7</v>
      </c>
      <c r="C47" s="13">
        <v>56.616</v>
      </c>
      <c r="D47" s="14">
        <f>C47/B47*100</f>
        <v>74.7899603698811</v>
      </c>
    </row>
    <row r="48" spans="1:4" ht="18" customHeight="1">
      <c r="A48" s="36" t="s">
        <v>32</v>
      </c>
      <c r="B48" s="13">
        <v>1047.219</v>
      </c>
      <c r="C48" s="13">
        <v>1047.019</v>
      </c>
      <c r="D48" s="14">
        <f>C48/B48*100</f>
        <v>99.98090179800022</v>
      </c>
    </row>
    <row r="49" spans="1:4" ht="15" customHeight="1">
      <c r="A49" s="12" t="s">
        <v>15</v>
      </c>
      <c r="B49" s="13">
        <v>767.1</v>
      </c>
      <c r="C49" s="13">
        <v>80.169</v>
      </c>
      <c r="D49" s="14">
        <f>C49/B49*100</f>
        <v>10.450919045756745</v>
      </c>
    </row>
    <row r="50" spans="1:4" ht="14.25" customHeight="1">
      <c r="A50" s="19" t="s">
        <v>36</v>
      </c>
      <c r="B50" s="20">
        <v>64.4</v>
      </c>
      <c r="C50" s="20">
        <v>10.727</v>
      </c>
      <c r="D50" s="21">
        <f>C50/B50*100</f>
        <v>16.656832298136646</v>
      </c>
    </row>
    <row r="51" spans="1:4" ht="15.75" customHeight="1">
      <c r="A51" s="12" t="s">
        <v>0</v>
      </c>
      <c r="B51" s="13">
        <f>B30-B31</f>
        <v>-113.01900000000023</v>
      </c>
      <c r="C51" s="78">
        <f>C30-C31</f>
        <v>-35.131000000000085</v>
      </c>
      <c r="D51" s="47"/>
    </row>
    <row r="52" spans="1:4" ht="11.25" customHeight="1">
      <c r="A52" s="12"/>
      <c r="B52" s="13"/>
      <c r="C52" s="13"/>
      <c r="D52" s="14"/>
    </row>
    <row r="53" spans="1:4" ht="15.75">
      <c r="A53" s="5" t="s">
        <v>119</v>
      </c>
      <c r="B53" s="5"/>
      <c r="C53" s="5"/>
      <c r="D53" s="5"/>
    </row>
    <row r="54" spans="1:4" ht="15.75">
      <c r="A54" s="5" t="s">
        <v>22</v>
      </c>
      <c r="B54" s="5"/>
      <c r="C54" s="5"/>
      <c r="D54" s="5"/>
    </row>
    <row r="55" spans="1:4" ht="15" customHeight="1">
      <c r="A55" s="5" t="s">
        <v>3</v>
      </c>
      <c r="B55" s="5"/>
      <c r="C55" s="5" t="s">
        <v>110</v>
      </c>
      <c r="D55" s="5"/>
    </row>
    <row r="56" spans="1:4" ht="15.75">
      <c r="A56" s="10"/>
      <c r="B56" s="5"/>
      <c r="C56" s="5"/>
      <c r="D56" s="5"/>
    </row>
    <row r="57" spans="1:4" ht="15">
      <c r="A57" s="10"/>
      <c r="B57" s="10"/>
      <c r="C57" s="10"/>
      <c r="D57" s="10"/>
    </row>
    <row r="58" spans="1:4" ht="15">
      <c r="A58" s="10"/>
      <c r="B58" s="10"/>
      <c r="C58" s="10"/>
      <c r="D58" s="10"/>
    </row>
    <row r="59" spans="2:4" ht="15">
      <c r="B59" s="10"/>
      <c r="C59" s="10"/>
      <c r="D59" s="10"/>
    </row>
  </sheetData>
  <sheetProtection/>
  <mergeCells count="3">
    <mergeCell ref="A1:D1"/>
    <mergeCell ref="A3:D3"/>
    <mergeCell ref="A2:D2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25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9" customHeight="1">
      <c r="A4" s="4"/>
      <c r="B4" s="4"/>
      <c r="C4" s="4"/>
      <c r="D4" s="4"/>
    </row>
    <row r="5" spans="1:4" ht="38.25" customHeight="1">
      <c r="A5" s="39" t="s">
        <v>2</v>
      </c>
      <c r="B5" s="7" t="s">
        <v>141</v>
      </c>
      <c r="C5" s="7" t="s">
        <v>151</v>
      </c>
      <c r="D5" s="40" t="s">
        <v>4</v>
      </c>
    </row>
    <row r="6" spans="1:4" ht="6.75" customHeight="1">
      <c r="A6" s="41"/>
      <c r="B6" s="6"/>
      <c r="C6" s="6"/>
      <c r="D6" s="41"/>
    </row>
    <row r="7" spans="1:4" ht="18" customHeight="1">
      <c r="A7" s="19" t="s">
        <v>77</v>
      </c>
      <c r="B7" s="20">
        <f>SUM(B8:B19)</f>
        <v>645.3</v>
      </c>
      <c r="C7" s="20">
        <f>SUM(C8:C18)</f>
        <v>70.3</v>
      </c>
      <c r="D7" s="21">
        <f>C7/B7*100</f>
        <v>10.894157756082443</v>
      </c>
    </row>
    <row r="8" spans="1:4" ht="19.5" customHeight="1">
      <c r="A8" s="12" t="s">
        <v>10</v>
      </c>
      <c r="B8" s="22">
        <v>220.3</v>
      </c>
      <c r="C8" s="22">
        <v>52.9</v>
      </c>
      <c r="D8" s="14">
        <f>C8/B8*100</f>
        <v>24.012709940989556</v>
      </c>
    </row>
    <row r="9" spans="1:4" ht="0.75" customHeight="1" hidden="1">
      <c r="A9" s="12" t="s">
        <v>11</v>
      </c>
      <c r="B9" s="22"/>
      <c r="C9" s="22"/>
      <c r="D9" s="14"/>
    </row>
    <row r="10" spans="1:4" ht="18" customHeight="1">
      <c r="A10" s="12" t="s">
        <v>7</v>
      </c>
      <c r="B10" s="22">
        <v>112</v>
      </c>
      <c r="C10" s="22">
        <v>-1.6</v>
      </c>
      <c r="D10" s="14">
        <f aca="true" t="shared" si="0" ref="D10:D17">C10/B10*100</f>
        <v>-1.4285714285714286</v>
      </c>
    </row>
    <row r="11" spans="1:4" ht="18" customHeight="1">
      <c r="A11" s="12" t="s">
        <v>45</v>
      </c>
      <c r="B11" s="22">
        <v>28</v>
      </c>
      <c r="C11" s="22">
        <v>0.1</v>
      </c>
      <c r="D11" s="14">
        <f t="shared" si="0"/>
        <v>0.35714285714285715</v>
      </c>
    </row>
    <row r="12" spans="1:4" ht="13.5" customHeight="1">
      <c r="A12" s="12" t="s">
        <v>12</v>
      </c>
      <c r="B12" s="22">
        <v>271</v>
      </c>
      <c r="C12" s="22">
        <v>18.8</v>
      </c>
      <c r="D12" s="14">
        <f t="shared" si="0"/>
        <v>6.937269372693727</v>
      </c>
    </row>
    <row r="13" spans="1:4" ht="0.75" customHeight="1" hidden="1">
      <c r="A13" s="12" t="s">
        <v>13</v>
      </c>
      <c r="B13" s="22"/>
      <c r="C13" s="22"/>
      <c r="D13" s="14" t="e">
        <f t="shared" si="0"/>
        <v>#DIV/0!</v>
      </c>
    </row>
    <row r="14" spans="1:4" ht="1.5" customHeight="1" hidden="1">
      <c r="A14" s="12" t="s">
        <v>40</v>
      </c>
      <c r="B14" s="22"/>
      <c r="C14" s="22"/>
      <c r="D14" s="14" t="e">
        <f t="shared" si="0"/>
        <v>#DIV/0!</v>
      </c>
    </row>
    <row r="15" spans="1:4" ht="23.25" customHeight="1" hidden="1">
      <c r="A15" s="12" t="s">
        <v>6</v>
      </c>
      <c r="B15" s="22"/>
      <c r="C15" s="22"/>
      <c r="D15" s="14" t="e">
        <f t="shared" si="0"/>
        <v>#DIV/0!</v>
      </c>
    </row>
    <row r="16" spans="1:4" ht="33" customHeight="1">
      <c r="A16" s="12" t="s">
        <v>43</v>
      </c>
      <c r="B16" s="22">
        <v>0</v>
      </c>
      <c r="C16" s="22">
        <v>0.1</v>
      </c>
      <c r="D16" s="14"/>
    </row>
    <row r="17" spans="1:4" ht="28.5" customHeight="1">
      <c r="A17" s="12" t="s">
        <v>68</v>
      </c>
      <c r="B17" s="22">
        <v>14</v>
      </c>
      <c r="C17" s="22">
        <v>0</v>
      </c>
      <c r="D17" s="14">
        <f t="shared" si="0"/>
        <v>0</v>
      </c>
    </row>
    <row r="18" spans="1:4" ht="15.75" customHeight="1">
      <c r="A18" s="12" t="s">
        <v>18</v>
      </c>
      <c r="B18" s="22"/>
      <c r="C18" s="22">
        <v>0</v>
      </c>
      <c r="D18" s="14"/>
    </row>
    <row r="19" spans="1:4" ht="15" customHeight="1">
      <c r="A19" s="12" t="s">
        <v>54</v>
      </c>
      <c r="B19" s="22">
        <v>0</v>
      </c>
      <c r="C19" s="22"/>
      <c r="D19" s="14"/>
    </row>
    <row r="20" spans="1:4" ht="15.75" customHeight="1">
      <c r="A20" s="19" t="s">
        <v>5</v>
      </c>
      <c r="B20" s="62">
        <f>B21+B22+B25+B27+B26+B23+B24</f>
        <v>1987.1999999999998</v>
      </c>
      <c r="C20" s="62">
        <f>C21+C22+C25+C27+C26+C23</f>
        <v>863</v>
      </c>
      <c r="D20" s="21">
        <f>C20/B20*100</f>
        <v>43.4279388083736</v>
      </c>
    </row>
    <row r="21" spans="1:4" ht="30.75" customHeight="1">
      <c r="A21" s="12" t="s">
        <v>96</v>
      </c>
      <c r="B21" s="64">
        <v>1023.3</v>
      </c>
      <c r="C21" s="64">
        <v>397.2</v>
      </c>
      <c r="D21" s="14">
        <f>C21/B21*100</f>
        <v>38.815596599237765</v>
      </c>
    </row>
    <row r="22" spans="1:4" ht="32.25" customHeight="1">
      <c r="A22" s="12" t="s">
        <v>98</v>
      </c>
      <c r="B22" s="64">
        <v>303.4</v>
      </c>
      <c r="C22" s="64">
        <v>241.9</v>
      </c>
      <c r="D22" s="14"/>
    </row>
    <row r="23" spans="1:4" ht="60" customHeight="1">
      <c r="A23" s="12" t="s">
        <v>144</v>
      </c>
      <c r="B23" s="64">
        <v>236.5</v>
      </c>
      <c r="C23" s="64">
        <v>157.5</v>
      </c>
      <c r="D23" s="14"/>
    </row>
    <row r="24" spans="1:4" ht="60" customHeight="1">
      <c r="A24" s="12" t="s">
        <v>150</v>
      </c>
      <c r="B24" s="64">
        <v>270</v>
      </c>
      <c r="C24" s="64"/>
      <c r="D24" s="14"/>
    </row>
    <row r="25" spans="1:4" ht="18" customHeight="1">
      <c r="A25" s="12" t="s">
        <v>85</v>
      </c>
      <c r="B25" s="64">
        <v>154</v>
      </c>
      <c r="C25" s="64">
        <v>66.4</v>
      </c>
      <c r="D25" s="14">
        <f>C25/B25*100</f>
        <v>43.11688311688312</v>
      </c>
    </row>
    <row r="26" spans="1:4" ht="34.5" customHeight="1">
      <c r="A26" s="12" t="s">
        <v>108</v>
      </c>
      <c r="B26" s="64"/>
      <c r="C26" s="64">
        <v>0</v>
      </c>
      <c r="D26" s="14"/>
    </row>
    <row r="27" spans="1:4" ht="48.75" customHeight="1">
      <c r="A27" s="12" t="s">
        <v>88</v>
      </c>
      <c r="B27" s="64"/>
      <c r="C27" s="64">
        <v>0</v>
      </c>
      <c r="D27" s="14"/>
    </row>
    <row r="28" spans="1:4" ht="14.25">
      <c r="A28" s="19" t="s">
        <v>1</v>
      </c>
      <c r="B28" s="20">
        <f>B20+B7</f>
        <v>2632.5</v>
      </c>
      <c r="C28" s="20">
        <f>C20+C7</f>
        <v>933.3</v>
      </c>
      <c r="D28" s="20">
        <f>C28/B28*100</f>
        <v>35.45299145299145</v>
      </c>
    </row>
    <row r="29" spans="1:4" ht="15" customHeight="1">
      <c r="A29" s="19" t="s">
        <v>8</v>
      </c>
      <c r="B29" s="20">
        <f>B30+B34+B36+B38+B44+B48</f>
        <v>2702.54</v>
      </c>
      <c r="C29" s="20">
        <f>C30+C34+C36+C38+C44+C48</f>
        <v>1026.425</v>
      </c>
      <c r="D29" s="20">
        <f aca="true" t="shared" si="1" ref="D29:D38">C29/B29*100</f>
        <v>37.98001139668608</v>
      </c>
    </row>
    <row r="30" spans="1:4" ht="15" customHeight="1">
      <c r="A30" s="19" t="s">
        <v>60</v>
      </c>
      <c r="B30" s="20">
        <f>B31+B32+B33</f>
        <v>1413.2</v>
      </c>
      <c r="C30" s="20">
        <f>C31+C32+C33</f>
        <v>423.4</v>
      </c>
      <c r="D30" s="21">
        <f t="shared" si="1"/>
        <v>29.96037362015284</v>
      </c>
    </row>
    <row r="31" spans="1:4" ht="48" customHeight="1">
      <c r="A31" s="38" t="s">
        <v>34</v>
      </c>
      <c r="B31" s="13">
        <v>1405.2</v>
      </c>
      <c r="C31" s="13">
        <v>423.4</v>
      </c>
      <c r="D31" s="14">
        <f t="shared" si="1"/>
        <v>30.130942214631368</v>
      </c>
    </row>
    <row r="32" spans="1:4" ht="18" customHeight="1">
      <c r="A32" s="38" t="s">
        <v>42</v>
      </c>
      <c r="B32" s="13">
        <v>1</v>
      </c>
      <c r="C32" s="13">
        <v>0</v>
      </c>
      <c r="D32" s="14">
        <f t="shared" si="1"/>
        <v>0</v>
      </c>
    </row>
    <row r="33" spans="1:4" ht="18" customHeight="1">
      <c r="A33" s="12" t="s">
        <v>31</v>
      </c>
      <c r="B33" s="13">
        <v>7</v>
      </c>
      <c r="C33" s="13">
        <v>0</v>
      </c>
      <c r="D33" s="14">
        <f>C33/B33*100</f>
        <v>0</v>
      </c>
    </row>
    <row r="34" spans="1:4" ht="15.75" customHeight="1">
      <c r="A34" s="19" t="s">
        <v>61</v>
      </c>
      <c r="B34" s="20">
        <f>B35</f>
        <v>154</v>
      </c>
      <c r="C34" s="20">
        <f>C35</f>
        <v>66.2</v>
      </c>
      <c r="D34" s="14">
        <f t="shared" si="1"/>
        <v>42.98701298701299</v>
      </c>
    </row>
    <row r="35" spans="1:4" ht="17.25" customHeight="1">
      <c r="A35" s="12" t="s">
        <v>9</v>
      </c>
      <c r="B35" s="13">
        <v>154</v>
      </c>
      <c r="C35" s="13">
        <v>66.2</v>
      </c>
      <c r="D35" s="14">
        <f t="shared" si="1"/>
        <v>42.98701298701299</v>
      </c>
    </row>
    <row r="36" spans="1:4" ht="27" customHeight="1" hidden="1">
      <c r="A36" s="19" t="s">
        <v>62</v>
      </c>
      <c r="B36" s="20">
        <f>B37</f>
        <v>0</v>
      </c>
      <c r="C36" s="20">
        <v>0</v>
      </c>
      <c r="D36" s="14"/>
    </row>
    <row r="37" spans="1:4" ht="30" customHeight="1" hidden="1">
      <c r="A37" s="12" t="s">
        <v>21</v>
      </c>
      <c r="B37" s="13"/>
      <c r="C37" s="13"/>
      <c r="D37" s="14"/>
    </row>
    <row r="38" spans="1:4" ht="18" customHeight="1">
      <c r="A38" s="19" t="s">
        <v>41</v>
      </c>
      <c r="B38" s="20">
        <f>B40</f>
        <v>511.8</v>
      </c>
      <c r="C38" s="20">
        <f>C40</f>
        <v>157.5</v>
      </c>
      <c r="D38" s="21">
        <f t="shared" si="1"/>
        <v>30.773739742086754</v>
      </c>
    </row>
    <row r="39" spans="1:4" ht="30" hidden="1">
      <c r="A39" s="12" t="s">
        <v>33</v>
      </c>
      <c r="B39" s="20"/>
      <c r="C39" s="20"/>
      <c r="D39" s="21"/>
    </row>
    <row r="40" spans="1:4" ht="14.25" customHeight="1">
      <c r="A40" s="12" t="s">
        <v>145</v>
      </c>
      <c r="B40" s="13">
        <v>511.8</v>
      </c>
      <c r="C40" s="13">
        <v>157.5</v>
      </c>
      <c r="D40" s="14">
        <f aca="true" t="shared" si="2" ref="D40:D48">C40/B40*100</f>
        <v>30.773739742086754</v>
      </c>
    </row>
    <row r="41" spans="1:4" ht="0.75" customHeight="1" hidden="1">
      <c r="A41" s="46" t="s">
        <v>57</v>
      </c>
      <c r="B41" s="13">
        <v>0</v>
      </c>
      <c r="C41" s="13"/>
      <c r="D41" s="14"/>
    </row>
    <row r="42" spans="1:4" ht="0.75" customHeight="1" hidden="1">
      <c r="A42" s="46" t="s">
        <v>58</v>
      </c>
      <c r="B42" s="13">
        <v>0</v>
      </c>
      <c r="C42" s="13"/>
      <c r="D42" s="14"/>
    </row>
    <row r="43" spans="1:4" ht="1.5" customHeight="1" hidden="1">
      <c r="A43" s="48" t="s">
        <v>51</v>
      </c>
      <c r="B43" s="13"/>
      <c r="C43" s="13"/>
      <c r="D43" s="14">
        <v>0</v>
      </c>
    </row>
    <row r="44" spans="1:4" ht="15" customHeight="1">
      <c r="A44" s="19" t="s">
        <v>14</v>
      </c>
      <c r="B44" s="20">
        <f>B45+B46+B47</f>
        <v>560.14</v>
      </c>
      <c r="C44" s="20">
        <f>C45+C46+C47</f>
        <v>374.05</v>
      </c>
      <c r="D44" s="21">
        <f t="shared" si="2"/>
        <v>66.77794837005034</v>
      </c>
    </row>
    <row r="45" spans="1:4" ht="15" customHeight="1">
      <c r="A45" s="12" t="s">
        <v>52</v>
      </c>
      <c r="B45" s="13">
        <v>37</v>
      </c>
      <c r="C45" s="13">
        <v>0</v>
      </c>
      <c r="D45" s="14">
        <f t="shared" si="2"/>
        <v>0</v>
      </c>
    </row>
    <row r="46" spans="1:4" ht="16.5" customHeight="1">
      <c r="A46" s="36" t="s">
        <v>38</v>
      </c>
      <c r="B46" s="13">
        <v>242.14</v>
      </c>
      <c r="C46" s="13">
        <v>241.94</v>
      </c>
      <c r="D46" s="14">
        <f t="shared" si="2"/>
        <v>99.91740315519948</v>
      </c>
    </row>
    <row r="47" spans="1:4" ht="14.25" customHeight="1">
      <c r="A47" s="12" t="s">
        <v>15</v>
      </c>
      <c r="B47" s="13">
        <v>281</v>
      </c>
      <c r="C47" s="13">
        <v>132.11</v>
      </c>
      <c r="D47" s="14">
        <f t="shared" si="2"/>
        <v>47.01423487544484</v>
      </c>
    </row>
    <row r="48" spans="1:4" ht="14.25" customHeight="1">
      <c r="A48" s="19" t="s">
        <v>73</v>
      </c>
      <c r="B48" s="20">
        <v>63.4</v>
      </c>
      <c r="C48" s="20">
        <v>5.275</v>
      </c>
      <c r="D48" s="21">
        <f t="shared" si="2"/>
        <v>8.32018927444795</v>
      </c>
    </row>
    <row r="49" spans="1:4" ht="24" customHeight="1">
      <c r="A49" s="12" t="s">
        <v>0</v>
      </c>
      <c r="B49" s="78">
        <f>B28-B29</f>
        <v>-70.03999999999996</v>
      </c>
      <c r="C49" s="78">
        <f>C28-C29</f>
        <v>-93.125</v>
      </c>
      <c r="D49" s="44"/>
    </row>
    <row r="50" spans="1:4" ht="14.25" customHeight="1">
      <c r="A50" s="5" t="s">
        <v>119</v>
      </c>
      <c r="B50" s="5"/>
      <c r="C50" s="5"/>
      <c r="D50" s="5"/>
    </row>
    <row r="51" spans="1:4" ht="14.25" customHeight="1">
      <c r="A51" s="5" t="s">
        <v>22</v>
      </c>
      <c r="B51" s="5"/>
      <c r="C51" s="5"/>
      <c r="D51" s="5"/>
    </row>
    <row r="52" spans="1:4" ht="14.25" customHeight="1">
      <c r="A52" s="5" t="s">
        <v>3</v>
      </c>
      <c r="B52" s="5"/>
      <c r="C52" s="5" t="s">
        <v>110</v>
      </c>
      <c r="D52" s="5"/>
    </row>
    <row r="53" spans="1:4" ht="14.25" customHeight="1">
      <c r="A53" s="10"/>
      <c r="B53" s="5"/>
      <c r="C53" s="5"/>
      <c r="D53" s="5"/>
    </row>
    <row r="59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1">
      <selection activeCell="H51" sqref="H51"/>
    </sheetView>
  </sheetViews>
  <sheetFormatPr defaultColWidth="9.00390625" defaultRowHeight="12.75"/>
  <cols>
    <col min="1" max="1" width="96.125" style="0" customWidth="1"/>
    <col min="2" max="2" width="16.00390625" style="0" customWidth="1"/>
    <col min="3" max="4" width="12.375" style="0" customWidth="1"/>
    <col min="5" max="5" width="0.2421875" style="0" hidden="1" customWidth="1"/>
    <col min="6" max="6" width="9.125" style="0" hidden="1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26</v>
      </c>
      <c r="B2" s="82"/>
      <c r="C2" s="82"/>
      <c r="D2" s="82"/>
    </row>
    <row r="3" spans="1:4" ht="14.25" customHeight="1">
      <c r="A3" s="82" t="s">
        <v>148</v>
      </c>
      <c r="B3" s="82"/>
      <c r="C3" s="82"/>
      <c r="D3" s="82"/>
    </row>
    <row r="4" spans="1:4" ht="15.75" hidden="1">
      <c r="A4" s="82"/>
      <c r="B4" s="82"/>
      <c r="C4" s="82"/>
      <c r="D4" s="82"/>
    </row>
    <row r="5" spans="1:4" ht="15.75">
      <c r="A5" s="4"/>
      <c r="B5" s="4"/>
      <c r="C5" s="4"/>
      <c r="D5" s="4"/>
    </row>
    <row r="6" spans="1:4" ht="45.75" customHeight="1">
      <c r="A6" s="39" t="s">
        <v>2</v>
      </c>
      <c r="B6" s="7" t="s">
        <v>141</v>
      </c>
      <c r="C6" s="7" t="s">
        <v>151</v>
      </c>
      <c r="D6" s="40" t="s">
        <v>4</v>
      </c>
    </row>
    <row r="7" spans="1:4" ht="17.25" customHeight="1">
      <c r="A7" s="39">
        <v>1</v>
      </c>
      <c r="B7" s="7">
        <v>2</v>
      </c>
      <c r="C7" s="7">
        <v>3</v>
      </c>
      <c r="D7" s="40">
        <v>4</v>
      </c>
    </row>
    <row r="8" spans="1:4" ht="19.5" customHeight="1">
      <c r="A8" s="25"/>
      <c r="B8" s="26"/>
      <c r="C8" s="26"/>
      <c r="D8" s="26"/>
    </row>
    <row r="9" spans="1:4" ht="19.5" customHeight="1">
      <c r="A9" s="27" t="s">
        <v>77</v>
      </c>
      <c r="B9" s="28">
        <f>SUM(B10:B22)</f>
        <v>1565.1</v>
      </c>
      <c r="C9" s="28">
        <f>SUM(C10:C22)</f>
        <v>490.1</v>
      </c>
      <c r="D9" s="29">
        <f>C9/B9*100</f>
        <v>31.31429301642068</v>
      </c>
    </row>
    <row r="10" spans="1:4" ht="16.5" customHeight="1">
      <c r="A10" s="12" t="s">
        <v>10</v>
      </c>
      <c r="B10" s="65">
        <v>522.1</v>
      </c>
      <c r="C10" s="65">
        <v>120.1</v>
      </c>
      <c r="D10" s="9">
        <f>C10/B10*100</f>
        <v>23.003256081210495</v>
      </c>
    </row>
    <row r="11" spans="1:4" ht="17.25" customHeight="1">
      <c r="A11" s="12" t="s">
        <v>11</v>
      </c>
      <c r="B11" s="65">
        <v>0</v>
      </c>
      <c r="C11" s="65">
        <v>0</v>
      </c>
      <c r="D11" s="9"/>
    </row>
    <row r="12" spans="1:4" ht="17.25" customHeight="1">
      <c r="A12" s="12" t="s">
        <v>7</v>
      </c>
      <c r="B12" s="65">
        <v>348</v>
      </c>
      <c r="C12" s="65">
        <v>40.4</v>
      </c>
      <c r="D12" s="9">
        <f>C12/B12*100</f>
        <v>11.60919540229885</v>
      </c>
    </row>
    <row r="13" spans="1:4" ht="15.75" customHeight="1">
      <c r="A13" s="12" t="s">
        <v>12</v>
      </c>
      <c r="B13" s="65">
        <v>489</v>
      </c>
      <c r="C13" s="65">
        <v>138.7</v>
      </c>
      <c r="D13" s="9">
        <f>C13/B13*100</f>
        <v>28.3640081799591</v>
      </c>
    </row>
    <row r="14" spans="1:4" ht="21.75" customHeight="1" hidden="1">
      <c r="A14" s="12" t="s">
        <v>40</v>
      </c>
      <c r="B14" s="65"/>
      <c r="C14" s="65"/>
      <c r="D14" s="9"/>
    </row>
    <row r="15" spans="1:4" ht="29.25" customHeight="1">
      <c r="A15" s="12" t="s">
        <v>43</v>
      </c>
      <c r="B15" s="65">
        <v>141</v>
      </c>
      <c r="C15" s="65">
        <v>117.9</v>
      </c>
      <c r="D15" s="9">
        <f>C15/B15*100</f>
        <v>83.61702127659575</v>
      </c>
    </row>
    <row r="16" spans="1:4" ht="12.75" customHeight="1" hidden="1">
      <c r="A16" s="12" t="s">
        <v>6</v>
      </c>
      <c r="B16" s="65"/>
      <c r="C16" s="65"/>
      <c r="D16" s="9" t="e">
        <f>C16/B16*100</f>
        <v>#DIV/0!</v>
      </c>
    </row>
    <row r="17" spans="1:4" ht="18.75" customHeight="1">
      <c r="A17" s="12" t="s">
        <v>68</v>
      </c>
      <c r="B17" s="65">
        <v>65</v>
      </c>
      <c r="C17" s="65">
        <v>5.7</v>
      </c>
      <c r="D17" s="9">
        <f>C17/B17*100</f>
        <v>8.76923076923077</v>
      </c>
    </row>
    <row r="18" spans="1:4" ht="46.5" customHeight="1">
      <c r="A18" s="23" t="s">
        <v>89</v>
      </c>
      <c r="B18" s="65">
        <v>0</v>
      </c>
      <c r="C18" s="65">
        <v>0</v>
      </c>
      <c r="D18" s="9"/>
    </row>
    <row r="19" spans="1:4" ht="17.25" customHeight="1">
      <c r="A19" s="12" t="s">
        <v>90</v>
      </c>
      <c r="B19" s="65">
        <v>0</v>
      </c>
      <c r="C19" s="65">
        <v>67.3</v>
      </c>
      <c r="D19" s="9"/>
    </row>
    <row r="20" spans="1:4" ht="15" customHeight="1">
      <c r="A20" s="12" t="s">
        <v>54</v>
      </c>
      <c r="B20" s="65">
        <v>0</v>
      </c>
      <c r="C20" s="65"/>
      <c r="D20" s="9"/>
    </row>
    <row r="21" spans="1:4" ht="15" customHeight="1">
      <c r="A21" s="12" t="s">
        <v>139</v>
      </c>
      <c r="B21" s="65">
        <v>0</v>
      </c>
      <c r="C21" s="65">
        <v>0</v>
      </c>
      <c r="D21" s="9"/>
    </row>
    <row r="22" spans="1:4" ht="18" customHeight="1">
      <c r="A22" s="12" t="s">
        <v>18</v>
      </c>
      <c r="B22" s="65"/>
      <c r="C22" s="65">
        <v>0</v>
      </c>
      <c r="D22" s="9"/>
    </row>
    <row r="23" spans="1:4" ht="21" customHeight="1">
      <c r="A23" s="19" t="s">
        <v>5</v>
      </c>
      <c r="B23" s="66">
        <f>B24+B25+B29+B32+B31+B26+B34+B30+B33+B27+B28</f>
        <v>3672.2000000000003</v>
      </c>
      <c r="C23" s="66">
        <f>C24+C25+C29+C32+C31+C34+C30+C33+C26+C27+C35</f>
        <v>1892.6000000000001</v>
      </c>
      <c r="D23" s="29">
        <f>C23/B23*100</f>
        <v>51.53858722291814</v>
      </c>
    </row>
    <row r="24" spans="1:4" ht="35.25" customHeight="1">
      <c r="A24" s="12" t="s">
        <v>96</v>
      </c>
      <c r="B24" s="67">
        <v>651.9</v>
      </c>
      <c r="C24" s="67">
        <v>261.8</v>
      </c>
      <c r="D24" s="9">
        <f>C24/B24*100</f>
        <v>40.159533670808415</v>
      </c>
    </row>
    <row r="25" spans="1:4" ht="30" customHeight="1">
      <c r="A25" s="12" t="s">
        <v>98</v>
      </c>
      <c r="B25" s="67">
        <v>1370.5</v>
      </c>
      <c r="C25" s="67">
        <v>1340.8</v>
      </c>
      <c r="D25" s="9"/>
    </row>
    <row r="26" spans="1:4" ht="30" customHeight="1">
      <c r="A26" s="12" t="s">
        <v>137</v>
      </c>
      <c r="B26" s="67">
        <v>0</v>
      </c>
      <c r="C26" s="67">
        <v>0</v>
      </c>
      <c r="D26" s="57"/>
    </row>
    <row r="27" spans="1:4" ht="45" customHeight="1">
      <c r="A27" s="12" t="s">
        <v>144</v>
      </c>
      <c r="B27" s="67">
        <v>358.3</v>
      </c>
      <c r="C27" s="67">
        <v>238.7</v>
      </c>
      <c r="D27" s="57"/>
    </row>
    <row r="28" spans="1:4" ht="45" customHeight="1">
      <c r="A28" s="12" t="s">
        <v>150</v>
      </c>
      <c r="B28" s="67">
        <v>326</v>
      </c>
      <c r="C28" s="67"/>
      <c r="D28" s="57"/>
    </row>
    <row r="29" spans="1:4" ht="21" customHeight="1">
      <c r="A29" s="12" t="s">
        <v>85</v>
      </c>
      <c r="B29" s="67">
        <v>154</v>
      </c>
      <c r="C29" s="67">
        <v>66.4</v>
      </c>
      <c r="D29" s="9">
        <f>C29/B29*100</f>
        <v>43.11688311688312</v>
      </c>
    </row>
    <row r="30" spans="1:4" ht="45" customHeight="1">
      <c r="A30" s="52" t="s">
        <v>113</v>
      </c>
      <c r="B30" s="67">
        <v>0</v>
      </c>
      <c r="C30" s="67">
        <v>0</v>
      </c>
      <c r="D30" s="9"/>
    </row>
    <row r="31" spans="1:4" ht="31.5" customHeight="1">
      <c r="A31" s="52" t="s">
        <v>138</v>
      </c>
      <c r="B31" s="67">
        <v>794</v>
      </c>
      <c r="C31" s="67">
        <v>0</v>
      </c>
      <c r="D31" s="9"/>
    </row>
    <row r="32" spans="1:4" ht="47.25" customHeight="1">
      <c r="A32" s="12" t="s">
        <v>87</v>
      </c>
      <c r="B32" s="67">
        <v>0</v>
      </c>
      <c r="C32" s="67">
        <v>0</v>
      </c>
      <c r="D32" s="9"/>
    </row>
    <row r="33" spans="1:4" ht="14.25" customHeight="1">
      <c r="A33" s="12" t="s">
        <v>114</v>
      </c>
      <c r="B33" s="67">
        <v>0</v>
      </c>
      <c r="C33" s="67">
        <v>0</v>
      </c>
      <c r="D33" s="9"/>
    </row>
    <row r="34" spans="1:4" ht="29.25" customHeight="1">
      <c r="A34" s="12" t="s">
        <v>104</v>
      </c>
      <c r="B34" s="67">
        <v>17.5</v>
      </c>
      <c r="C34" s="67">
        <v>0</v>
      </c>
      <c r="D34" s="9"/>
    </row>
    <row r="35" spans="1:4" ht="34.5" customHeight="1">
      <c r="A35" s="12" t="s">
        <v>146</v>
      </c>
      <c r="B35" s="67">
        <v>0</v>
      </c>
      <c r="C35" s="67">
        <v>-15.1</v>
      </c>
      <c r="D35" s="9"/>
    </row>
    <row r="36" spans="1:4" ht="18.75" customHeight="1">
      <c r="A36" s="19" t="s">
        <v>1</v>
      </c>
      <c r="B36" s="28">
        <f>B23+B9</f>
        <v>5237.3</v>
      </c>
      <c r="C36" s="28">
        <f>C23+C9</f>
        <v>2382.7000000000003</v>
      </c>
      <c r="D36" s="28">
        <f aca="true" t="shared" si="0" ref="D36:D43">C36/B36*100</f>
        <v>45.4948160311611</v>
      </c>
    </row>
    <row r="37" spans="1:4" ht="18.75" customHeight="1">
      <c r="A37" s="19" t="s">
        <v>8</v>
      </c>
      <c r="B37" s="28">
        <f>B38+B42+B44+B48+B52+B56</f>
        <v>5289.115</v>
      </c>
      <c r="C37" s="79">
        <f>C38+C42+C44+C48+C52+C56</f>
        <v>2309.504</v>
      </c>
      <c r="D37" s="28">
        <f t="shared" si="0"/>
        <v>43.66522565684429</v>
      </c>
    </row>
    <row r="38" spans="1:4" ht="18.75" customHeight="1">
      <c r="A38" s="19" t="s">
        <v>60</v>
      </c>
      <c r="B38" s="28">
        <f>B39+B40+B41</f>
        <v>1774.5</v>
      </c>
      <c r="C38" s="28">
        <f>C39+C40+C41</f>
        <v>634.8</v>
      </c>
      <c r="D38" s="29">
        <f t="shared" si="0"/>
        <v>35.77345731191885</v>
      </c>
    </row>
    <row r="39" spans="1:4" ht="27.75" customHeight="1">
      <c r="A39" s="38" t="s">
        <v>34</v>
      </c>
      <c r="B39" s="50">
        <v>1764.5</v>
      </c>
      <c r="C39" s="50">
        <v>634.8</v>
      </c>
      <c r="D39" s="9">
        <f t="shared" si="0"/>
        <v>35.97619722300935</v>
      </c>
    </row>
    <row r="40" spans="1:4" ht="14.25" customHeight="1">
      <c r="A40" s="38" t="s">
        <v>42</v>
      </c>
      <c r="B40" s="50">
        <v>1</v>
      </c>
      <c r="C40" s="50">
        <v>0</v>
      </c>
      <c r="D40" s="9">
        <f t="shared" si="0"/>
        <v>0</v>
      </c>
    </row>
    <row r="41" spans="1:4" ht="19.5" customHeight="1">
      <c r="A41" s="12" t="s">
        <v>31</v>
      </c>
      <c r="B41" s="50">
        <v>9</v>
      </c>
      <c r="C41" s="50">
        <v>0</v>
      </c>
      <c r="D41" s="9">
        <f t="shared" si="0"/>
        <v>0</v>
      </c>
    </row>
    <row r="42" spans="1:4" ht="19.5" customHeight="1">
      <c r="A42" s="19" t="s">
        <v>61</v>
      </c>
      <c r="B42" s="28">
        <f>B43</f>
        <v>154</v>
      </c>
      <c r="C42" s="28">
        <f>C43</f>
        <v>58.7</v>
      </c>
      <c r="D42" s="9">
        <f t="shared" si="0"/>
        <v>38.11688311688312</v>
      </c>
    </row>
    <row r="43" spans="1:4" ht="15.75" customHeight="1">
      <c r="A43" s="12" t="s">
        <v>9</v>
      </c>
      <c r="B43" s="50">
        <v>154</v>
      </c>
      <c r="C43" s="50">
        <v>58.7</v>
      </c>
      <c r="D43" s="9">
        <f t="shared" si="0"/>
        <v>38.11688311688312</v>
      </c>
    </row>
    <row r="44" spans="1:4" ht="0.75" customHeight="1" hidden="1">
      <c r="A44" s="19" t="s">
        <v>35</v>
      </c>
      <c r="B44" s="28">
        <f>B45+B47</f>
        <v>0</v>
      </c>
      <c r="C44" s="28">
        <f>C45+C47</f>
        <v>0</v>
      </c>
      <c r="D44" s="29"/>
    </row>
    <row r="45" spans="1:4" ht="33.75" customHeight="1" hidden="1">
      <c r="A45" s="12" t="s">
        <v>21</v>
      </c>
      <c r="B45" s="50">
        <v>0</v>
      </c>
      <c r="C45" s="50">
        <v>0</v>
      </c>
      <c r="D45" s="9"/>
    </row>
    <row r="46" spans="1:4" ht="1.5" customHeight="1" hidden="1">
      <c r="A46" s="12" t="s">
        <v>33</v>
      </c>
      <c r="B46" s="50"/>
      <c r="C46" s="50"/>
      <c r="D46" s="9" t="e">
        <f>C46/B46*100</f>
        <v>#DIV/0!</v>
      </c>
    </row>
    <row r="47" spans="1:4" ht="15.75" hidden="1">
      <c r="A47" s="12" t="s">
        <v>55</v>
      </c>
      <c r="B47" s="50"/>
      <c r="C47" s="50"/>
      <c r="D47" s="9">
        <v>0</v>
      </c>
    </row>
    <row r="48" spans="1:4" ht="19.5" customHeight="1">
      <c r="A48" s="19" t="s">
        <v>41</v>
      </c>
      <c r="B48" s="28">
        <f>B49+B50+B51</f>
        <v>690.8</v>
      </c>
      <c r="C48" s="28">
        <f>C50+C49+C51</f>
        <v>171.5</v>
      </c>
      <c r="D48" s="29">
        <f>C48/B48*100</f>
        <v>24.82628836132021</v>
      </c>
    </row>
    <row r="49" spans="1:4" ht="15.75" customHeight="1" hidden="1">
      <c r="A49" s="12" t="s">
        <v>33</v>
      </c>
      <c r="B49" s="50">
        <v>0</v>
      </c>
      <c r="C49" s="50">
        <v>0</v>
      </c>
      <c r="D49" s="9">
        <v>0</v>
      </c>
    </row>
    <row r="50" spans="1:4" ht="15.75">
      <c r="A50" s="12" t="s">
        <v>145</v>
      </c>
      <c r="B50" s="50">
        <v>690.8</v>
      </c>
      <c r="C50" s="50">
        <v>171.5</v>
      </c>
      <c r="D50" s="9">
        <f>C50/B50*100</f>
        <v>24.82628836132021</v>
      </c>
    </row>
    <row r="51" spans="1:4" ht="15.75">
      <c r="A51" s="46" t="s">
        <v>51</v>
      </c>
      <c r="B51" s="50">
        <v>0</v>
      </c>
      <c r="C51" s="50">
        <v>0</v>
      </c>
      <c r="D51" s="9">
        <v>0</v>
      </c>
    </row>
    <row r="52" spans="1:4" ht="17.25" customHeight="1">
      <c r="A52" s="19" t="s">
        <v>19</v>
      </c>
      <c r="B52" s="28">
        <f>B53+B54+B55</f>
        <v>2494.315</v>
      </c>
      <c r="C52" s="28">
        <f>C53+C54+C55</f>
        <v>1415.3039999999999</v>
      </c>
      <c r="D52" s="29">
        <f>C52/B52*100</f>
        <v>56.741189464843046</v>
      </c>
    </row>
    <row r="53" spans="1:4" ht="17.25" customHeight="1">
      <c r="A53" s="12" t="s">
        <v>53</v>
      </c>
      <c r="B53" s="50">
        <v>10</v>
      </c>
      <c r="C53" s="50">
        <v>8.389</v>
      </c>
      <c r="D53" s="9">
        <f>C53/B53*100</f>
        <v>83.89</v>
      </c>
    </row>
    <row r="54" spans="1:4" ht="18" customHeight="1">
      <c r="A54" s="36" t="s">
        <v>38</v>
      </c>
      <c r="B54" s="50">
        <v>1341.015</v>
      </c>
      <c r="C54" s="50">
        <v>1340.815</v>
      </c>
      <c r="D54" s="9">
        <f>C54/B54*100</f>
        <v>99.98508592372195</v>
      </c>
    </row>
    <row r="55" spans="1:4" ht="18.75" customHeight="1">
      <c r="A55" s="12" t="s">
        <v>15</v>
      </c>
      <c r="B55" s="50">
        <v>1143.3</v>
      </c>
      <c r="C55" s="50">
        <v>66.1</v>
      </c>
      <c r="D55" s="9">
        <f>C55/B55*100</f>
        <v>5.78150966500481</v>
      </c>
    </row>
    <row r="56" spans="1:4" ht="18.75" customHeight="1">
      <c r="A56" s="19" t="s">
        <v>39</v>
      </c>
      <c r="B56" s="28">
        <v>175.5</v>
      </c>
      <c r="C56" s="28">
        <v>29.2</v>
      </c>
      <c r="D56" s="29">
        <f>C56/B56*100</f>
        <v>16.63817663817664</v>
      </c>
    </row>
    <row r="57" spans="1:4" ht="18.75" customHeight="1">
      <c r="A57" s="12" t="s">
        <v>0</v>
      </c>
      <c r="B57" s="50">
        <f>B36-B37</f>
        <v>-51.8149999999996</v>
      </c>
      <c r="C57" s="80">
        <f>C36-C37</f>
        <v>73.19600000000037</v>
      </c>
      <c r="D57" s="9"/>
    </row>
    <row r="58" spans="1:4" ht="20.25" customHeight="1">
      <c r="A58" s="59" t="s">
        <v>121</v>
      </c>
      <c r="B58" s="5"/>
      <c r="C58" s="5"/>
      <c r="D58" s="5"/>
    </row>
    <row r="59" spans="1:4" ht="13.5" customHeight="1">
      <c r="A59" s="59" t="s">
        <v>22</v>
      </c>
      <c r="B59" s="5"/>
      <c r="C59" s="5"/>
      <c r="D59" s="5"/>
    </row>
    <row r="60" spans="1:4" ht="13.5" customHeight="1">
      <c r="A60" s="59" t="s">
        <v>3</v>
      </c>
      <c r="B60" s="5"/>
      <c r="C60" s="5" t="s">
        <v>110</v>
      </c>
      <c r="D60" s="5"/>
    </row>
    <row r="61" spans="1:4" ht="15.75">
      <c r="A61" s="10"/>
      <c r="B61" s="5"/>
      <c r="C61" s="5"/>
      <c r="D61" s="5"/>
    </row>
    <row r="62" ht="12.75">
      <c r="A62" s="1"/>
    </row>
  </sheetData>
  <sheetProtection/>
  <mergeCells count="4">
    <mergeCell ref="A1:D1"/>
    <mergeCell ref="A2:D2"/>
    <mergeCell ref="A3:D3"/>
    <mergeCell ref="A4:D4"/>
  </mergeCells>
  <printOptions/>
  <pageMargins left="0.7086614173228347" right="0.3937007874015748" top="0.3937007874015748" bottom="0.11811023622047245" header="0.2755905511811024" footer="0.5118110236220472"/>
  <pageSetup fitToHeight="0" fitToWidth="0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26">
      <selection activeCell="B30" sqref="B30"/>
    </sheetView>
  </sheetViews>
  <sheetFormatPr defaultColWidth="9.00390625" defaultRowHeight="12.75"/>
  <cols>
    <col min="1" max="1" width="75.75390625" style="0" customWidth="1"/>
    <col min="2" max="3" width="13.875" style="0" customWidth="1"/>
    <col min="4" max="4" width="12.253906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47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15.75">
      <c r="A4" s="4"/>
      <c r="B4" s="4"/>
      <c r="C4" s="4"/>
      <c r="D4" s="4"/>
    </row>
    <row r="5" spans="1:4" ht="31.5">
      <c r="A5" s="39" t="s">
        <v>2</v>
      </c>
      <c r="B5" s="7" t="s">
        <v>141</v>
      </c>
      <c r="C5" s="7" t="s">
        <v>151</v>
      </c>
      <c r="D5" s="40" t="s">
        <v>4</v>
      </c>
    </row>
    <row r="6" spans="1:4" ht="15.75" customHeight="1">
      <c r="A6" s="41">
        <v>1</v>
      </c>
      <c r="B6" s="7">
        <v>2</v>
      </c>
      <c r="C6" s="7">
        <v>3</v>
      </c>
      <c r="D6" s="43">
        <v>4</v>
      </c>
    </row>
    <row r="7" spans="1:4" ht="18" customHeight="1">
      <c r="A7" s="25"/>
      <c r="B7" s="26"/>
      <c r="C7" s="26"/>
      <c r="D7" s="26"/>
    </row>
    <row r="8" spans="1:4" ht="14.25" customHeight="1">
      <c r="A8" s="19" t="s">
        <v>77</v>
      </c>
      <c r="B8" s="30">
        <f>SUM(B9:B20)</f>
        <v>1194.6</v>
      </c>
      <c r="C8" s="30">
        <f>SUM(C9:C20)</f>
        <v>205.9</v>
      </c>
      <c r="D8" s="31">
        <f>C8/B8*100</f>
        <v>17.235894860204255</v>
      </c>
    </row>
    <row r="9" spans="1:4" ht="15.75" customHeight="1">
      <c r="A9" s="12" t="s">
        <v>10</v>
      </c>
      <c r="B9" s="68">
        <v>298.6</v>
      </c>
      <c r="C9" s="68">
        <v>76.8</v>
      </c>
      <c r="D9" s="16">
        <f>C9/B9*100</f>
        <v>25.720026791694572</v>
      </c>
    </row>
    <row r="10" spans="1:4" ht="17.25" customHeight="1">
      <c r="A10" s="12" t="s">
        <v>11</v>
      </c>
      <c r="B10" s="68">
        <v>34</v>
      </c>
      <c r="C10" s="68">
        <v>65.7</v>
      </c>
      <c r="D10" s="16"/>
    </row>
    <row r="11" spans="1:4" ht="18" customHeight="1">
      <c r="A11" s="12" t="s">
        <v>7</v>
      </c>
      <c r="B11" s="68">
        <v>277</v>
      </c>
      <c r="C11" s="68">
        <v>-1</v>
      </c>
      <c r="D11" s="16">
        <f>C11/B11*100</f>
        <v>-0.36101083032490977</v>
      </c>
    </row>
    <row r="12" spans="1:4" ht="15.75" customHeight="1">
      <c r="A12" s="12" t="s">
        <v>12</v>
      </c>
      <c r="B12" s="68">
        <v>502</v>
      </c>
      <c r="C12" s="68">
        <v>47.4</v>
      </c>
      <c r="D12" s="16">
        <f>C12/B12*100</f>
        <v>9.44223107569721</v>
      </c>
    </row>
    <row r="13" spans="1:4" ht="48" customHeight="1" hidden="1">
      <c r="A13" s="12" t="s">
        <v>37</v>
      </c>
      <c r="B13" s="68"/>
      <c r="C13" s="68"/>
      <c r="D13" s="16"/>
    </row>
    <row r="14" spans="1:4" ht="33" customHeight="1">
      <c r="A14" s="12" t="s">
        <v>43</v>
      </c>
      <c r="B14" s="68">
        <v>15</v>
      </c>
      <c r="C14" s="68">
        <v>15.9</v>
      </c>
      <c r="D14" s="16">
        <f>C14/B14*100</f>
        <v>106</v>
      </c>
    </row>
    <row r="15" spans="1:4" ht="18" customHeight="1" hidden="1">
      <c r="A15" s="12" t="s">
        <v>6</v>
      </c>
      <c r="B15" s="68"/>
      <c r="C15" s="68"/>
      <c r="D15" s="16"/>
    </row>
    <row r="16" spans="1:4" ht="31.5" customHeight="1">
      <c r="A16" s="12" t="s">
        <v>68</v>
      </c>
      <c r="B16" s="68">
        <v>56</v>
      </c>
      <c r="C16" s="68"/>
      <c r="D16" s="16">
        <f>C16/B16*100</f>
        <v>0</v>
      </c>
    </row>
    <row r="17" spans="1:4" ht="63" customHeight="1">
      <c r="A17" s="23" t="s">
        <v>89</v>
      </c>
      <c r="B17" s="68">
        <v>12</v>
      </c>
      <c r="C17" s="68">
        <v>1.1</v>
      </c>
      <c r="D17" s="16"/>
    </row>
    <row r="18" spans="1:4" ht="30.75" customHeight="1">
      <c r="A18" s="12" t="s">
        <v>90</v>
      </c>
      <c r="B18" s="68">
        <v>0</v>
      </c>
      <c r="C18" s="68"/>
      <c r="D18" s="16"/>
    </row>
    <row r="19" spans="1:4" ht="30.75" customHeight="1">
      <c r="A19" s="12" t="s">
        <v>54</v>
      </c>
      <c r="B19" s="68">
        <v>0</v>
      </c>
      <c r="C19" s="68"/>
      <c r="D19" s="16"/>
    </row>
    <row r="20" spans="1:4" ht="19.5" customHeight="1">
      <c r="A20" s="12" t="s">
        <v>18</v>
      </c>
      <c r="B20" s="68"/>
      <c r="C20" s="68">
        <v>0</v>
      </c>
      <c r="D20" s="16"/>
    </row>
    <row r="21" spans="1:4" ht="16.5" customHeight="1">
      <c r="A21" s="19" t="s">
        <v>5</v>
      </c>
      <c r="B21" s="69">
        <f>B22+B23+B26+B27+B28+B24+B25</f>
        <v>2193.7999999999997</v>
      </c>
      <c r="C21" s="69">
        <f>C22+C23+C26+C27+C28+C24</f>
        <v>1022.3</v>
      </c>
      <c r="D21" s="31">
        <f>C21/B21*100</f>
        <v>46.599507703528126</v>
      </c>
    </row>
    <row r="22" spans="1:4" ht="30" customHeight="1">
      <c r="A22" s="12" t="s">
        <v>96</v>
      </c>
      <c r="B22" s="70">
        <v>1241.6</v>
      </c>
      <c r="C22" s="70">
        <v>483.1</v>
      </c>
      <c r="D22" s="16">
        <f>C22/B22*100</f>
        <v>38.90947164948454</v>
      </c>
    </row>
    <row r="23" spans="1:4" ht="30.75" customHeight="1">
      <c r="A23" s="12" t="s">
        <v>98</v>
      </c>
      <c r="B23" s="70">
        <v>275.1</v>
      </c>
      <c r="C23" s="70">
        <v>254.6</v>
      </c>
      <c r="D23" s="16"/>
    </row>
    <row r="24" spans="1:4" ht="60.75" customHeight="1">
      <c r="A24" s="12" t="s">
        <v>144</v>
      </c>
      <c r="B24" s="70">
        <v>353.1</v>
      </c>
      <c r="C24" s="70">
        <v>235.2</v>
      </c>
      <c r="D24" s="16"/>
    </row>
    <row r="25" spans="1:4" ht="46.5" customHeight="1">
      <c r="A25" s="12" t="s">
        <v>150</v>
      </c>
      <c r="B25" s="70">
        <v>170</v>
      </c>
      <c r="C25" s="70"/>
      <c r="D25" s="16"/>
    </row>
    <row r="26" spans="1:4" ht="21" customHeight="1">
      <c r="A26" s="12" t="s">
        <v>85</v>
      </c>
      <c r="B26" s="70">
        <v>154</v>
      </c>
      <c r="C26" s="70">
        <v>49.4</v>
      </c>
      <c r="D26" s="16">
        <f>C26/B26*100</f>
        <v>32.077922077922075</v>
      </c>
    </row>
    <row r="27" spans="1:4" ht="48.75" customHeight="1">
      <c r="A27" s="12" t="s">
        <v>88</v>
      </c>
      <c r="B27" s="70">
        <v>0</v>
      </c>
      <c r="C27" s="70">
        <v>0</v>
      </c>
      <c r="D27" s="16"/>
    </row>
    <row r="28" spans="1:4" ht="45" customHeight="1">
      <c r="A28" s="52" t="s">
        <v>101</v>
      </c>
      <c r="B28" s="70">
        <v>0</v>
      </c>
      <c r="C28" s="70">
        <v>0</v>
      </c>
      <c r="D28" s="16"/>
    </row>
    <row r="29" spans="1:4" ht="17.25" customHeight="1">
      <c r="A29" s="19" t="s">
        <v>1</v>
      </c>
      <c r="B29" s="30">
        <f>B21+B8</f>
        <v>3388.3999999999996</v>
      </c>
      <c r="C29" s="30">
        <f>C21+C8</f>
        <v>1228.2</v>
      </c>
      <c r="D29" s="30">
        <f>C29/B29*100</f>
        <v>36.24719631684572</v>
      </c>
    </row>
    <row r="30" spans="1:4" ht="14.25" customHeight="1">
      <c r="A30" s="19" t="s">
        <v>8</v>
      </c>
      <c r="B30" s="30">
        <f>B31+B35+B37+B39+B43+B47</f>
        <v>3453.3890000000006</v>
      </c>
      <c r="C30" s="30">
        <f>C31+C35+C37+C39+C43+C47</f>
        <v>1222.119</v>
      </c>
      <c r="D30" s="31">
        <f aca="true" t="shared" si="0" ref="D30:D36">C30/B30*100</f>
        <v>35.38897587268621</v>
      </c>
    </row>
    <row r="31" spans="1:4" ht="14.25" customHeight="1">
      <c r="A31" s="19" t="s">
        <v>60</v>
      </c>
      <c r="B31" s="30">
        <f>B32+B33+B34</f>
        <v>2121.3</v>
      </c>
      <c r="C31" s="30">
        <f>C32+C33+C34</f>
        <v>681.9</v>
      </c>
      <c r="D31" s="31">
        <f t="shared" si="0"/>
        <v>32.145382548437276</v>
      </c>
    </row>
    <row r="32" spans="1:4" ht="42" customHeight="1">
      <c r="A32" s="38" t="s">
        <v>34</v>
      </c>
      <c r="B32" s="81">
        <v>2086</v>
      </c>
      <c r="C32" s="81">
        <v>670.4</v>
      </c>
      <c r="D32" s="16">
        <f t="shared" si="0"/>
        <v>32.13806327900288</v>
      </c>
    </row>
    <row r="33" spans="1:4" ht="17.25" customHeight="1">
      <c r="A33" s="38" t="s">
        <v>42</v>
      </c>
      <c r="B33" s="81">
        <v>1</v>
      </c>
      <c r="C33" s="81">
        <v>0</v>
      </c>
      <c r="D33" s="16">
        <f t="shared" si="0"/>
        <v>0</v>
      </c>
    </row>
    <row r="34" spans="1:4" ht="18.75" customHeight="1">
      <c r="A34" s="12" t="s">
        <v>31</v>
      </c>
      <c r="B34" s="81">
        <v>34.3</v>
      </c>
      <c r="C34" s="81">
        <v>11.5</v>
      </c>
      <c r="D34" s="16">
        <f t="shared" si="0"/>
        <v>33.52769679300292</v>
      </c>
    </row>
    <row r="35" spans="1:4" ht="16.5" customHeight="1">
      <c r="A35" s="49" t="s">
        <v>61</v>
      </c>
      <c r="B35" s="30">
        <f>B36</f>
        <v>154</v>
      </c>
      <c r="C35" s="30">
        <f>C36</f>
        <v>49.4</v>
      </c>
      <c r="D35" s="31">
        <f t="shared" si="0"/>
        <v>32.077922077922075</v>
      </c>
    </row>
    <row r="36" spans="1:4" ht="16.5" customHeight="1">
      <c r="A36" s="12" t="s">
        <v>59</v>
      </c>
      <c r="B36" s="81">
        <v>154</v>
      </c>
      <c r="C36" s="81">
        <v>49.4</v>
      </c>
      <c r="D36" s="16">
        <f t="shared" si="0"/>
        <v>32.077922077922075</v>
      </c>
    </row>
    <row r="37" spans="1:4" ht="16.5" customHeight="1" hidden="1">
      <c r="A37" s="19" t="s">
        <v>35</v>
      </c>
      <c r="B37" s="30">
        <f>B38</f>
        <v>0</v>
      </c>
      <c r="C37" s="30">
        <f>C38</f>
        <v>0</v>
      </c>
      <c r="D37" s="16">
        <v>0</v>
      </c>
    </row>
    <row r="38" spans="1:4" ht="28.5" customHeight="1" hidden="1">
      <c r="A38" s="12" t="s">
        <v>21</v>
      </c>
      <c r="B38" s="81">
        <v>0</v>
      </c>
      <c r="C38" s="81">
        <v>0</v>
      </c>
      <c r="D38" s="16">
        <v>0</v>
      </c>
    </row>
    <row r="39" spans="1:4" ht="16.5" customHeight="1">
      <c r="A39" s="19" t="s">
        <v>41</v>
      </c>
      <c r="B39" s="30">
        <f>B40+B41+B42</f>
        <v>526.4</v>
      </c>
      <c r="C39" s="30">
        <f>C40+C41+C42</f>
        <v>158.9</v>
      </c>
      <c r="D39" s="31">
        <f aca="true" t="shared" si="1" ref="D39:D47">C39/B39*100</f>
        <v>30.186170212765962</v>
      </c>
    </row>
    <row r="40" spans="1:4" ht="19.5" customHeight="1" hidden="1">
      <c r="A40" s="12" t="s">
        <v>74</v>
      </c>
      <c r="B40" s="81">
        <v>0</v>
      </c>
      <c r="C40" s="81">
        <v>0</v>
      </c>
      <c r="D40" s="16">
        <v>0</v>
      </c>
    </row>
    <row r="41" spans="1:4" ht="18" customHeight="1">
      <c r="A41" s="12" t="s">
        <v>145</v>
      </c>
      <c r="B41" s="81">
        <v>526.4</v>
      </c>
      <c r="C41" s="81">
        <v>158.9</v>
      </c>
      <c r="D41" s="16">
        <f>C41/B41*100</f>
        <v>30.186170212765962</v>
      </c>
    </row>
    <row r="42" spans="1:4" ht="15">
      <c r="A42" s="46" t="s">
        <v>75</v>
      </c>
      <c r="B42" s="81">
        <v>0</v>
      </c>
      <c r="C42" s="81">
        <v>0</v>
      </c>
      <c r="D42" s="16">
        <v>0</v>
      </c>
    </row>
    <row r="43" spans="1:4" ht="18.75" customHeight="1">
      <c r="A43" s="19" t="s">
        <v>14</v>
      </c>
      <c r="B43" s="30">
        <f>B44+B45+B46</f>
        <v>487.789</v>
      </c>
      <c r="C43" s="30">
        <f>C44+C45+C46</f>
        <v>297.324</v>
      </c>
      <c r="D43" s="31">
        <f t="shared" si="1"/>
        <v>60.95340403330128</v>
      </c>
    </row>
    <row r="44" spans="1:4" ht="15" customHeight="1">
      <c r="A44" s="12" t="s">
        <v>50</v>
      </c>
      <c r="B44" s="81">
        <v>41</v>
      </c>
      <c r="C44" s="81">
        <v>21.035</v>
      </c>
      <c r="D44" s="16">
        <f t="shared" si="1"/>
        <v>51.30487804878049</v>
      </c>
    </row>
    <row r="45" spans="1:4" ht="18" customHeight="1">
      <c r="A45" s="12" t="s">
        <v>38</v>
      </c>
      <c r="B45" s="81">
        <v>254.789</v>
      </c>
      <c r="C45" s="81">
        <v>254.589</v>
      </c>
      <c r="D45" s="16">
        <f t="shared" si="1"/>
        <v>99.9215036755904</v>
      </c>
    </row>
    <row r="46" spans="1:4" ht="17.25" customHeight="1">
      <c r="A46" s="12" t="s">
        <v>15</v>
      </c>
      <c r="B46" s="81">
        <v>192</v>
      </c>
      <c r="C46" s="81">
        <v>21.7</v>
      </c>
      <c r="D46" s="16">
        <f t="shared" si="1"/>
        <v>11.302083333333334</v>
      </c>
    </row>
    <row r="47" spans="1:4" ht="17.25" customHeight="1">
      <c r="A47" s="19" t="s">
        <v>39</v>
      </c>
      <c r="B47" s="30">
        <v>163.9</v>
      </c>
      <c r="C47" s="30">
        <v>34.595</v>
      </c>
      <c r="D47" s="31">
        <f t="shared" si="1"/>
        <v>21.10738255033557</v>
      </c>
    </row>
    <row r="48" spans="1:4" ht="14.25" customHeight="1">
      <c r="A48" s="12" t="s">
        <v>0</v>
      </c>
      <c r="B48" s="81">
        <f>B29-B30</f>
        <v>-64.98900000000094</v>
      </c>
      <c r="C48" s="81">
        <f>C29-C30</f>
        <v>6.081000000000131</v>
      </c>
      <c r="D48" s="16"/>
    </row>
    <row r="49" spans="1:4" ht="14.25" customHeight="1">
      <c r="A49" s="12"/>
      <c r="B49" s="15"/>
      <c r="C49" s="15"/>
      <c r="D49" s="16"/>
    </row>
    <row r="50" spans="1:4" ht="14.25" customHeight="1">
      <c r="A50" s="12"/>
      <c r="B50" s="15"/>
      <c r="C50" s="15"/>
      <c r="D50" s="16"/>
    </row>
    <row r="51" spans="1:4" ht="14.25" customHeight="1">
      <c r="A51" s="5" t="s">
        <v>119</v>
      </c>
      <c r="B51" s="5"/>
      <c r="C51" s="5"/>
      <c r="D51" s="5"/>
    </row>
    <row r="52" spans="1:4" ht="15.75">
      <c r="A52" s="5" t="s">
        <v>22</v>
      </c>
      <c r="B52" s="5"/>
      <c r="C52" s="5"/>
      <c r="D52" s="5"/>
    </row>
    <row r="53" spans="1:4" ht="15.75">
      <c r="A53" s="5" t="s">
        <v>3</v>
      </c>
      <c r="B53" s="5"/>
      <c r="C53" s="5" t="s">
        <v>110</v>
      </c>
      <c r="D53" s="5"/>
    </row>
    <row r="54" spans="1:4" ht="15.75">
      <c r="A54" s="10"/>
      <c r="B54" s="5"/>
      <c r="C54" s="5"/>
      <c r="D54" s="5"/>
    </row>
    <row r="55" ht="12.75">
      <c r="A55" s="1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SheetLayoutView="100" zoomScalePageLayoutView="0" workbookViewId="0" topLeftCell="A23">
      <selection activeCell="C28" sqref="C28"/>
    </sheetView>
  </sheetViews>
  <sheetFormatPr defaultColWidth="9.00390625" defaultRowHeight="12.75"/>
  <cols>
    <col min="1" max="1" width="78.25390625" style="0" customWidth="1"/>
    <col min="2" max="2" width="13.875" style="0" customWidth="1"/>
    <col min="3" max="3" width="12.00390625" style="0" customWidth="1"/>
    <col min="4" max="4" width="11.1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27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7.5" customHeight="1">
      <c r="A4" s="4"/>
      <c r="B4" s="4"/>
      <c r="C4" s="4"/>
      <c r="D4" s="4"/>
    </row>
    <row r="5" spans="1:4" ht="47.25">
      <c r="A5" s="6" t="s">
        <v>2</v>
      </c>
      <c r="B5" s="7" t="s">
        <v>141</v>
      </c>
      <c r="C5" s="7" t="s">
        <v>151</v>
      </c>
      <c r="D5" s="40" t="s">
        <v>4</v>
      </c>
    </row>
    <row r="6" spans="1:4" ht="9" customHeight="1">
      <c r="A6" s="25"/>
      <c r="B6" s="32"/>
      <c r="C6" s="32"/>
      <c r="D6" s="32"/>
    </row>
    <row r="7" spans="1:4" ht="15.75">
      <c r="A7" s="19" t="s">
        <v>77</v>
      </c>
      <c r="B7" s="33">
        <f>SUM(B8:B18)</f>
        <v>278.8</v>
      </c>
      <c r="C7" s="33">
        <f>SUM(C8:C18)</f>
        <v>44.81999999999999</v>
      </c>
      <c r="D7" s="34">
        <f>C7/B7*100</f>
        <v>16.076040172166426</v>
      </c>
    </row>
    <row r="8" spans="1:4" ht="18.75" customHeight="1">
      <c r="A8" s="12" t="s">
        <v>10</v>
      </c>
      <c r="B8" s="71">
        <v>104.8</v>
      </c>
      <c r="C8" s="71">
        <v>29.7</v>
      </c>
      <c r="D8" s="18">
        <f>C8/B8*100</f>
        <v>28.33969465648855</v>
      </c>
    </row>
    <row r="9" spans="1:4" ht="18.75" customHeight="1">
      <c r="A9" s="12" t="s">
        <v>7</v>
      </c>
      <c r="B9" s="71">
        <v>131</v>
      </c>
      <c r="C9" s="71">
        <v>-20.6</v>
      </c>
      <c r="D9" s="18">
        <f>C9/B9*100</f>
        <v>-15.725190839694658</v>
      </c>
    </row>
    <row r="10" spans="1:4" ht="15" customHeight="1">
      <c r="A10" s="12" t="s">
        <v>12</v>
      </c>
      <c r="B10" s="71">
        <v>37</v>
      </c>
      <c r="C10" s="71">
        <v>8.6</v>
      </c>
      <c r="D10" s="18">
        <f>C10/B10*100</f>
        <v>23.243243243243242</v>
      </c>
    </row>
    <row r="11" spans="1:4" ht="46.5" customHeight="1" hidden="1">
      <c r="A11" s="12" t="s">
        <v>40</v>
      </c>
      <c r="B11" s="71"/>
      <c r="C11" s="71"/>
      <c r="D11" s="18" t="e">
        <f>C11/B11*100</f>
        <v>#DIV/0!</v>
      </c>
    </row>
    <row r="12" spans="1:4" ht="30" customHeight="1">
      <c r="A12" s="12" t="s">
        <v>43</v>
      </c>
      <c r="B12" s="71">
        <v>0</v>
      </c>
      <c r="C12" s="71">
        <v>0.02</v>
      </c>
      <c r="D12" s="18"/>
    </row>
    <row r="13" spans="1:4" ht="23.25" customHeight="1" hidden="1">
      <c r="A13" s="12" t="s">
        <v>6</v>
      </c>
      <c r="B13" s="71"/>
      <c r="C13" s="71"/>
      <c r="D13" s="18"/>
    </row>
    <row r="14" spans="1:4" ht="31.5" customHeight="1">
      <c r="A14" s="12" t="s">
        <v>68</v>
      </c>
      <c r="B14" s="71">
        <v>6</v>
      </c>
      <c r="C14" s="71">
        <v>0</v>
      </c>
      <c r="D14" s="18">
        <f>C14/B14*100</f>
        <v>0</v>
      </c>
    </row>
    <row r="15" spans="1:4" ht="62.25" customHeight="1">
      <c r="A15" s="23" t="s">
        <v>89</v>
      </c>
      <c r="B15" s="71">
        <v>0</v>
      </c>
      <c r="C15" s="71">
        <v>21.9</v>
      </c>
      <c r="D15" s="18"/>
    </row>
    <row r="16" spans="1:4" ht="32.25" customHeight="1">
      <c r="A16" s="12" t="s">
        <v>90</v>
      </c>
      <c r="B16" s="71">
        <v>0</v>
      </c>
      <c r="C16" s="71">
        <v>5.2</v>
      </c>
      <c r="D16" s="18"/>
    </row>
    <row r="17" spans="1:4" ht="31.5" customHeight="1">
      <c r="A17" s="12" t="s">
        <v>54</v>
      </c>
      <c r="B17" s="71">
        <v>0</v>
      </c>
      <c r="C17" s="71">
        <v>0</v>
      </c>
      <c r="D17" s="18"/>
    </row>
    <row r="18" spans="1:4" ht="18.75" customHeight="1">
      <c r="A18" s="12" t="s">
        <v>18</v>
      </c>
      <c r="B18" s="71"/>
      <c r="C18" s="71">
        <v>0</v>
      </c>
      <c r="D18" s="18"/>
    </row>
    <row r="19" spans="1:4" ht="16.5" customHeight="1">
      <c r="A19" s="19" t="s">
        <v>5</v>
      </c>
      <c r="B19" s="72">
        <f>B20+B21+B24+B25+B22+B23</f>
        <v>1881.5</v>
      </c>
      <c r="C19" s="72">
        <f>C20+C21+C24+C25+C26+C22</f>
        <v>982.7</v>
      </c>
      <c r="D19" s="34">
        <f>C19/B19*100</f>
        <v>52.229604039330326</v>
      </c>
    </row>
    <row r="20" spans="1:4" ht="30.75" customHeight="1">
      <c r="A20" s="12" t="s">
        <v>96</v>
      </c>
      <c r="B20" s="73">
        <v>999.1</v>
      </c>
      <c r="C20" s="73">
        <v>338.4</v>
      </c>
      <c r="D20" s="18">
        <f>C20/B20*100</f>
        <v>33.87048343509158</v>
      </c>
    </row>
    <row r="21" spans="1:4" ht="30" customHeight="1">
      <c r="A21" s="12" t="s">
        <v>98</v>
      </c>
      <c r="B21" s="73">
        <v>550.9</v>
      </c>
      <c r="C21" s="73">
        <v>540.1</v>
      </c>
      <c r="D21" s="18"/>
    </row>
    <row r="22" spans="1:4" ht="60.75" customHeight="1">
      <c r="A22" s="12" t="s">
        <v>144</v>
      </c>
      <c r="B22" s="73">
        <v>119.5</v>
      </c>
      <c r="C22" s="73">
        <v>79.5</v>
      </c>
      <c r="D22" s="18"/>
    </row>
    <row r="23" spans="1:4" ht="48.75" customHeight="1">
      <c r="A23" s="12" t="s">
        <v>150</v>
      </c>
      <c r="B23" s="73">
        <v>135</v>
      </c>
      <c r="C23" s="73"/>
      <c r="D23" s="18"/>
    </row>
    <row r="24" spans="1:4" ht="16.5" customHeight="1">
      <c r="A24" s="12" t="s">
        <v>85</v>
      </c>
      <c r="B24" s="73">
        <v>77</v>
      </c>
      <c r="C24" s="73">
        <v>24.7</v>
      </c>
      <c r="D24" s="18">
        <f>C24/B24*100</f>
        <v>32.077922077922075</v>
      </c>
    </row>
    <row r="25" spans="1:4" ht="46.5" customHeight="1">
      <c r="A25" s="12" t="s">
        <v>87</v>
      </c>
      <c r="B25" s="73">
        <v>0</v>
      </c>
      <c r="C25" s="73">
        <v>0</v>
      </c>
      <c r="D25" s="18"/>
    </row>
    <row r="26" spans="1:4" ht="15.75" customHeight="1">
      <c r="A26" s="12" t="s">
        <v>114</v>
      </c>
      <c r="B26" s="73"/>
      <c r="C26" s="73">
        <v>0</v>
      </c>
      <c r="D26" s="18"/>
    </row>
    <row r="27" spans="1:4" ht="18" customHeight="1">
      <c r="A27" s="19" t="s">
        <v>1</v>
      </c>
      <c r="B27" s="33">
        <f>B19+B7</f>
        <v>2160.3</v>
      </c>
      <c r="C27" s="33">
        <f>C19+C7</f>
        <v>1027.52</v>
      </c>
      <c r="D27" s="33">
        <f aca="true" t="shared" si="0" ref="D27:D35">C27/B27*100</f>
        <v>47.56376429199648</v>
      </c>
    </row>
    <row r="28" spans="1:4" ht="15.75" customHeight="1">
      <c r="A28" s="19" t="s">
        <v>147</v>
      </c>
      <c r="B28" s="33">
        <f>B29+B34+B36+B38+B40+B45</f>
        <v>2187.33</v>
      </c>
      <c r="C28" s="84">
        <f>C29+C34+C38+C40+C45</f>
        <v>1053.876</v>
      </c>
      <c r="D28" s="33">
        <f t="shared" si="0"/>
        <v>48.180932918215355</v>
      </c>
    </row>
    <row r="29" spans="1:4" ht="16.5" customHeight="1">
      <c r="A29" s="19" t="s">
        <v>60</v>
      </c>
      <c r="B29" s="33">
        <f>B30+B33+B32</f>
        <v>983.4</v>
      </c>
      <c r="C29" s="33">
        <f>C30+C32+C33</f>
        <v>274.447</v>
      </c>
      <c r="D29" s="33">
        <f>C29/B29*100</f>
        <v>27.90797234085825</v>
      </c>
    </row>
    <row r="30" spans="1:4" ht="46.5" customHeight="1">
      <c r="A30" s="38" t="s">
        <v>34</v>
      </c>
      <c r="B30" s="17">
        <v>979.4</v>
      </c>
      <c r="C30" s="17">
        <v>272.927</v>
      </c>
      <c r="D30" s="18">
        <f t="shared" si="0"/>
        <v>27.866755156218098</v>
      </c>
    </row>
    <row r="31" spans="1:4" ht="13.5" customHeight="1" hidden="1">
      <c r="A31" s="12" t="s">
        <v>31</v>
      </c>
      <c r="B31" s="17"/>
      <c r="C31" s="17"/>
      <c r="D31" s="18" t="e">
        <f t="shared" si="0"/>
        <v>#DIV/0!</v>
      </c>
    </row>
    <row r="32" spans="1:4" ht="13.5" customHeight="1">
      <c r="A32" s="38" t="s">
        <v>42</v>
      </c>
      <c r="B32" s="17">
        <v>1</v>
      </c>
      <c r="C32" s="17">
        <v>0</v>
      </c>
      <c r="D32" s="18">
        <v>0</v>
      </c>
    </row>
    <row r="33" spans="1:4" ht="13.5" customHeight="1">
      <c r="A33" s="12" t="s">
        <v>31</v>
      </c>
      <c r="B33" s="17">
        <v>3</v>
      </c>
      <c r="C33" s="17">
        <v>1.52</v>
      </c>
      <c r="D33" s="18">
        <v>0</v>
      </c>
    </row>
    <row r="34" spans="1:4" ht="18.75" customHeight="1">
      <c r="A34" s="19" t="s">
        <v>61</v>
      </c>
      <c r="B34" s="33">
        <f>B35</f>
        <v>77</v>
      </c>
      <c r="C34" s="33">
        <f>C35</f>
        <v>24.7</v>
      </c>
      <c r="D34" s="34">
        <f>C34/B34*100</f>
        <v>32.077922077922075</v>
      </c>
    </row>
    <row r="35" spans="1:4" ht="13.5" customHeight="1">
      <c r="A35" s="12" t="s">
        <v>9</v>
      </c>
      <c r="B35" s="17">
        <v>77</v>
      </c>
      <c r="C35" s="17">
        <v>24.7</v>
      </c>
      <c r="D35" s="18">
        <f t="shared" si="0"/>
        <v>32.077922077922075</v>
      </c>
    </row>
    <row r="36" spans="1:4" ht="0.75" customHeight="1" hidden="1">
      <c r="A36" s="19" t="s">
        <v>62</v>
      </c>
      <c r="B36" s="33">
        <f>B37</f>
        <v>0</v>
      </c>
      <c r="C36" s="33">
        <f>C37</f>
        <v>0</v>
      </c>
      <c r="D36" s="34">
        <v>0</v>
      </c>
    </row>
    <row r="37" spans="1:4" ht="28.5" customHeight="1" hidden="1">
      <c r="A37" s="12" t="s">
        <v>21</v>
      </c>
      <c r="B37" s="17">
        <v>0</v>
      </c>
      <c r="C37" s="17">
        <v>0</v>
      </c>
      <c r="D37" s="18">
        <v>0</v>
      </c>
    </row>
    <row r="38" spans="1:4" ht="15" customHeight="1">
      <c r="A38" s="19" t="s">
        <v>41</v>
      </c>
      <c r="B38" s="33">
        <f>B39</f>
        <v>257.1</v>
      </c>
      <c r="C38" s="33">
        <f>C39</f>
        <v>79.5</v>
      </c>
      <c r="D38" s="34">
        <f>C38/B38*100</f>
        <v>30.921820303383896</v>
      </c>
    </row>
    <row r="39" spans="1:4" ht="18" customHeight="1">
      <c r="A39" s="12" t="s">
        <v>145</v>
      </c>
      <c r="B39" s="17">
        <v>257.1</v>
      </c>
      <c r="C39" s="17">
        <v>79.5</v>
      </c>
      <c r="D39" s="18">
        <f>C39/B39*100</f>
        <v>30.921820303383896</v>
      </c>
    </row>
    <row r="40" spans="1:4" ht="17.25" customHeight="1">
      <c r="A40" s="19" t="s">
        <v>14</v>
      </c>
      <c r="B40" s="33">
        <f>B42+B43+B44</f>
        <v>745.33</v>
      </c>
      <c r="C40" s="33">
        <f>C42+C43+C44</f>
        <v>644.125</v>
      </c>
      <c r="D40" s="34">
        <f aca="true" t="shared" si="1" ref="D40:D45">C40/B40*100</f>
        <v>86.4214509009432</v>
      </c>
    </row>
    <row r="41" spans="1:4" ht="29.25" customHeight="1" hidden="1">
      <c r="A41" s="12" t="s">
        <v>16</v>
      </c>
      <c r="B41" s="17"/>
      <c r="C41" s="17"/>
      <c r="D41" s="18" t="e">
        <f t="shared" si="1"/>
        <v>#DIV/0!</v>
      </c>
    </row>
    <row r="42" spans="1:4" ht="14.25" customHeight="1">
      <c r="A42" s="36" t="s">
        <v>79</v>
      </c>
      <c r="B42" s="17">
        <v>59</v>
      </c>
      <c r="C42" s="17">
        <v>19.3</v>
      </c>
      <c r="D42" s="18">
        <f t="shared" si="1"/>
        <v>32.71186440677966</v>
      </c>
    </row>
    <row r="43" spans="1:4" ht="14.25" customHeight="1">
      <c r="A43" s="36" t="s">
        <v>38</v>
      </c>
      <c r="B43" s="17">
        <v>540.33</v>
      </c>
      <c r="C43" s="17">
        <v>540.125</v>
      </c>
      <c r="D43" s="18">
        <f t="shared" si="1"/>
        <v>99.96206022245664</v>
      </c>
    </row>
    <row r="44" spans="1:4" ht="14.25" customHeight="1">
      <c r="A44" s="12" t="s">
        <v>15</v>
      </c>
      <c r="B44" s="17">
        <v>146</v>
      </c>
      <c r="C44" s="17">
        <v>84.7</v>
      </c>
      <c r="D44" s="18">
        <f t="shared" si="1"/>
        <v>58.013698630136986</v>
      </c>
    </row>
    <row r="45" spans="1:4" ht="15" customHeight="1">
      <c r="A45" s="19" t="s">
        <v>73</v>
      </c>
      <c r="B45" s="33">
        <v>124.5</v>
      </c>
      <c r="C45" s="33">
        <v>31.104</v>
      </c>
      <c r="D45" s="34">
        <f t="shared" si="1"/>
        <v>24.983132530120482</v>
      </c>
    </row>
    <row r="46" spans="1:4" ht="16.5" customHeight="1">
      <c r="A46" s="12" t="s">
        <v>0</v>
      </c>
      <c r="B46" s="76">
        <f>B27-B28</f>
        <v>-27.029999999999745</v>
      </c>
      <c r="C46" s="83">
        <f>C27-C28</f>
        <v>-26.355999999999995</v>
      </c>
      <c r="D46" s="17"/>
    </row>
    <row r="47" spans="1:4" ht="9" customHeight="1">
      <c r="A47" s="12"/>
      <c r="B47" s="17"/>
      <c r="C47" s="17"/>
      <c r="D47" s="17"/>
    </row>
    <row r="48" spans="1:4" ht="12" customHeight="1">
      <c r="A48" s="12"/>
      <c r="B48" s="17"/>
      <c r="C48" s="17"/>
      <c r="D48" s="17"/>
    </row>
    <row r="49" spans="1:4" ht="15.75">
      <c r="A49" s="5" t="s">
        <v>119</v>
      </c>
      <c r="B49" s="5"/>
      <c r="C49" s="5"/>
      <c r="D49" s="5"/>
    </row>
    <row r="50" spans="1:4" ht="15.75">
      <c r="A50" s="5" t="s">
        <v>22</v>
      </c>
      <c r="B50" s="5"/>
      <c r="C50" s="5"/>
      <c r="D50" s="5"/>
    </row>
    <row r="51" spans="1:4" ht="15.75">
      <c r="A51" s="5" t="s">
        <v>3</v>
      </c>
      <c r="B51" s="5"/>
      <c r="C51" s="5" t="s">
        <v>110</v>
      </c>
      <c r="D51" s="5"/>
    </row>
    <row r="52" spans="1:4" ht="15.75">
      <c r="A52" s="10"/>
      <c r="B52" s="5"/>
      <c r="C52" s="5"/>
      <c r="D52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4">
      <selection activeCell="C25" sqref="C25"/>
    </sheetView>
  </sheetViews>
  <sheetFormatPr defaultColWidth="9.00390625" defaultRowHeight="12.75"/>
  <cols>
    <col min="1" max="1" width="71.25390625" style="0" customWidth="1"/>
    <col min="2" max="2" width="13.875" style="0" customWidth="1"/>
    <col min="3" max="4" width="14.003906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28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10.5" customHeight="1">
      <c r="A4" s="4"/>
      <c r="B4" s="4"/>
      <c r="C4" s="4"/>
      <c r="D4" s="4"/>
    </row>
    <row r="5" spans="1:4" ht="50.25" customHeight="1">
      <c r="A5" s="6" t="s">
        <v>2</v>
      </c>
      <c r="B5" s="6" t="s">
        <v>141</v>
      </c>
      <c r="C5" s="7" t="s">
        <v>151</v>
      </c>
      <c r="D5" s="40" t="s">
        <v>4</v>
      </c>
    </row>
    <row r="6" spans="1:4" ht="12" customHeight="1">
      <c r="A6" s="25"/>
      <c r="B6" s="26"/>
      <c r="C6" s="26"/>
      <c r="D6" s="26"/>
    </row>
    <row r="7" spans="1:4" ht="16.5" customHeight="1">
      <c r="A7" s="19" t="s">
        <v>76</v>
      </c>
      <c r="B7" s="20">
        <f>SUM(B8:B20)</f>
        <v>1006.5</v>
      </c>
      <c r="C7" s="20">
        <f>C8+C9+C10+C11+C12+C13+C14+C15+C16+C20+C21+C17+C19</f>
        <v>232.9</v>
      </c>
      <c r="D7" s="21">
        <f>C7/B7*100</f>
        <v>23.13959264778937</v>
      </c>
    </row>
    <row r="8" spans="1:4" ht="15">
      <c r="A8" s="12" t="s">
        <v>10</v>
      </c>
      <c r="B8" s="22">
        <v>265.5</v>
      </c>
      <c r="C8" s="22">
        <v>81.6</v>
      </c>
      <c r="D8" s="14">
        <f>C8/B8*100</f>
        <v>30.734463276836156</v>
      </c>
    </row>
    <row r="9" spans="1:4" ht="15.75" customHeight="1">
      <c r="A9" s="12" t="s">
        <v>11</v>
      </c>
      <c r="B9" s="22">
        <v>1</v>
      </c>
      <c r="C9" s="22">
        <v>13.4</v>
      </c>
      <c r="D9" s="14"/>
    </row>
    <row r="10" spans="1:4" ht="17.25" customHeight="1">
      <c r="A10" s="12" t="s">
        <v>7</v>
      </c>
      <c r="B10" s="22">
        <v>137</v>
      </c>
      <c r="C10" s="22">
        <v>9.6</v>
      </c>
      <c r="D10" s="14">
        <f>C10/B10*100</f>
        <v>7.007299270072992</v>
      </c>
    </row>
    <row r="11" spans="1:4" ht="15.75" customHeight="1">
      <c r="A11" s="12" t="s">
        <v>12</v>
      </c>
      <c r="B11" s="22">
        <v>461</v>
      </c>
      <c r="C11" s="22">
        <v>97.6</v>
      </c>
      <c r="D11" s="14">
        <f>C11/B11*100</f>
        <v>21.171366594360087</v>
      </c>
    </row>
    <row r="12" spans="1:4" ht="29.25" customHeight="1" hidden="1">
      <c r="A12" s="12" t="s">
        <v>40</v>
      </c>
      <c r="B12" s="22"/>
      <c r="C12" s="22"/>
      <c r="D12" s="14" t="e">
        <f>C12/B12*100</f>
        <v>#DIV/0!</v>
      </c>
    </row>
    <row r="13" spans="1:4" ht="30.75" customHeight="1">
      <c r="A13" s="12" t="s">
        <v>20</v>
      </c>
      <c r="B13" s="22">
        <v>16</v>
      </c>
      <c r="C13" s="22">
        <v>7.5</v>
      </c>
      <c r="D13" s="14">
        <f>C13/B13*100</f>
        <v>46.875</v>
      </c>
    </row>
    <row r="14" spans="1:4" ht="12.75" customHeight="1" hidden="1">
      <c r="A14" s="12" t="s">
        <v>6</v>
      </c>
      <c r="B14" s="22"/>
      <c r="C14" s="22"/>
      <c r="D14" s="14"/>
    </row>
    <row r="15" spans="1:4" ht="30.75" customHeight="1">
      <c r="A15" s="12" t="s">
        <v>68</v>
      </c>
      <c r="B15" s="22">
        <v>62</v>
      </c>
      <c r="C15" s="22">
        <v>0</v>
      </c>
      <c r="D15" s="14">
        <f>C15/B15*100</f>
        <v>0</v>
      </c>
    </row>
    <row r="16" spans="1:4" ht="58.5" customHeight="1">
      <c r="A16" s="23" t="s">
        <v>89</v>
      </c>
      <c r="B16" s="22">
        <v>64</v>
      </c>
      <c r="C16" s="22">
        <v>5.8</v>
      </c>
      <c r="D16" s="14">
        <f>C16/B16*100</f>
        <v>9.0625</v>
      </c>
    </row>
    <row r="17" spans="1:4" ht="30.75" customHeight="1">
      <c r="A17" s="12" t="s">
        <v>90</v>
      </c>
      <c r="B17" s="22">
        <v>0</v>
      </c>
      <c r="C17" s="22">
        <v>17.4</v>
      </c>
      <c r="D17" s="14"/>
    </row>
    <row r="18" spans="1:4" ht="30.75" customHeight="1">
      <c r="A18" s="12" t="s">
        <v>54</v>
      </c>
      <c r="B18" s="22">
        <v>0</v>
      </c>
      <c r="C18" s="22"/>
      <c r="D18" s="14"/>
    </row>
    <row r="19" spans="1:4" ht="45.75" customHeight="1">
      <c r="A19" s="12" t="s">
        <v>107</v>
      </c>
      <c r="B19" s="22"/>
      <c r="C19" s="22">
        <v>0</v>
      </c>
      <c r="D19" s="14"/>
    </row>
    <row r="20" spans="1:4" ht="16.5" customHeight="1">
      <c r="A20" s="12" t="s">
        <v>18</v>
      </c>
      <c r="B20" s="22"/>
      <c r="C20" s="22">
        <v>0</v>
      </c>
      <c r="D20" s="14"/>
    </row>
    <row r="21" spans="1:4" ht="0.75" customHeight="1" hidden="1">
      <c r="A21" s="51" t="s">
        <v>82</v>
      </c>
      <c r="B21" s="74"/>
      <c r="C21" s="22"/>
      <c r="D21" s="14"/>
    </row>
    <row r="22" spans="1:4" ht="15" customHeight="1">
      <c r="A22" s="19" t="s">
        <v>5</v>
      </c>
      <c r="B22" s="62">
        <f>B23+B24+B27+B28+B30+B31+B29+B25+B26+B32</f>
        <v>2732.2000000000003</v>
      </c>
      <c r="C22" s="62">
        <f>C23+C24+C27+C28+C33+C30+C29+C31+C25</f>
        <v>918.7000000000002</v>
      </c>
      <c r="D22" s="21">
        <f>C22/B22*100</f>
        <v>33.62491764878121</v>
      </c>
    </row>
    <row r="23" spans="1:4" ht="31.5" customHeight="1">
      <c r="A23" s="12" t="s">
        <v>96</v>
      </c>
      <c r="B23" s="64">
        <v>942.7</v>
      </c>
      <c r="C23" s="64">
        <v>315.2</v>
      </c>
      <c r="D23" s="14">
        <f>C23/B23*100</f>
        <v>33.43587567624907</v>
      </c>
    </row>
    <row r="24" spans="1:4" ht="31.5" customHeight="1">
      <c r="A24" s="12" t="s">
        <v>98</v>
      </c>
      <c r="B24" s="64">
        <v>404.4</v>
      </c>
      <c r="C24" s="64">
        <v>360</v>
      </c>
      <c r="D24" s="14"/>
    </row>
    <row r="25" spans="1:4" ht="62.25" customHeight="1">
      <c r="A25" s="12" t="s">
        <v>144</v>
      </c>
      <c r="B25" s="64">
        <v>264.4</v>
      </c>
      <c r="C25" s="64">
        <v>176.1</v>
      </c>
      <c r="D25" s="14"/>
    </row>
    <row r="26" spans="1:4" ht="62.25" customHeight="1">
      <c r="A26" s="12" t="s">
        <v>150</v>
      </c>
      <c r="B26" s="64">
        <v>260</v>
      </c>
      <c r="C26" s="64"/>
      <c r="D26" s="14"/>
    </row>
    <row r="27" spans="1:4" ht="29.25" customHeight="1">
      <c r="A27" s="12" t="s">
        <v>85</v>
      </c>
      <c r="B27" s="64">
        <v>154</v>
      </c>
      <c r="C27" s="64">
        <v>73.2</v>
      </c>
      <c r="D27" s="14">
        <f>C27/B27*100</f>
        <v>47.53246753246753</v>
      </c>
    </row>
    <row r="28" spans="1:4" ht="48.75" customHeight="1">
      <c r="A28" s="12" t="s">
        <v>87</v>
      </c>
      <c r="B28" s="64">
        <v>0</v>
      </c>
      <c r="C28" s="64">
        <v>0</v>
      </c>
      <c r="D28" s="14"/>
    </row>
    <row r="29" spans="1:4" ht="60" customHeight="1">
      <c r="A29" s="12" t="s">
        <v>109</v>
      </c>
      <c r="B29" s="64">
        <v>0</v>
      </c>
      <c r="C29" s="64">
        <v>0</v>
      </c>
      <c r="D29" s="14"/>
    </row>
    <row r="30" spans="1:4" ht="43.5" customHeight="1">
      <c r="A30" s="52" t="s">
        <v>95</v>
      </c>
      <c r="B30" s="64">
        <v>635.2</v>
      </c>
      <c r="C30" s="64">
        <v>0</v>
      </c>
      <c r="D30" s="14"/>
    </row>
    <row r="31" spans="1:4" ht="45.75" customHeight="1">
      <c r="A31" s="12" t="s">
        <v>102</v>
      </c>
      <c r="B31" s="64">
        <v>41.5</v>
      </c>
      <c r="C31" s="64">
        <v>0</v>
      </c>
      <c r="D31" s="21"/>
    </row>
    <row r="32" spans="1:4" ht="32.25" customHeight="1">
      <c r="A32" s="12" t="s">
        <v>152</v>
      </c>
      <c r="B32" s="64">
        <v>30</v>
      </c>
      <c r="C32" s="64"/>
      <c r="D32" s="21"/>
    </row>
    <row r="33" spans="1:4" ht="48.75" customHeight="1">
      <c r="A33" s="12" t="s">
        <v>94</v>
      </c>
      <c r="B33" s="64"/>
      <c r="C33" s="64">
        <v>-5.8</v>
      </c>
      <c r="D33" s="21"/>
    </row>
    <row r="34" spans="1:4" ht="15" customHeight="1">
      <c r="A34" s="19" t="s">
        <v>1</v>
      </c>
      <c r="B34" s="20">
        <f>B22+B7</f>
        <v>3738.7000000000003</v>
      </c>
      <c r="C34" s="20">
        <f>C22+C7</f>
        <v>1151.6000000000001</v>
      </c>
      <c r="D34" s="20">
        <f aca="true" t="shared" si="0" ref="D34:D52">C34/B34*100</f>
        <v>30.80215048011341</v>
      </c>
    </row>
    <row r="35" spans="1:4" ht="15" customHeight="1">
      <c r="A35" s="19" t="s">
        <v>8</v>
      </c>
      <c r="B35" s="77">
        <f>B36+B41+B43+B46+B54+B50</f>
        <v>3951.4500000000003</v>
      </c>
      <c r="C35" s="20">
        <f>C36+C41+C43+C46+C54+C50</f>
        <v>1359.0729999999999</v>
      </c>
      <c r="D35" s="20">
        <f>C35/B35*100</f>
        <v>34.39428564197952</v>
      </c>
    </row>
    <row r="36" spans="1:4" ht="15" customHeight="1">
      <c r="A36" s="19" t="s">
        <v>60</v>
      </c>
      <c r="B36" s="20">
        <f>B37+B39+B40+B38</f>
        <v>1660</v>
      </c>
      <c r="C36" s="20">
        <f>C37+C39+C40+C38</f>
        <v>477.4</v>
      </c>
      <c r="D36" s="21">
        <f t="shared" si="0"/>
        <v>28.75903614457831</v>
      </c>
    </row>
    <row r="37" spans="1:4" ht="43.5" customHeight="1">
      <c r="A37" s="38" t="s">
        <v>34</v>
      </c>
      <c r="B37" s="13">
        <v>1631.9</v>
      </c>
      <c r="C37" s="13">
        <v>460.7</v>
      </c>
      <c r="D37" s="14">
        <f t="shared" si="0"/>
        <v>28.230896501011088</v>
      </c>
    </row>
    <row r="38" spans="1:4" ht="30" hidden="1">
      <c r="A38" s="38" t="s">
        <v>106</v>
      </c>
      <c r="B38" s="13">
        <v>0</v>
      </c>
      <c r="C38" s="13">
        <v>0</v>
      </c>
      <c r="D38" s="14"/>
    </row>
    <row r="39" spans="1:4" ht="15" customHeight="1">
      <c r="A39" s="38" t="s">
        <v>42</v>
      </c>
      <c r="B39" s="13">
        <v>1</v>
      </c>
      <c r="C39" s="13">
        <v>0</v>
      </c>
      <c r="D39" s="14">
        <f t="shared" si="0"/>
        <v>0</v>
      </c>
    </row>
    <row r="40" spans="1:4" ht="14.25" customHeight="1">
      <c r="A40" s="12" t="s">
        <v>31</v>
      </c>
      <c r="B40" s="13">
        <v>27.1</v>
      </c>
      <c r="C40" s="13">
        <v>16.7</v>
      </c>
      <c r="D40" s="14">
        <f t="shared" si="0"/>
        <v>61.62361623616236</v>
      </c>
    </row>
    <row r="41" spans="1:4" ht="14.25" customHeight="1">
      <c r="A41" s="19" t="s">
        <v>61</v>
      </c>
      <c r="B41" s="20">
        <f>B42</f>
        <v>154</v>
      </c>
      <c r="C41" s="20">
        <f>C42</f>
        <v>73.2</v>
      </c>
      <c r="D41" s="21">
        <f t="shared" si="0"/>
        <v>47.53246753246753</v>
      </c>
    </row>
    <row r="42" spans="1:4" ht="14.25" customHeight="1">
      <c r="A42" s="12" t="s">
        <v>9</v>
      </c>
      <c r="B42" s="13">
        <v>154</v>
      </c>
      <c r="C42" s="13">
        <v>73.2</v>
      </c>
      <c r="D42" s="14">
        <f t="shared" si="0"/>
        <v>47.53246753246753</v>
      </c>
    </row>
    <row r="43" spans="1:4" ht="14.25" customHeight="1" hidden="1">
      <c r="A43" s="19" t="s">
        <v>35</v>
      </c>
      <c r="B43" s="20">
        <f>B44+B45</f>
        <v>0</v>
      </c>
      <c r="C43" s="20">
        <f>C44+C45</f>
        <v>0</v>
      </c>
      <c r="D43" s="21">
        <v>0</v>
      </c>
    </row>
    <row r="44" spans="1:4" ht="27.75" customHeight="1" hidden="1">
      <c r="A44" s="12" t="s">
        <v>21</v>
      </c>
      <c r="B44" s="13">
        <v>0</v>
      </c>
      <c r="C44" s="13">
        <v>0</v>
      </c>
      <c r="D44" s="14">
        <v>0</v>
      </c>
    </row>
    <row r="45" spans="1:4" ht="15.75" customHeight="1" hidden="1">
      <c r="A45" s="12" t="s">
        <v>56</v>
      </c>
      <c r="B45" s="13"/>
      <c r="C45" s="13"/>
      <c r="D45" s="14"/>
    </row>
    <row r="46" spans="1:4" ht="15.75" customHeight="1">
      <c r="A46" s="19" t="s">
        <v>41</v>
      </c>
      <c r="B46" s="20">
        <f>B48+B49+B47</f>
        <v>599.5</v>
      </c>
      <c r="C46" s="20">
        <f>C48+C49+C47</f>
        <v>176.1</v>
      </c>
      <c r="D46" s="21">
        <f t="shared" si="0"/>
        <v>29.3744787322769</v>
      </c>
    </row>
    <row r="47" spans="1:4" ht="14.25" customHeight="1" hidden="1">
      <c r="A47" s="46" t="s">
        <v>74</v>
      </c>
      <c r="B47" s="13">
        <v>0</v>
      </c>
      <c r="C47" s="13">
        <v>0</v>
      </c>
      <c r="D47" s="14">
        <v>0</v>
      </c>
    </row>
    <row r="48" spans="1:4" ht="15">
      <c r="A48" s="12" t="s">
        <v>145</v>
      </c>
      <c r="B48" s="13">
        <v>529.5</v>
      </c>
      <c r="C48" s="13">
        <v>176.1</v>
      </c>
      <c r="D48" s="14">
        <f t="shared" si="0"/>
        <v>33.257790368271955</v>
      </c>
    </row>
    <row r="49" spans="1:4" ht="15">
      <c r="A49" s="60" t="s">
        <v>51</v>
      </c>
      <c r="B49" s="13">
        <v>70</v>
      </c>
      <c r="C49" s="13">
        <v>0</v>
      </c>
      <c r="D49" s="14">
        <v>0</v>
      </c>
    </row>
    <row r="50" spans="1:4" ht="15.75" customHeight="1">
      <c r="A50" s="19" t="s">
        <v>14</v>
      </c>
      <c r="B50" s="20">
        <f>B51+B52+B53</f>
        <v>1465.15</v>
      </c>
      <c r="C50" s="20">
        <f>C51+C52+C53</f>
        <v>608.073</v>
      </c>
      <c r="D50" s="14">
        <f t="shared" si="0"/>
        <v>41.502440023205814</v>
      </c>
    </row>
    <row r="51" spans="1:4" ht="15.75" customHeight="1">
      <c r="A51" s="12" t="s">
        <v>50</v>
      </c>
      <c r="B51" s="13">
        <v>205.3</v>
      </c>
      <c r="C51" s="13">
        <v>73.423</v>
      </c>
      <c r="D51" s="14">
        <f t="shared" si="0"/>
        <v>35.76376035070628</v>
      </c>
    </row>
    <row r="52" spans="1:4" ht="15">
      <c r="A52" s="36" t="s">
        <v>38</v>
      </c>
      <c r="B52" s="13">
        <v>360.25</v>
      </c>
      <c r="C52" s="13">
        <v>360.05</v>
      </c>
      <c r="D52" s="14">
        <f t="shared" si="0"/>
        <v>99.94448299791812</v>
      </c>
    </row>
    <row r="53" spans="1:4" ht="15.75" customHeight="1">
      <c r="A53" s="12" t="s">
        <v>15</v>
      </c>
      <c r="B53" s="13">
        <v>899.6</v>
      </c>
      <c r="C53" s="13">
        <v>174.6</v>
      </c>
      <c r="D53" s="14">
        <f>C53/B53*100</f>
        <v>19.4086260560249</v>
      </c>
    </row>
    <row r="54" spans="1:4" ht="15.75" customHeight="1">
      <c r="A54" s="19" t="s">
        <v>39</v>
      </c>
      <c r="B54" s="20">
        <v>72.8</v>
      </c>
      <c r="C54" s="20">
        <v>24.3</v>
      </c>
      <c r="D54" s="21">
        <f>C54/B54*100</f>
        <v>33.37912087912088</v>
      </c>
    </row>
    <row r="55" spans="1:4" ht="15" customHeight="1">
      <c r="A55" s="12" t="s">
        <v>0</v>
      </c>
      <c r="B55" s="13">
        <f>B34-B35</f>
        <v>-212.75</v>
      </c>
      <c r="C55" s="13">
        <f>C34-C35</f>
        <v>-207.47299999999973</v>
      </c>
      <c r="D55" s="13"/>
    </row>
    <row r="56" spans="1:4" ht="15" customHeight="1">
      <c r="A56" s="5"/>
      <c r="B56" s="24"/>
      <c r="C56" s="24"/>
      <c r="D56" s="14"/>
    </row>
    <row r="57" spans="1:4" ht="14.25" customHeight="1">
      <c r="A57" s="5" t="s">
        <v>119</v>
      </c>
      <c r="B57" s="5"/>
      <c r="C57" s="5"/>
      <c r="D57" s="5"/>
    </row>
    <row r="58" spans="1:4" ht="18" customHeight="1">
      <c r="A58" s="5" t="s">
        <v>22</v>
      </c>
      <c r="B58" s="5"/>
      <c r="C58" s="5"/>
      <c r="D58" s="5"/>
    </row>
    <row r="59" spans="1:4" ht="15.75">
      <c r="A59" s="5" t="s">
        <v>3</v>
      </c>
      <c r="B59" s="5"/>
      <c r="C59" s="5" t="s">
        <v>110</v>
      </c>
      <c r="D59" s="5"/>
    </row>
    <row r="60" spans="1:4" ht="15.75">
      <c r="A60" s="10"/>
      <c r="B60" s="5"/>
      <c r="C60" s="5"/>
      <c r="D60" s="5"/>
    </row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SheetLayoutView="100" zoomScalePageLayoutView="0" workbookViewId="0" topLeftCell="A28">
      <selection activeCell="C48" sqref="C48"/>
    </sheetView>
  </sheetViews>
  <sheetFormatPr defaultColWidth="9.00390625" defaultRowHeight="12.75"/>
  <cols>
    <col min="1" max="1" width="77.125" style="0" customWidth="1"/>
    <col min="2" max="2" width="13.625" style="0" customWidth="1"/>
    <col min="3" max="3" width="15.75390625" style="0" customWidth="1"/>
    <col min="4" max="4" width="11.753906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29</v>
      </c>
      <c r="B2" s="82"/>
      <c r="C2" s="82"/>
      <c r="D2" s="82"/>
    </row>
    <row r="3" spans="1:5" ht="15.75">
      <c r="A3" s="82" t="s">
        <v>148</v>
      </c>
      <c r="B3" s="82"/>
      <c r="C3" s="82"/>
      <c r="D3" s="82"/>
      <c r="E3" s="82"/>
    </row>
    <row r="4" spans="1:4" ht="8.25" customHeight="1">
      <c r="A4" s="4"/>
      <c r="B4" s="4"/>
      <c r="C4" s="4"/>
      <c r="D4" s="4"/>
    </row>
    <row r="5" spans="1:4" ht="48" customHeight="1">
      <c r="A5" s="6" t="s">
        <v>2</v>
      </c>
      <c r="B5" s="7" t="s">
        <v>141</v>
      </c>
      <c r="C5" s="7" t="s">
        <v>151</v>
      </c>
      <c r="D5" s="40" t="s">
        <v>4</v>
      </c>
    </row>
    <row r="6" spans="1:4" ht="13.5" customHeight="1">
      <c r="A6" s="25"/>
      <c r="B6" s="26"/>
      <c r="C6" s="26"/>
      <c r="D6" s="26"/>
    </row>
    <row r="7" spans="1:4" ht="15" customHeight="1">
      <c r="A7" s="35" t="s">
        <v>77</v>
      </c>
      <c r="B7" s="28">
        <f>SUM(B8:B19)</f>
        <v>1395.6</v>
      </c>
      <c r="C7" s="28">
        <f>SUM(C8:C19)</f>
        <v>437.9</v>
      </c>
      <c r="D7" s="29">
        <f>C7/B7*100</f>
        <v>31.377185439954143</v>
      </c>
    </row>
    <row r="8" spans="1:4" ht="16.5" customHeight="1">
      <c r="A8" s="12" t="s">
        <v>10</v>
      </c>
      <c r="B8" s="65">
        <v>698.6</v>
      </c>
      <c r="C8" s="65">
        <v>207.4</v>
      </c>
      <c r="D8" s="9">
        <f>C8/B8*100</f>
        <v>29.687947323217863</v>
      </c>
    </row>
    <row r="9" spans="1:4" ht="19.5" customHeight="1">
      <c r="A9" s="12" t="s">
        <v>11</v>
      </c>
      <c r="B9" s="65">
        <v>0</v>
      </c>
      <c r="C9" s="65">
        <v>0</v>
      </c>
      <c r="D9" s="9"/>
    </row>
    <row r="10" spans="1:4" ht="15.75" customHeight="1">
      <c r="A10" s="12" t="s">
        <v>7</v>
      </c>
      <c r="B10" s="65">
        <v>114</v>
      </c>
      <c r="C10" s="65">
        <v>8.5</v>
      </c>
      <c r="D10" s="9">
        <f>C10/B10*100</f>
        <v>7.456140350877193</v>
      </c>
    </row>
    <row r="11" spans="1:4" ht="18" customHeight="1">
      <c r="A11" s="12" t="s">
        <v>12</v>
      </c>
      <c r="B11" s="65">
        <v>518</v>
      </c>
      <c r="C11" s="65">
        <v>133.4</v>
      </c>
      <c r="D11" s="9">
        <f>C11/B11*100</f>
        <v>25.752895752895753</v>
      </c>
    </row>
    <row r="12" spans="1:4" ht="0.75" customHeight="1" hidden="1">
      <c r="A12" s="12" t="s">
        <v>40</v>
      </c>
      <c r="B12" s="65"/>
      <c r="C12" s="65"/>
      <c r="D12" s="9"/>
    </row>
    <row r="13" spans="1:4" ht="32.25" customHeight="1">
      <c r="A13" s="12" t="s">
        <v>20</v>
      </c>
      <c r="B13" s="65">
        <v>0</v>
      </c>
      <c r="C13" s="65"/>
      <c r="D13" s="9"/>
    </row>
    <row r="14" spans="1:4" ht="32.25" customHeight="1">
      <c r="A14" s="12" t="s">
        <v>68</v>
      </c>
      <c r="B14" s="65">
        <v>46</v>
      </c>
      <c r="C14" s="65">
        <v>0</v>
      </c>
      <c r="D14" s="9">
        <f>C14/B14*100</f>
        <v>0</v>
      </c>
    </row>
    <row r="15" spans="1:4" ht="60" customHeight="1">
      <c r="A15" s="23" t="s">
        <v>89</v>
      </c>
      <c r="B15" s="65">
        <v>19</v>
      </c>
      <c r="C15" s="65">
        <v>83.2</v>
      </c>
      <c r="D15" s="9"/>
    </row>
    <row r="16" spans="1:4" ht="32.25" customHeight="1">
      <c r="A16" s="12" t="s">
        <v>90</v>
      </c>
      <c r="B16" s="65">
        <v>0</v>
      </c>
      <c r="C16" s="65">
        <v>5.4</v>
      </c>
      <c r="D16" s="9"/>
    </row>
    <row r="17" spans="1:4" ht="31.5" customHeight="1">
      <c r="A17" s="12" t="s">
        <v>54</v>
      </c>
      <c r="B17" s="65">
        <v>0</v>
      </c>
      <c r="C17" s="65"/>
      <c r="D17" s="9"/>
    </row>
    <row r="18" spans="1:4" ht="48" customHeight="1">
      <c r="A18" s="12" t="s">
        <v>78</v>
      </c>
      <c r="B18" s="65">
        <v>0</v>
      </c>
      <c r="C18" s="65">
        <v>0</v>
      </c>
      <c r="D18" s="9"/>
    </row>
    <row r="19" spans="1:4" ht="29.25" customHeight="1">
      <c r="A19" s="12" t="s">
        <v>18</v>
      </c>
      <c r="B19" s="65">
        <v>0</v>
      </c>
      <c r="C19" s="65">
        <v>0</v>
      </c>
      <c r="D19" s="9"/>
    </row>
    <row r="20" spans="1:4" ht="19.5" customHeight="1">
      <c r="A20" s="35" t="s">
        <v>5</v>
      </c>
      <c r="B20" s="66">
        <f>B21+B22+B25+B29+B26+B27+B28+B23+B24</f>
        <v>2819.3999999999996</v>
      </c>
      <c r="C20" s="66">
        <f>C21+C22+C25+C29+C26+C27+C28+C23+C30</f>
        <v>1707.6</v>
      </c>
      <c r="D20" s="29">
        <f>C20/B20*100</f>
        <v>60.56607788891254</v>
      </c>
    </row>
    <row r="21" spans="1:4" ht="30.75" customHeight="1">
      <c r="A21" s="12" t="s">
        <v>96</v>
      </c>
      <c r="B21" s="67">
        <v>90.6</v>
      </c>
      <c r="C21" s="67">
        <v>0</v>
      </c>
      <c r="D21" s="9">
        <f>C21/B21*100</f>
        <v>0</v>
      </c>
    </row>
    <row r="22" spans="1:4" ht="31.5" customHeight="1">
      <c r="A22" s="12" t="s">
        <v>98</v>
      </c>
      <c r="B22" s="67">
        <v>1634</v>
      </c>
      <c r="C22" s="67">
        <v>1600.3</v>
      </c>
      <c r="D22" s="9"/>
    </row>
    <row r="23" spans="1:4" ht="62.25" customHeight="1">
      <c r="A23" s="12" t="s">
        <v>144</v>
      </c>
      <c r="B23" s="67">
        <v>74.7</v>
      </c>
      <c r="C23" s="67">
        <v>49.4</v>
      </c>
      <c r="D23" s="9"/>
    </row>
    <row r="24" spans="1:4" ht="47.25" customHeight="1">
      <c r="A24" s="12" t="s">
        <v>150</v>
      </c>
      <c r="B24" s="67">
        <v>133</v>
      </c>
      <c r="C24" s="67"/>
      <c r="D24" s="9"/>
    </row>
    <row r="25" spans="1:4" ht="17.25" customHeight="1">
      <c r="A25" s="12" t="s">
        <v>85</v>
      </c>
      <c r="B25" s="67">
        <v>154</v>
      </c>
      <c r="C25" s="67">
        <v>63.3</v>
      </c>
      <c r="D25" s="9">
        <f>C25/B25*100</f>
        <v>41.103896103896105</v>
      </c>
    </row>
    <row r="26" spans="1:4" ht="47.25" customHeight="1">
      <c r="A26" s="61" t="s">
        <v>95</v>
      </c>
      <c r="B26" s="67">
        <v>714.6</v>
      </c>
      <c r="C26" s="67">
        <v>0</v>
      </c>
      <c r="D26" s="9"/>
    </row>
    <row r="27" spans="1:4" ht="31.5" customHeight="1">
      <c r="A27" s="12" t="s">
        <v>102</v>
      </c>
      <c r="B27" s="67">
        <v>8.5</v>
      </c>
      <c r="C27" s="67">
        <v>0</v>
      </c>
      <c r="D27" s="9"/>
    </row>
    <row r="28" spans="1:4" ht="19.5" customHeight="1">
      <c r="A28" s="12" t="s">
        <v>120</v>
      </c>
      <c r="B28" s="67">
        <v>10</v>
      </c>
      <c r="C28" s="67">
        <v>0</v>
      </c>
      <c r="D28" s="9"/>
    </row>
    <row r="29" spans="1:4" ht="47.25" customHeight="1">
      <c r="A29" s="12" t="s">
        <v>87</v>
      </c>
      <c r="B29" s="67">
        <v>0</v>
      </c>
      <c r="C29" s="67">
        <v>0</v>
      </c>
      <c r="D29" s="9"/>
    </row>
    <row r="30" spans="1:4" ht="47.25" customHeight="1">
      <c r="A30" s="12" t="s">
        <v>94</v>
      </c>
      <c r="B30" s="67">
        <v>0</v>
      </c>
      <c r="C30" s="67">
        <v>-5.4</v>
      </c>
      <c r="D30" s="9"/>
    </row>
    <row r="31" spans="1:4" ht="18.75" customHeight="1">
      <c r="A31" s="35" t="s">
        <v>1</v>
      </c>
      <c r="B31" s="28">
        <f>B20+B7</f>
        <v>4215</v>
      </c>
      <c r="C31" s="28">
        <f>C20+C7</f>
        <v>2145.5</v>
      </c>
      <c r="D31" s="29">
        <f>C31/B31*100</f>
        <v>50.90154211150653</v>
      </c>
    </row>
    <row r="32" spans="1:4" ht="15.75">
      <c r="A32" s="35" t="s">
        <v>8</v>
      </c>
      <c r="B32" s="79">
        <f>B33+B37+B39+B41+B44</f>
        <v>4314.610000000001</v>
      </c>
      <c r="C32" s="79">
        <f>C33+C37+C41+C44</f>
        <v>2220</v>
      </c>
      <c r="D32" s="29">
        <f>C32/B32*100</f>
        <v>51.45308614220057</v>
      </c>
    </row>
    <row r="33" spans="1:4" ht="15.75">
      <c r="A33" s="35" t="s">
        <v>60</v>
      </c>
      <c r="B33" s="28">
        <f>B34+B35+B36</f>
        <v>1101.9</v>
      </c>
      <c r="C33" s="28">
        <f>C34+C35+C36</f>
        <v>381.1</v>
      </c>
      <c r="D33" s="29">
        <f>C33/B33*100</f>
        <v>34.58571558217624</v>
      </c>
    </row>
    <row r="34" spans="1:4" ht="44.25" customHeight="1">
      <c r="A34" s="38" t="s">
        <v>34</v>
      </c>
      <c r="B34" s="50">
        <v>1081.9</v>
      </c>
      <c r="C34" s="50">
        <v>367.1</v>
      </c>
      <c r="D34" s="9">
        <f>C34/B34*100</f>
        <v>33.93104723172197</v>
      </c>
    </row>
    <row r="35" spans="1:4" ht="15" customHeight="1">
      <c r="A35" s="38" t="s">
        <v>42</v>
      </c>
      <c r="B35" s="50">
        <v>1</v>
      </c>
      <c r="C35" s="50">
        <v>0</v>
      </c>
      <c r="D35" s="9">
        <v>0</v>
      </c>
    </row>
    <row r="36" spans="1:4" ht="15" customHeight="1">
      <c r="A36" s="12" t="s">
        <v>31</v>
      </c>
      <c r="B36" s="50">
        <v>19</v>
      </c>
      <c r="C36" s="50">
        <v>14</v>
      </c>
      <c r="D36" s="9">
        <v>0</v>
      </c>
    </row>
    <row r="37" spans="1:4" ht="16.5" customHeight="1">
      <c r="A37" s="35" t="s">
        <v>61</v>
      </c>
      <c r="B37" s="28">
        <f>B38</f>
        <v>154</v>
      </c>
      <c r="C37" s="28">
        <f>C38</f>
        <v>62.8</v>
      </c>
      <c r="D37" s="29">
        <f>C37/B37*100</f>
        <v>40.77922077922078</v>
      </c>
    </row>
    <row r="38" spans="1:4" ht="15" customHeight="1">
      <c r="A38" s="12" t="s">
        <v>9</v>
      </c>
      <c r="B38" s="50">
        <v>154</v>
      </c>
      <c r="C38" s="50">
        <v>62.8</v>
      </c>
      <c r="D38" s="9">
        <f>C38/B38*100</f>
        <v>40.77922077922078</v>
      </c>
    </row>
    <row r="39" spans="1:4" ht="30.75" customHeight="1" hidden="1">
      <c r="A39" s="35" t="s">
        <v>71</v>
      </c>
      <c r="B39" s="28">
        <v>0</v>
      </c>
      <c r="C39" s="28">
        <v>0</v>
      </c>
      <c r="D39" s="29">
        <v>0</v>
      </c>
    </row>
    <row r="40" spans="1:4" ht="31.5" customHeight="1" hidden="1">
      <c r="A40" s="12" t="s">
        <v>72</v>
      </c>
      <c r="B40" s="50">
        <v>0</v>
      </c>
      <c r="C40" s="50">
        <v>0</v>
      </c>
      <c r="D40" s="9">
        <v>0</v>
      </c>
    </row>
    <row r="41" spans="1:4" ht="15.75" customHeight="1">
      <c r="A41" s="35" t="s">
        <v>41</v>
      </c>
      <c r="B41" s="28">
        <v>237.2</v>
      </c>
      <c r="C41" s="28">
        <f>C42</f>
        <v>49.4</v>
      </c>
      <c r="D41" s="29">
        <f aca="true" t="shared" si="0" ref="D41:D47">C41/B41*100</f>
        <v>20.82630691399663</v>
      </c>
    </row>
    <row r="42" spans="1:4" ht="15" customHeight="1">
      <c r="A42" s="12" t="s">
        <v>145</v>
      </c>
      <c r="B42" s="50">
        <v>210.2</v>
      </c>
      <c r="C42" s="50">
        <v>49.4</v>
      </c>
      <c r="D42" s="9">
        <f t="shared" si="0"/>
        <v>23.50142721217888</v>
      </c>
    </row>
    <row r="43" spans="1:4" ht="15" customHeight="1">
      <c r="A43" s="12" t="s">
        <v>51</v>
      </c>
      <c r="B43" s="50">
        <v>27</v>
      </c>
      <c r="C43" s="50">
        <v>0</v>
      </c>
      <c r="D43" s="9">
        <v>0</v>
      </c>
    </row>
    <row r="44" spans="1:4" ht="15.75" customHeight="1">
      <c r="A44" s="35" t="s">
        <v>81</v>
      </c>
      <c r="B44" s="28">
        <f>B45+B46+B47</f>
        <v>2821.51</v>
      </c>
      <c r="C44" s="28">
        <f>C45+C46+C47</f>
        <v>1726.7</v>
      </c>
      <c r="D44" s="29">
        <f t="shared" si="0"/>
        <v>61.19772745799234</v>
      </c>
    </row>
    <row r="45" spans="1:4" ht="16.5" customHeight="1">
      <c r="A45" s="12" t="s">
        <v>80</v>
      </c>
      <c r="B45" s="50">
        <v>375.3</v>
      </c>
      <c r="C45" s="50">
        <v>76.4</v>
      </c>
      <c r="D45" s="9">
        <f>C45/B45*100</f>
        <v>20.35704769517719</v>
      </c>
    </row>
    <row r="46" spans="1:4" ht="15.75" customHeight="1">
      <c r="A46" s="12" t="s">
        <v>38</v>
      </c>
      <c r="B46" s="50">
        <v>1600.51</v>
      </c>
      <c r="C46" s="50">
        <v>1600.3</v>
      </c>
      <c r="D46" s="9">
        <f t="shared" si="0"/>
        <v>99.98687918226065</v>
      </c>
    </row>
    <row r="47" spans="1:4" ht="15.75" customHeight="1">
      <c r="A47" s="12" t="s">
        <v>15</v>
      </c>
      <c r="B47" s="50">
        <v>845.7</v>
      </c>
      <c r="C47" s="50">
        <v>50</v>
      </c>
      <c r="D47" s="9">
        <f t="shared" si="0"/>
        <v>5.912262031453234</v>
      </c>
    </row>
    <row r="48" spans="1:4" ht="15.75" customHeight="1">
      <c r="A48" s="12" t="s">
        <v>0</v>
      </c>
      <c r="B48" s="50">
        <f>B31-B32</f>
        <v>-99.61000000000058</v>
      </c>
      <c r="C48" s="85">
        <f>C31-C32</f>
        <v>-74.5</v>
      </c>
      <c r="D48" s="45"/>
    </row>
    <row r="49" spans="1:4" ht="15.75" customHeight="1">
      <c r="A49" s="11"/>
      <c r="B49" s="8"/>
      <c r="C49" s="8"/>
      <c r="D49" s="9"/>
    </row>
    <row r="50" spans="1:4" ht="15.75">
      <c r="A50" s="5" t="s">
        <v>119</v>
      </c>
      <c r="B50" s="5"/>
      <c r="C50" s="5"/>
      <c r="D50" s="5"/>
    </row>
    <row r="51" spans="1:4" ht="15.75">
      <c r="A51" s="5" t="s">
        <v>22</v>
      </c>
      <c r="B51" s="5"/>
      <c r="C51" s="5"/>
      <c r="D51" s="5"/>
    </row>
    <row r="52" spans="1:4" ht="15.75">
      <c r="A52" s="5" t="s">
        <v>3</v>
      </c>
      <c r="B52" s="5"/>
      <c r="C52" s="5" t="s">
        <v>110</v>
      </c>
      <c r="D52" s="5"/>
    </row>
    <row r="53" spans="1:4" ht="15.75">
      <c r="A53" s="10"/>
      <c r="B53" s="5"/>
      <c r="C53" s="5"/>
      <c r="D53" s="5"/>
    </row>
    <row r="54" ht="12.75">
      <c r="A54" s="3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SheetLayoutView="100" zoomScalePageLayoutView="0" workbookViewId="0" topLeftCell="A1">
      <selection activeCell="B36" sqref="B36"/>
    </sheetView>
  </sheetViews>
  <sheetFormatPr defaultColWidth="9.00390625" defaultRowHeight="12.75"/>
  <cols>
    <col min="1" max="1" width="68.125" style="2" customWidth="1"/>
    <col min="2" max="2" width="16.625" style="0" customWidth="1"/>
    <col min="3" max="3" width="17.625" style="0" customWidth="1"/>
    <col min="4" max="4" width="14.25390625" style="0" customWidth="1"/>
  </cols>
  <sheetData>
    <row r="1" spans="1:4" ht="15.75">
      <c r="A1" s="82" t="s">
        <v>23</v>
      </c>
      <c r="B1" s="82"/>
      <c r="C1" s="82"/>
      <c r="D1" s="82"/>
    </row>
    <row r="2" spans="1:4" ht="15.75">
      <c r="A2" s="82" t="s">
        <v>30</v>
      </c>
      <c r="B2" s="82"/>
      <c r="C2" s="82"/>
      <c r="D2" s="82"/>
    </row>
    <row r="3" spans="1:4" ht="15.75">
      <c r="A3" s="82" t="s">
        <v>148</v>
      </c>
      <c r="B3" s="82"/>
      <c r="C3" s="82"/>
      <c r="D3" s="82"/>
    </row>
    <row r="4" spans="1:4" ht="9.75" customHeight="1">
      <c r="A4" s="4"/>
      <c r="B4" s="4"/>
      <c r="C4" s="4"/>
      <c r="D4" s="4"/>
    </row>
    <row r="5" spans="1:4" ht="35.25" customHeight="1">
      <c r="A5" s="6" t="s">
        <v>2</v>
      </c>
      <c r="B5" s="7" t="s">
        <v>141</v>
      </c>
      <c r="C5" s="7" t="s">
        <v>151</v>
      </c>
      <c r="D5" s="40" t="s">
        <v>4</v>
      </c>
    </row>
    <row r="6" spans="1:4" ht="14.25" customHeight="1">
      <c r="A6" s="39">
        <v>1</v>
      </c>
      <c r="B6" s="7">
        <v>2</v>
      </c>
      <c r="C6" s="7">
        <v>3</v>
      </c>
      <c r="D6" s="40">
        <v>4</v>
      </c>
    </row>
    <row r="7" spans="1:4" ht="16.5" customHeight="1">
      <c r="A7" s="25"/>
      <c r="B7" s="26"/>
      <c r="C7" s="26"/>
      <c r="D7" s="32"/>
    </row>
    <row r="8" spans="1:4" ht="17.25" customHeight="1">
      <c r="A8" s="19" t="s">
        <v>76</v>
      </c>
      <c r="B8" s="33">
        <f>B9+B10+B11+B12+B14+B15+B16+B20+B21+B17+B23</f>
        <v>26096</v>
      </c>
      <c r="C8" s="33">
        <f>SUM(C9:C23)</f>
        <v>8313.149999999998</v>
      </c>
      <c r="D8" s="34">
        <f aca="true" t="shared" si="0" ref="D8:D17">C8/B8*100</f>
        <v>31.856031575720404</v>
      </c>
    </row>
    <row r="9" spans="1:4" ht="15.75" customHeight="1">
      <c r="A9" s="12" t="s">
        <v>10</v>
      </c>
      <c r="B9" s="71">
        <v>19316</v>
      </c>
      <c r="C9" s="71">
        <v>5973.3</v>
      </c>
      <c r="D9" s="18">
        <f t="shared" si="0"/>
        <v>30.92410436943467</v>
      </c>
    </row>
    <row r="10" spans="1:4" ht="15.75" customHeight="1">
      <c r="A10" s="12" t="s">
        <v>11</v>
      </c>
      <c r="B10" s="71">
        <v>48</v>
      </c>
      <c r="C10" s="71">
        <v>4.4</v>
      </c>
      <c r="D10" s="18">
        <v>1109.86</v>
      </c>
    </row>
    <row r="11" spans="1:4" ht="15.75" customHeight="1">
      <c r="A11" s="12" t="s">
        <v>69</v>
      </c>
      <c r="B11" s="71">
        <v>1986</v>
      </c>
      <c r="C11" s="71">
        <v>249.4</v>
      </c>
      <c r="D11" s="18">
        <f t="shared" si="0"/>
        <v>12.55790533736153</v>
      </c>
    </row>
    <row r="12" spans="1:4" ht="20.25" customHeight="1">
      <c r="A12" s="12" t="s">
        <v>12</v>
      </c>
      <c r="B12" s="71">
        <v>3871</v>
      </c>
      <c r="C12" s="71">
        <v>1151</v>
      </c>
      <c r="D12" s="18">
        <f t="shared" si="0"/>
        <v>29.7339188840093</v>
      </c>
    </row>
    <row r="13" spans="1:4" ht="19.5" customHeight="1" hidden="1">
      <c r="A13" s="12" t="s">
        <v>13</v>
      </c>
      <c r="B13" s="71"/>
      <c r="C13" s="71"/>
      <c r="D13" s="18"/>
    </row>
    <row r="14" spans="1:4" ht="45" customHeight="1">
      <c r="A14" s="12" t="s">
        <v>116</v>
      </c>
      <c r="B14" s="71">
        <v>502</v>
      </c>
      <c r="C14" s="71">
        <v>412.7</v>
      </c>
      <c r="D14" s="18">
        <f t="shared" si="0"/>
        <v>82.21115537848605</v>
      </c>
    </row>
    <row r="15" spans="1:4" ht="30" customHeight="1">
      <c r="A15" s="12" t="s">
        <v>83</v>
      </c>
      <c r="B15" s="71">
        <v>23</v>
      </c>
      <c r="C15" s="71">
        <v>5.7</v>
      </c>
      <c r="D15" s="18">
        <f t="shared" si="0"/>
        <v>24.782608695652176</v>
      </c>
    </row>
    <row r="16" spans="1:4" ht="27.75" customHeight="1" hidden="1">
      <c r="A16" s="12" t="s">
        <v>63</v>
      </c>
      <c r="B16" s="71"/>
      <c r="C16" s="71"/>
      <c r="D16" s="18"/>
    </row>
    <row r="17" spans="1:4" ht="31.5" customHeight="1">
      <c r="A17" s="12" t="s">
        <v>84</v>
      </c>
      <c r="B17" s="71">
        <v>350</v>
      </c>
      <c r="C17" s="71">
        <v>15.4</v>
      </c>
      <c r="D17" s="18">
        <f t="shared" si="0"/>
        <v>4.4</v>
      </c>
    </row>
    <row r="18" spans="1:4" ht="27.75" customHeight="1">
      <c r="A18" s="54" t="s">
        <v>118</v>
      </c>
      <c r="B18" s="71"/>
      <c r="C18" s="71">
        <v>16.8</v>
      </c>
      <c r="D18" s="18"/>
    </row>
    <row r="19" spans="1:4" ht="31.5" customHeight="1">
      <c r="A19" s="12" t="s">
        <v>92</v>
      </c>
      <c r="B19" s="71"/>
      <c r="C19" s="71">
        <v>46.4</v>
      </c>
      <c r="D19" s="18"/>
    </row>
    <row r="20" spans="1:4" ht="30.75" customHeight="1">
      <c r="A20" s="12" t="s">
        <v>91</v>
      </c>
      <c r="B20" s="71">
        <v>0</v>
      </c>
      <c r="C20" s="71">
        <v>22.35</v>
      </c>
      <c r="D20" s="18"/>
    </row>
    <row r="21" spans="1:4" ht="48" customHeight="1">
      <c r="A21" s="56" t="s">
        <v>117</v>
      </c>
      <c r="B21" s="71"/>
      <c r="C21" s="71">
        <v>291.4</v>
      </c>
      <c r="D21" s="18"/>
    </row>
    <row r="22" spans="1:4" ht="31.5" customHeight="1">
      <c r="A22" s="12" t="s">
        <v>140</v>
      </c>
      <c r="B22" s="71"/>
      <c r="C22" s="71">
        <v>0</v>
      </c>
      <c r="D22" s="18"/>
    </row>
    <row r="23" spans="1:4" ht="17.25" customHeight="1">
      <c r="A23" s="12" t="s">
        <v>64</v>
      </c>
      <c r="B23" s="71"/>
      <c r="C23" s="71">
        <v>124.3</v>
      </c>
      <c r="D23" s="18"/>
    </row>
    <row r="24" spans="1:4" ht="18.75" customHeight="1">
      <c r="A24" s="19" t="s">
        <v>5</v>
      </c>
      <c r="B24" s="72">
        <f>B25+B26+B27+B30+B28+B31+B34+B33+B32+B29</f>
        <v>15379.29</v>
      </c>
      <c r="C24" s="72">
        <f>C25+C26+C27+C30+C28+C31+C34+C32+C33</f>
        <v>5754.15</v>
      </c>
      <c r="D24" s="34"/>
    </row>
    <row r="25" spans="1:4" ht="33" customHeight="1">
      <c r="A25" s="12" t="s">
        <v>97</v>
      </c>
      <c r="B25" s="73">
        <v>0</v>
      </c>
      <c r="C25" s="73">
        <v>0</v>
      </c>
      <c r="D25" s="18"/>
    </row>
    <row r="26" spans="1:4" ht="30" customHeight="1">
      <c r="A26" s="12" t="s">
        <v>99</v>
      </c>
      <c r="B26" s="73">
        <v>5829.15</v>
      </c>
      <c r="C26" s="73">
        <v>5744.15</v>
      </c>
      <c r="D26" s="18"/>
    </row>
    <row r="27" spans="1:4" ht="45.75" customHeight="1">
      <c r="A27" s="12" t="s">
        <v>115</v>
      </c>
      <c r="B27" s="73">
        <v>0</v>
      </c>
      <c r="C27" s="73">
        <v>0</v>
      </c>
      <c r="D27" s="18"/>
    </row>
    <row r="28" spans="1:4" ht="45.75" customHeight="1">
      <c r="A28" s="52" t="s">
        <v>100</v>
      </c>
      <c r="B28" s="73">
        <v>5161.14</v>
      </c>
      <c r="C28" s="73">
        <v>0</v>
      </c>
      <c r="D28" s="18"/>
    </row>
    <row r="29" spans="1:4" ht="75.75" customHeight="1">
      <c r="A29" s="52" t="s">
        <v>153</v>
      </c>
      <c r="B29" s="73">
        <v>2395</v>
      </c>
      <c r="C29" s="73"/>
      <c r="D29" s="18"/>
    </row>
    <row r="30" spans="1:4" ht="59.25" customHeight="1">
      <c r="A30" s="12" t="s">
        <v>86</v>
      </c>
      <c r="B30" s="73">
        <v>0</v>
      </c>
      <c r="C30" s="73">
        <v>0</v>
      </c>
      <c r="D30" s="18"/>
    </row>
    <row r="31" spans="1:4" ht="36" customHeight="1">
      <c r="A31" s="53" t="s">
        <v>103</v>
      </c>
      <c r="B31" s="73">
        <v>1900</v>
      </c>
      <c r="C31" s="73">
        <v>0</v>
      </c>
      <c r="D31" s="34"/>
    </row>
    <row r="32" spans="1:4" ht="62.25" customHeight="1">
      <c r="A32" s="52" t="s">
        <v>112</v>
      </c>
      <c r="B32" s="73">
        <v>0</v>
      </c>
      <c r="C32" s="73">
        <v>0</v>
      </c>
      <c r="D32" s="18"/>
    </row>
    <row r="33" spans="1:5" ht="30.75" customHeight="1">
      <c r="A33" s="12" t="s">
        <v>111</v>
      </c>
      <c r="B33" s="73">
        <v>10</v>
      </c>
      <c r="C33" s="73">
        <v>10</v>
      </c>
      <c r="D33" s="18"/>
      <c r="E33" s="55"/>
    </row>
    <row r="34" spans="1:4" ht="44.25" customHeight="1">
      <c r="A34" s="12" t="s">
        <v>154</v>
      </c>
      <c r="B34" s="73">
        <v>84</v>
      </c>
      <c r="C34" s="73">
        <v>0</v>
      </c>
      <c r="D34" s="18"/>
    </row>
    <row r="35" spans="1:4" ht="14.25" customHeight="1">
      <c r="A35" s="19" t="s">
        <v>1</v>
      </c>
      <c r="B35" s="33">
        <f>B24+B8</f>
        <v>41475.29</v>
      </c>
      <c r="C35" s="33">
        <f>C24+C8</f>
        <v>14067.299999999997</v>
      </c>
      <c r="D35" s="34">
        <f>C35/B35*100</f>
        <v>33.91730353181375</v>
      </c>
    </row>
    <row r="36" spans="1:4" ht="16.5" customHeight="1">
      <c r="A36" s="19" t="s">
        <v>8</v>
      </c>
      <c r="B36" s="84">
        <f>B38+B39+B40+B41+B44+B47+B52+B53</f>
        <v>43805.50000000001</v>
      </c>
      <c r="C36" s="75">
        <f>C38+C39+C40+C42+C44+C47+C52+C41+C53</f>
        <v>11763.7</v>
      </c>
      <c r="D36" s="34">
        <f>C36/B36*100</f>
        <v>26.8543904304254</v>
      </c>
    </row>
    <row r="37" spans="1:4" ht="16.5" customHeight="1">
      <c r="A37" s="19" t="s">
        <v>60</v>
      </c>
      <c r="B37" s="33">
        <f>B38+B39+B40</f>
        <v>3685.7000000000003</v>
      </c>
      <c r="C37" s="33">
        <f>C38+C39+C40</f>
        <v>1299.6</v>
      </c>
      <c r="D37" s="34">
        <f>C37/B37*100</f>
        <v>35.26060178527823</v>
      </c>
    </row>
    <row r="38" spans="1:4" ht="43.5" customHeight="1">
      <c r="A38" s="38" t="s">
        <v>34</v>
      </c>
      <c r="B38" s="17">
        <v>3028.3</v>
      </c>
      <c r="C38" s="17">
        <v>965.9</v>
      </c>
      <c r="D38" s="18">
        <f>C38/B38*100</f>
        <v>31.89578311263745</v>
      </c>
    </row>
    <row r="39" spans="1:4" ht="18" customHeight="1">
      <c r="A39" s="38" t="s">
        <v>42</v>
      </c>
      <c r="B39" s="17">
        <v>2</v>
      </c>
      <c r="C39" s="17">
        <v>0</v>
      </c>
      <c r="D39" s="18">
        <f>C39/B39*100</f>
        <v>0</v>
      </c>
    </row>
    <row r="40" spans="1:4" ht="15.75" customHeight="1">
      <c r="A40" s="12" t="s">
        <v>31</v>
      </c>
      <c r="B40" s="17">
        <v>655.4</v>
      </c>
      <c r="C40" s="17">
        <v>333.7</v>
      </c>
      <c r="D40" s="18">
        <f>C40/B40*100</f>
        <v>50.915471467805915</v>
      </c>
    </row>
    <row r="41" spans="1:4" ht="15.75" customHeight="1">
      <c r="A41" s="19" t="s">
        <v>62</v>
      </c>
      <c r="B41" s="17">
        <f>B42+B43</f>
        <v>0</v>
      </c>
      <c r="C41" s="17">
        <f>C42+C43</f>
        <v>0</v>
      </c>
      <c r="D41" s="18">
        <v>0</v>
      </c>
    </row>
    <row r="42" spans="1:4" ht="28.5" customHeight="1">
      <c r="A42" s="12" t="s">
        <v>21</v>
      </c>
      <c r="B42" s="17">
        <v>0</v>
      </c>
      <c r="C42" s="17">
        <v>0</v>
      </c>
      <c r="D42" s="18">
        <v>0</v>
      </c>
    </row>
    <row r="43" spans="1:4" ht="15.75">
      <c r="A43" s="12" t="s">
        <v>70</v>
      </c>
      <c r="B43" s="17">
        <v>0</v>
      </c>
      <c r="C43" s="17">
        <v>0</v>
      </c>
      <c r="D43" s="18">
        <v>0</v>
      </c>
    </row>
    <row r="44" spans="1:4" ht="17.25" customHeight="1">
      <c r="A44" s="19" t="s">
        <v>41</v>
      </c>
      <c r="B44" s="33">
        <f>B45+B46</f>
        <v>11428.6</v>
      </c>
      <c r="C44" s="33">
        <f>C45+C46</f>
        <v>395.2</v>
      </c>
      <c r="D44" s="34">
        <f>C44/B44*100</f>
        <v>3.457991355021612</v>
      </c>
    </row>
    <row r="45" spans="1:4" ht="15.75" customHeight="1">
      <c r="A45" s="12" t="s">
        <v>145</v>
      </c>
      <c r="B45" s="17">
        <v>11428.6</v>
      </c>
      <c r="C45" s="17">
        <v>395.2</v>
      </c>
      <c r="D45" s="18">
        <f>C45/B45*100</f>
        <v>3.457991355021612</v>
      </c>
    </row>
    <row r="46" spans="1:4" ht="15.75">
      <c r="A46" s="46" t="s">
        <v>51</v>
      </c>
      <c r="B46" s="17">
        <v>0</v>
      </c>
      <c r="C46" s="17">
        <v>0</v>
      </c>
      <c r="D46" s="18">
        <v>0</v>
      </c>
    </row>
    <row r="47" spans="1:4" ht="17.25" customHeight="1">
      <c r="A47" s="19" t="s">
        <v>14</v>
      </c>
      <c r="B47" s="33">
        <f>B49+B50+B51</f>
        <v>20431.9</v>
      </c>
      <c r="C47" s="33">
        <f>C49+C50+C51</f>
        <v>7315.800000000001</v>
      </c>
      <c r="D47" s="34">
        <f>C47/B47*100</f>
        <v>35.80577430390713</v>
      </c>
    </row>
    <row r="48" spans="1:4" ht="25.5" customHeight="1" hidden="1">
      <c r="A48" s="12" t="s">
        <v>17</v>
      </c>
      <c r="B48" s="17"/>
      <c r="C48" s="17"/>
      <c r="D48" s="18" t="e">
        <f>C48/B48*100</f>
        <v>#DIV/0!</v>
      </c>
    </row>
    <row r="49" spans="1:4" ht="18" customHeight="1">
      <c r="A49" s="12" t="s">
        <v>48</v>
      </c>
      <c r="B49" s="17">
        <v>371</v>
      </c>
      <c r="C49" s="17">
        <v>260.1</v>
      </c>
      <c r="D49" s="18">
        <f>C49/B49*100</f>
        <v>70.1078167115903</v>
      </c>
    </row>
    <row r="50" spans="1:4" ht="15" customHeight="1">
      <c r="A50" s="12" t="s">
        <v>38</v>
      </c>
      <c r="B50" s="17">
        <v>12024.7</v>
      </c>
      <c r="C50" s="17">
        <v>6216.6</v>
      </c>
      <c r="D50" s="18">
        <f>C50/B50*100</f>
        <v>51.69858707493742</v>
      </c>
    </row>
    <row r="51" spans="1:4" ht="15.75" customHeight="1">
      <c r="A51" s="12" t="s">
        <v>15</v>
      </c>
      <c r="B51" s="17">
        <v>8036.2</v>
      </c>
      <c r="C51" s="17">
        <v>839.1</v>
      </c>
      <c r="D51" s="18">
        <f>C51/B51*100</f>
        <v>10.441502202533536</v>
      </c>
    </row>
    <row r="52" spans="1:4" ht="15.75" customHeight="1">
      <c r="A52" s="19" t="s">
        <v>39</v>
      </c>
      <c r="B52" s="33">
        <v>150.3</v>
      </c>
      <c r="C52" s="33">
        <v>50.1</v>
      </c>
      <c r="D52" s="34">
        <f>C52/B52*100</f>
        <v>33.33333333333333</v>
      </c>
    </row>
    <row r="53" spans="1:4" ht="15.75" customHeight="1">
      <c r="A53" s="19" t="s">
        <v>93</v>
      </c>
      <c r="B53" s="33">
        <v>8109</v>
      </c>
      <c r="C53" s="33">
        <v>2703</v>
      </c>
      <c r="D53" s="34"/>
    </row>
    <row r="54" spans="1:4" ht="15" customHeight="1">
      <c r="A54" s="19" t="s">
        <v>105</v>
      </c>
      <c r="B54" s="17">
        <f>B35-B36</f>
        <v>-2330.2100000000064</v>
      </c>
      <c r="C54" s="76">
        <f>C35-C36</f>
        <v>2303.5999999999967</v>
      </c>
      <c r="D54" s="18"/>
    </row>
    <row r="55" spans="1:4" ht="15" customHeight="1">
      <c r="A55" s="19"/>
      <c r="B55" s="37"/>
      <c r="C55" s="37"/>
      <c r="D55" s="18"/>
    </row>
    <row r="56" spans="1:4" ht="12.75" customHeight="1">
      <c r="A56" s="19"/>
      <c r="B56" s="37"/>
      <c r="C56" s="37"/>
      <c r="D56" s="18"/>
    </row>
    <row r="57" spans="1:4" ht="14.25" customHeight="1">
      <c r="A57" s="5" t="s">
        <v>119</v>
      </c>
      <c r="B57" s="5"/>
      <c r="C57" s="5"/>
      <c r="D57" s="5"/>
    </row>
    <row r="58" spans="1:4" ht="14.25" customHeight="1">
      <c r="A58" s="5" t="s">
        <v>22</v>
      </c>
      <c r="B58" s="5"/>
      <c r="C58" s="5"/>
      <c r="D58" s="5"/>
    </row>
    <row r="59" spans="1:5" ht="14.25" customHeight="1">
      <c r="A59" s="5" t="s">
        <v>3</v>
      </c>
      <c r="B59" s="5"/>
      <c r="C59" s="5" t="s">
        <v>110</v>
      </c>
      <c r="D59" s="5"/>
      <c r="E59" s="5"/>
    </row>
    <row r="60" spans="1:4" ht="15.75">
      <c r="A60" s="10"/>
      <c r="B60" s="5"/>
      <c r="C60" s="5"/>
      <c r="D60" s="5"/>
    </row>
  </sheetData>
  <sheetProtection/>
  <mergeCells count="3">
    <mergeCell ref="A1:D1"/>
    <mergeCell ref="A2:D2"/>
    <mergeCell ref="A3:D3"/>
  </mergeCells>
  <printOptions/>
  <pageMargins left="0.9055118110236221" right="0.5905511811023623" top="0.5905511811023623" bottom="0.5905511811023623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"Городское поселение Советский" на 1 мая 2018 г.</dc:title>
  <dc:subject/>
  <dc:creator>DOHOD1</dc:creator>
  <cp:keywords/>
  <dc:description/>
  <cp:lastModifiedBy>Dohod</cp:lastModifiedBy>
  <cp:lastPrinted>2018-05-15T09:37:01Z</cp:lastPrinted>
  <dcterms:created xsi:type="dcterms:W3CDTF">2007-03-05T11:59:24Z</dcterms:created>
  <dcterms:modified xsi:type="dcterms:W3CDTF">2018-05-15T09:38:37Z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XXJ7TYMEEKJ2-4861-127</vt:lpwstr>
  </property>
  <property fmtid="{D5CDD505-2E9C-101B-9397-08002B2CF9AE}" pid="4" name="_dlc_DocIdItemGu">
    <vt:lpwstr>788bd3e7-021f-4001-a8f8-20ebbb0c52f3</vt:lpwstr>
  </property>
  <property fmtid="{D5CDD505-2E9C-101B-9397-08002B2CF9AE}" pid="5" name="_dlc_DocIdU">
    <vt:lpwstr>https://vip.gov.mari.ru/sovetsk/solnechnyi/_layouts/DocIdRedir.aspx?ID=XXJ7TYMEEKJ2-4861-127, XXJ7TYMEEKJ2-4861-127</vt:lpwstr>
  </property>
  <property fmtid="{D5CDD505-2E9C-101B-9397-08002B2CF9AE}" pid="6" name="Описан">
    <vt:lpwstr/>
  </property>
</Properties>
</file>