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'Алекс'!$A$1:$D$60</definedName>
    <definedName name="_xlnm.Print_Area" localSheetId="1">'В-У'!$A$1:$D$62</definedName>
    <definedName name="_xlnm.Print_Area" localSheetId="2">'Вят'!$A$1:$D$73</definedName>
    <definedName name="_xlnm.Print_Area" localSheetId="3">'Кужмара'!$A$1:$D$71</definedName>
    <definedName name="_xlnm.Print_Area" localSheetId="4">'Михайл'!$A$1:$D$66</definedName>
    <definedName name="_xlnm.Print_Area" localSheetId="5">'Ронга'!$A$1:$D$60</definedName>
    <definedName name="_xlnm.Print_Area" localSheetId="7">'Совет'!$A$1:$D$70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<sst xmlns="http://schemas.openxmlformats.org/spreadsheetml/2006/main" count="512" uniqueCount="175">
  <si>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</si>
  <si>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</si>
  <si>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</si>
  <si>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</si>
  <si>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</si>
  <si>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</si>
  <si>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</si>
  <si>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</si>
  <si>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</si>
  <si>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</si>
  <si>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</si>
  <si>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</si>
  <si>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</si>
  <si>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</si>
  <si>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</si>
  <si>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</si>
  <si>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</si>
  <si>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</si>
  <si>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</si>
  <si>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</si>
  <si>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</si>
  <si>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</si>
  <si>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</si>
  <si>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</si>
  <si>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</si>
  <si>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</si>
  <si>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</si>
  <si>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</si>
  <si>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</si>
  <si>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</si>
  <si>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</si>
  <si>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</si>
  <si>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</si>
  <si>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</si>
  <si>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</si>
  <si>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</si>
  <si>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</si>
  <si>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</si>
  <si>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</si>
  <si>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</si>
  <si>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</si>
  <si>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</si>
  <si>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</si>
  <si>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</si>
  <si>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</si>
  <si>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</si>
  <si>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</si>
  <si>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</si>
  <si>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</si>
  <si>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</si>
  <si>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</si>
  <si>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</si>
  <si>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</si>
  <si>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</si>
  <si>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</si>
  <si>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</si>
  <si>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</si>
  <si>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</si>
  <si>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</si>
  <si>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</si>
  <si>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</si>
  <si>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</si>
  <si>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</si>
  <si>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</si>
  <si>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</si>
  <si>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</si>
  <si>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</si>
  <si>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</si>
  <si>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</si>
  <si>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</si>
  <si>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</si>
  <si>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</si>
  <si>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</si>
  <si>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</si>
  <si>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</si>
  <si>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</si>
  <si>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</si>
  <si>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</si>
  <si>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</si>
  <si>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</si>
  <si>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</si>
  <si>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</si>
  <si>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</si>
  <si>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</si>
  <si>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</si>
  <si>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</si>
  <si>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</si>
  <si>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</si>
  <si>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</si>
  <si>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</si>
  <si>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</si>
  <si>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0500 Жилищно-коммунальное хозяйство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</si>
  <si>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</si>
  <si>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</si>
  <si>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</si>
  <si>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</si>
  <si>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</si>
  <si>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</si>
  <si>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</si>
  <si>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</si>
  <si>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</si>
  <si>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</si>
  <si>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</si>
  <si>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</si>
  <si>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</si>
  <si>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</si>
  <si>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</si>
  <si>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</si>
  <si>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</si>
  <si>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</si>
  <si>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</si>
  <si>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</si>
  <si>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</si>
  <si>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</si>
  <si>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</si>
  <si>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</si>
  <si>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</si>
  <si>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</si>
  <si>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</si>
  <si>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</si>
  <si>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</si>
  <si>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</si>
  <si>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</si>
  <si>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</si>
  <si>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детского игрового городка  в деревне Михайловка, проект - "Егоза")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</si>
  <si>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 от физических лиц,  на строительство детского игрового городка  в деревне Михайловка, проект - "Егоза")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</si>
  <si>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</si>
  <si>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</si>
  <si>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45 393 13 0000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 из республиканского бюджета Республики Марий Эл</t>
  </si>
  <si>
    <t>904 117 01050 10 0000 180 Невыясненные поступления, зачисляемые в бюджеты сельских поселений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</si>
  <si>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</si>
  <si>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</si>
  <si>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</si>
  <si>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</si>
  <si>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</si>
  <si>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</si>
  <si>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</si>
  <si>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</si>
  <si>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</si>
  <si>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</si>
  <si>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</si>
  <si>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</si>
  <si>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</si>
  <si>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</si>
  <si>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</si>
  <si>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904 117 15 030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детской площадки в поселке Комсомольский, проект - "Солнышко")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</si>
  <si>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</si>
  <si>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</si>
  <si>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 xml:space="preserve"> Руководитель финансового управления </t>
  </si>
  <si>
    <t>Е.С. Кропотова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</si>
  <si>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</si>
  <si>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</si>
  <si>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13 0117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«Детская площадка в пос. Ургакш «Непоседы»)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</si>
  <si>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</si>
  <si>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</si>
  <si>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</si>
  <si>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</si>
  <si>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</si>
  <si>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на 1 ноября  2021 г.</t>
  </si>
  <si>
    <t>Факт на 01.11.21 г.</t>
  </si>
  <si>
    <t>на 1 ноября 2021 г.</t>
  </si>
  <si>
    <t>904 117 15030 10 0016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 «Обустройство контейнерной площадки накопления ТКО в дер. Кордемучаш»);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</si>
  <si>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контейнерной площадки накопления ТКО в дер. Мари-Орша»);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</si>
  <si>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контейнерной площадки накопления ТКО в дер. Березята»);</t>
  </si>
  <si>
    <t>904 117 15030 10 0019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 «Обустройство контейнерной площадки накопления твердых коммунальных отходов в дер. Захарята»);</t>
  </si>
  <si>
    <t>904 117 15030 10 0110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контейнерной площадки накопления твердых коммунальных отходов в дер. Колянур»);</t>
  </si>
  <si>
    <t>904 117 15030 10 0111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площадок твердых коммунальных отходов в дер. Удельное»);</t>
  </si>
  <si>
    <t>904 117 15030 10 0112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контейнерной площадки накопления ТКО в дер. Шогаль»);</t>
  </si>
  <si>
    <t>904 117 15030 10 0113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площадок накопления твердых коммунальных отходов в дер. Фокино»);</t>
  </si>
  <si>
    <t>904 117 15030 10 0114 150;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контейнерных площадок накопления твердых коммунальных отходов в с. Орша»)</t>
  </si>
  <si>
    <t>904 117 15030 10 0115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«Организация ливневых стоков в дер.Мари-Орша»);</t>
  </si>
  <si>
    <t>904 117 15030 10 0215 150 Инициативные платежи, зачисляемые в бюджеты сельских поселений (инициативные платежи, зачисляемые в бюджеты сельских поселений от физических лиц, проект «Организация ливневых стоков в дер.Мари-Орша»).</t>
  </si>
  <si>
    <t>904 111 05 075 10 0000 120 Доходы от сдачи в аренду имущества, составляющего казну сельских поселений</t>
  </si>
  <si>
    <t>904 117 15030 10 0116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«Создание и благоустройство зон отдыха и детской игровой площадки в дер. Кельмаксола»);</t>
  </si>
  <si>
    <t>904 117 15030 10 0216 150 Инициативные платежи, зачисляемые в бюджеты сельских поселений (инициативные платежи, зачисляемые в бюджеты сельских поселений от физических лиц, проект «Создание и благоустройство зон отдыха и детской игровой площадки в дер. Кельмаксола»).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</si>
</sst>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110" zoomScaleSheetLayoutView="110" zoomScalePageLayoutView="0" workbookViewId="0" topLeftCell="A40">
      <selection activeCell="A25" sqref="A25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55" t="s">
        <v>131</v>
      </c>
      <c r="B1" s="55"/>
      <c r="C1" s="55"/>
      <c r="D1" s="55"/>
    </row>
    <row r="2" spans="1:4" ht="15.75">
      <c r="A2" s="55" t="s">
        <v>132</v>
      </c>
      <c r="B2" s="55"/>
      <c r="C2" s="55"/>
      <c r="D2" s="55"/>
    </row>
    <row r="3" spans="1:4" ht="15.75">
      <c r="A3" s="55" t="s">
        <v>158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123</v>
      </c>
      <c r="C5" s="2" t="s">
        <v>159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SUM(B9:B20)</f>
        <v>1409</v>
      </c>
      <c r="C8" s="9">
        <f>SUM(C9:C21)</f>
        <v>873.89365</v>
      </c>
      <c r="D8" s="10">
        <f aca="true" t="shared" si="0" ref="D8:D18">C8/B8*100</f>
        <v>62.022260468417315</v>
      </c>
    </row>
    <row r="9" spans="1:4" ht="18" customHeight="1">
      <c r="A9" s="4" t="s">
        <v>23</v>
      </c>
      <c r="B9" s="11">
        <v>516</v>
      </c>
      <c r="C9" s="27">
        <v>293.23896</v>
      </c>
      <c r="D9" s="6">
        <f t="shared" si="0"/>
        <v>56.829255813953495</v>
      </c>
    </row>
    <row r="10" spans="1:4" ht="15.75" customHeight="1">
      <c r="A10" s="4" t="s">
        <v>24</v>
      </c>
      <c r="B10" s="11">
        <v>176</v>
      </c>
      <c r="C10" s="11">
        <v>33.97826</v>
      </c>
      <c r="D10" s="6">
        <f t="shared" si="0"/>
        <v>19.305829545454543</v>
      </c>
    </row>
    <row r="11" spans="1:4" ht="15" customHeight="1">
      <c r="A11" s="4" t="s">
        <v>25</v>
      </c>
      <c r="B11" s="11">
        <v>535</v>
      </c>
      <c r="C11" s="11">
        <v>367.66744</v>
      </c>
      <c r="D11" s="6">
        <f t="shared" si="0"/>
        <v>68.72288598130841</v>
      </c>
    </row>
    <row r="12" spans="1:4" ht="20.25" customHeight="1" hidden="1">
      <c r="A12" s="4" t="s">
        <v>15</v>
      </c>
      <c r="B12" s="11"/>
      <c r="C12" s="11"/>
      <c r="D12" s="6" t="e">
        <f t="shared" si="0"/>
        <v>#DIV/0!</v>
      </c>
    </row>
    <row r="13" spans="1:4" ht="41.25" customHeight="1">
      <c r="A13" s="4" t="s">
        <v>26</v>
      </c>
      <c r="B13" s="11">
        <v>0</v>
      </c>
      <c r="C13" s="11">
        <v>1.17141</v>
      </c>
      <c r="D13" s="6">
        <v>0</v>
      </c>
    </row>
    <row r="14" spans="1:4" ht="32.25" customHeight="1">
      <c r="A14" s="7" t="s">
        <v>27</v>
      </c>
      <c r="B14" s="11">
        <v>101</v>
      </c>
      <c r="C14" s="11">
        <v>98.75271</v>
      </c>
      <c r="D14" s="6">
        <f t="shared" si="0"/>
        <v>97.7749603960396</v>
      </c>
    </row>
    <row r="15" spans="1:4" ht="60.75" customHeight="1">
      <c r="A15" s="12" t="s">
        <v>28</v>
      </c>
      <c r="B15" s="11">
        <v>81</v>
      </c>
      <c r="C15" s="11">
        <v>79.08487</v>
      </c>
      <c r="D15" s="6">
        <f>C15/B15*100</f>
        <v>97.63564197530864</v>
      </c>
    </row>
    <row r="16" spans="1:4" ht="30" customHeight="1" hidden="1">
      <c r="A16" s="4" t="s">
        <v>29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16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43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30</v>
      </c>
      <c r="B20" s="11">
        <v>0</v>
      </c>
      <c r="C20" s="11">
        <v>0</v>
      </c>
      <c r="D20" s="6">
        <v>0</v>
      </c>
    </row>
    <row r="21" spans="1:4" ht="30" customHeight="1" hidden="1">
      <c r="A21" s="53" t="s">
        <v>129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B23+B24+B29+B32+B30+B31+B28+B26+B33+B34+B35+B25+B27</f>
        <v>7479.88729</v>
      </c>
      <c r="C22" s="26">
        <f>C23+C24+C26+C28+C29+C30+C31+C32+C33+C34+C35</f>
        <v>2621.9213099999997</v>
      </c>
      <c r="D22" s="10">
        <f>C22/B22*100</f>
        <v>35.05295211473701</v>
      </c>
    </row>
    <row r="23" spans="1:4" ht="37.5" customHeight="1">
      <c r="A23" s="4" t="s">
        <v>71</v>
      </c>
      <c r="B23" s="11">
        <v>295.07483</v>
      </c>
      <c r="C23" s="11">
        <v>295.07483</v>
      </c>
      <c r="D23" s="6">
        <f>C23/B23*100</f>
        <v>100</v>
      </c>
    </row>
    <row r="24" spans="1:4" ht="18.75" customHeight="1">
      <c r="A24" s="4" t="s">
        <v>85</v>
      </c>
      <c r="B24" s="5">
        <v>110.8</v>
      </c>
      <c r="C24" s="5">
        <v>79.40552</v>
      </c>
      <c r="D24" s="6">
        <f>C24/B24*100</f>
        <v>71.66563176895306</v>
      </c>
    </row>
    <row r="25" spans="1:4" ht="55.5" customHeight="1">
      <c r="A25" s="4" t="s">
        <v>151</v>
      </c>
      <c r="B25" s="5">
        <v>3100</v>
      </c>
      <c r="C25" s="5">
        <v>0</v>
      </c>
      <c r="D25" s="6"/>
    </row>
    <row r="26" spans="1:4" ht="32.25" customHeight="1">
      <c r="A26" s="24" t="s">
        <v>72</v>
      </c>
      <c r="B26" s="5">
        <v>662.87066</v>
      </c>
      <c r="C26" s="5">
        <v>662.87066</v>
      </c>
      <c r="D26" s="6">
        <f>C26/B26*100</f>
        <v>100</v>
      </c>
    </row>
    <row r="27" spans="1:4" ht="32.25" customHeight="1">
      <c r="A27" s="44" t="s">
        <v>150</v>
      </c>
      <c r="B27" s="5">
        <v>253.486</v>
      </c>
      <c r="C27" s="5">
        <v>0</v>
      </c>
      <c r="D27" s="6">
        <f>C27/B27*100</f>
        <v>0</v>
      </c>
    </row>
    <row r="28" spans="1:4" ht="84" customHeight="1">
      <c r="A28" s="4" t="s">
        <v>73</v>
      </c>
      <c r="B28" s="5">
        <v>216.2</v>
      </c>
      <c r="C28" s="5">
        <v>200.05</v>
      </c>
      <c r="D28" s="6">
        <f>C28/B28*100</f>
        <v>92.53006475485662</v>
      </c>
    </row>
    <row r="29" spans="1:4" ht="0.75" customHeight="1">
      <c r="A29" s="4" t="s">
        <v>74</v>
      </c>
      <c r="B29" s="5"/>
      <c r="C29" s="5"/>
      <c r="D29" s="6" t="e">
        <f>C29/B29*100</f>
        <v>#DIV/0!</v>
      </c>
    </row>
    <row r="30" spans="1:4" ht="49.5" customHeight="1">
      <c r="A30" s="4" t="s">
        <v>75</v>
      </c>
      <c r="B30" s="5">
        <v>0.1</v>
      </c>
      <c r="C30" s="5">
        <v>0</v>
      </c>
      <c r="D30" s="6">
        <f>C30/B30*100</f>
        <v>0</v>
      </c>
    </row>
    <row r="31" spans="1:4" ht="109.5" customHeight="1">
      <c r="A31" s="4" t="s">
        <v>76</v>
      </c>
      <c r="B31" s="5">
        <v>0.1</v>
      </c>
      <c r="C31" s="5">
        <v>0</v>
      </c>
      <c r="D31" s="6">
        <f>C31/B31*100</f>
        <v>0</v>
      </c>
    </row>
    <row r="32" spans="1:4" ht="47.25" customHeight="1">
      <c r="A32" s="4" t="s">
        <v>77</v>
      </c>
      <c r="B32" s="5">
        <v>337.3</v>
      </c>
      <c r="C32" s="5">
        <v>329.875</v>
      </c>
      <c r="D32" s="6">
        <f>C32/B32*100</f>
        <v>97.79869552327305</v>
      </c>
    </row>
    <row r="33" spans="1:4" ht="48.75" customHeight="1">
      <c r="A33" s="4" t="s">
        <v>69</v>
      </c>
      <c r="B33" s="5">
        <v>2473.8558</v>
      </c>
      <c r="C33" s="5">
        <v>1024.6453</v>
      </c>
      <c r="D33" s="6">
        <f>C33/B33*100</f>
        <v>41.41895821090299</v>
      </c>
    </row>
    <row r="34" spans="1:4" ht="57" customHeight="1">
      <c r="A34" s="4" t="s">
        <v>117</v>
      </c>
      <c r="B34" s="5">
        <v>0.1</v>
      </c>
      <c r="C34" s="5">
        <v>0</v>
      </c>
      <c r="D34" s="6">
        <v>0</v>
      </c>
    </row>
    <row r="35" spans="1:4" ht="60" customHeight="1">
      <c r="A35" s="4" t="s">
        <v>144</v>
      </c>
      <c r="B35" s="5">
        <v>30</v>
      </c>
      <c r="C35" s="5">
        <v>30</v>
      </c>
      <c r="D35" s="6">
        <v>0</v>
      </c>
    </row>
    <row r="36" spans="1:4" ht="21.75" customHeight="1">
      <c r="A36" s="8" t="s">
        <v>1</v>
      </c>
      <c r="B36" s="9">
        <f>B22+B8</f>
        <v>8888.887289999999</v>
      </c>
      <c r="C36" s="9">
        <f>C22+C8</f>
        <v>3495.8149599999997</v>
      </c>
      <c r="D36" s="10">
        <f aca="true" t="shared" si="1" ref="D36:D41">C36/B36*100</f>
        <v>39.32792537411058</v>
      </c>
    </row>
    <row r="37" spans="1:4" ht="21" customHeight="1">
      <c r="A37" s="8" t="s">
        <v>32</v>
      </c>
      <c r="B37" s="9">
        <f>B38+B42+B44+B47+B51+B55</f>
        <v>9047.3866</v>
      </c>
      <c r="C37" s="9">
        <f>C38+C42+C44+C47+C51+C55</f>
        <v>3616.63739</v>
      </c>
      <c r="D37" s="10">
        <f t="shared" si="1"/>
        <v>39.9743876314515</v>
      </c>
    </row>
    <row r="38" spans="1:4" ht="14.25">
      <c r="A38" s="8" t="s">
        <v>19</v>
      </c>
      <c r="B38" s="9">
        <f>B39+B40+B41</f>
        <v>1502.16104</v>
      </c>
      <c r="C38" s="9">
        <f>C39+C40+C41</f>
        <v>1202.3039</v>
      </c>
      <c r="D38" s="10">
        <f t="shared" si="1"/>
        <v>80.03828271301725</v>
      </c>
    </row>
    <row r="39" spans="1:4" ht="45">
      <c r="A39" s="16" t="s">
        <v>10</v>
      </c>
      <c r="B39" s="5">
        <v>1371.46104</v>
      </c>
      <c r="C39" s="5">
        <v>1136.22099</v>
      </c>
      <c r="D39" s="6">
        <f t="shared" si="1"/>
        <v>82.84748577327431</v>
      </c>
    </row>
    <row r="40" spans="1:4" ht="15">
      <c r="A40" s="16" t="s">
        <v>14</v>
      </c>
      <c r="B40" s="46">
        <v>1</v>
      </c>
      <c r="C40" s="46">
        <v>0</v>
      </c>
      <c r="D40" s="6">
        <f t="shared" si="1"/>
        <v>0</v>
      </c>
    </row>
    <row r="41" spans="1:4" ht="15" customHeight="1">
      <c r="A41" s="4" t="s">
        <v>8</v>
      </c>
      <c r="B41" s="46">
        <v>129.7</v>
      </c>
      <c r="C41" s="46">
        <v>66.08291</v>
      </c>
      <c r="D41" s="6">
        <f t="shared" si="1"/>
        <v>50.95058596761758</v>
      </c>
    </row>
    <row r="42" spans="1:4" ht="14.25">
      <c r="A42" s="8" t="s">
        <v>20</v>
      </c>
      <c r="B42" s="45">
        <f>B43</f>
        <v>110.8</v>
      </c>
      <c r="C42" s="45">
        <f>C43</f>
        <v>79.40552</v>
      </c>
      <c r="D42" s="10">
        <f aca="true" t="shared" si="2" ref="D42:D56">C42/B42*100</f>
        <v>71.66563176895306</v>
      </c>
    </row>
    <row r="43" spans="1:4" ht="16.5" customHeight="1">
      <c r="A43" s="4" t="s">
        <v>5</v>
      </c>
      <c r="B43" s="46">
        <v>110.8</v>
      </c>
      <c r="C43" s="46">
        <v>79.40552</v>
      </c>
      <c r="D43" s="6">
        <f t="shared" si="2"/>
        <v>71.66563176895306</v>
      </c>
    </row>
    <row r="44" spans="1:4" ht="14.25">
      <c r="A44" s="8" t="s">
        <v>114</v>
      </c>
      <c r="B44" s="45">
        <f>B45+B46</f>
        <v>7</v>
      </c>
      <c r="C44" s="45">
        <f>C45+C46</f>
        <v>7</v>
      </c>
      <c r="D44" s="10">
        <v>0</v>
      </c>
    </row>
    <row r="45" spans="1:4" ht="30">
      <c r="A45" s="4" t="s">
        <v>100</v>
      </c>
      <c r="B45" s="46">
        <v>0</v>
      </c>
      <c r="C45" s="46">
        <v>0</v>
      </c>
      <c r="D45" s="6">
        <v>0</v>
      </c>
    </row>
    <row r="46" spans="1:4" ht="15">
      <c r="A46" s="4" t="s">
        <v>21</v>
      </c>
      <c r="B46" s="46">
        <v>7</v>
      </c>
      <c r="C46" s="46">
        <v>7</v>
      </c>
      <c r="D46" s="6">
        <v>0</v>
      </c>
    </row>
    <row r="47" spans="1:4" ht="14.25">
      <c r="A47" s="8" t="s">
        <v>13</v>
      </c>
      <c r="B47" s="45">
        <f>B48+B50+B49</f>
        <v>613.5</v>
      </c>
      <c r="C47" s="45">
        <f>C48+C50+C49</f>
        <v>564.8249999999999</v>
      </c>
      <c r="D47" s="10">
        <f t="shared" si="2"/>
        <v>92.06601466992664</v>
      </c>
    </row>
    <row r="48" spans="1:4" ht="15">
      <c r="A48" s="4" t="s">
        <v>90</v>
      </c>
      <c r="B48" s="46">
        <v>0</v>
      </c>
      <c r="C48" s="46">
        <v>0</v>
      </c>
      <c r="D48" s="6">
        <v>0</v>
      </c>
    </row>
    <row r="49" spans="1:4" ht="15">
      <c r="A49" s="4" t="s">
        <v>31</v>
      </c>
      <c r="B49" s="46">
        <v>553.5</v>
      </c>
      <c r="C49" s="46">
        <v>529.925</v>
      </c>
      <c r="D49" s="6">
        <f t="shared" si="2"/>
        <v>95.74074074074073</v>
      </c>
    </row>
    <row r="50" spans="1:4" ht="15">
      <c r="A50" s="4" t="s">
        <v>18</v>
      </c>
      <c r="B50" s="46">
        <v>60</v>
      </c>
      <c r="C50" s="46">
        <v>34.9</v>
      </c>
      <c r="D50" s="6">
        <f t="shared" si="2"/>
        <v>58.166666666666664</v>
      </c>
    </row>
    <row r="51" spans="1:4" ht="14.25">
      <c r="A51" s="43" t="s">
        <v>91</v>
      </c>
      <c r="B51" s="45">
        <f>B52+B53+B54</f>
        <v>6749.52556</v>
      </c>
      <c r="C51" s="45">
        <f>C52+C53+C54</f>
        <v>1709.46497</v>
      </c>
      <c r="D51" s="10">
        <f t="shared" si="2"/>
        <v>25.327187145284324</v>
      </c>
    </row>
    <row r="52" spans="1:4" ht="15">
      <c r="A52" s="22" t="s">
        <v>17</v>
      </c>
      <c r="B52" s="46">
        <v>1459.09356</v>
      </c>
      <c r="C52" s="46">
        <v>923.55116</v>
      </c>
      <c r="D52" s="6">
        <f t="shared" si="2"/>
        <v>63.29622618579715</v>
      </c>
    </row>
    <row r="53" spans="1:4" ht="15">
      <c r="A53" s="22" t="s">
        <v>9</v>
      </c>
      <c r="B53" s="46">
        <v>3131.513</v>
      </c>
      <c r="C53" s="46">
        <v>0</v>
      </c>
      <c r="D53" s="6">
        <f t="shared" si="2"/>
        <v>0</v>
      </c>
    </row>
    <row r="54" spans="1:4" ht="15">
      <c r="A54" s="4" t="s">
        <v>7</v>
      </c>
      <c r="B54" s="46">
        <v>2158.919</v>
      </c>
      <c r="C54" s="46">
        <v>785.91381</v>
      </c>
      <c r="D54" s="6">
        <f t="shared" si="2"/>
        <v>36.40311702291749</v>
      </c>
    </row>
    <row r="55" spans="1:4" ht="14.25">
      <c r="A55" s="8" t="s">
        <v>11</v>
      </c>
      <c r="B55" s="45">
        <f>B56</f>
        <v>64.4</v>
      </c>
      <c r="C55" s="45">
        <f>C56</f>
        <v>53.638</v>
      </c>
      <c r="D55" s="10">
        <f t="shared" si="2"/>
        <v>83.28881987577638</v>
      </c>
    </row>
    <row r="56" spans="1:4" ht="15">
      <c r="A56" s="4" t="s">
        <v>12</v>
      </c>
      <c r="B56" s="46">
        <v>64.4</v>
      </c>
      <c r="C56" s="46">
        <v>53.638</v>
      </c>
      <c r="D56" s="6">
        <f t="shared" si="2"/>
        <v>83.28881987577638</v>
      </c>
    </row>
    <row r="57" spans="1:4" ht="15">
      <c r="A57" s="4" t="s">
        <v>0</v>
      </c>
      <c r="B57" s="46">
        <f>B36-B37</f>
        <v>-158.49931000000106</v>
      </c>
      <c r="C57" s="46">
        <f>C36-C37</f>
        <v>-120.82243000000017</v>
      </c>
      <c r="D57" s="6"/>
    </row>
    <row r="58" spans="1:4" ht="15">
      <c r="A58" s="3"/>
      <c r="B58" s="5"/>
      <c r="C58" s="5"/>
      <c r="D58" s="6"/>
    </row>
    <row r="59" spans="1:4" ht="15" customHeight="1">
      <c r="A59" s="1" t="s">
        <v>148</v>
      </c>
      <c r="B59" s="1"/>
      <c r="C59" s="1"/>
      <c r="D59" s="1"/>
    </row>
    <row r="60" spans="1:4" ht="15.75">
      <c r="A60" s="1" t="s">
        <v>113</v>
      </c>
      <c r="B60" s="1"/>
      <c r="C60" s="1" t="s">
        <v>149</v>
      </c>
      <c r="D60" s="1"/>
    </row>
    <row r="61" spans="2:4" ht="15.75">
      <c r="B61" s="1"/>
      <c r="C61" s="1"/>
      <c r="D61" s="1"/>
    </row>
    <row r="62" spans="2:4" ht="15">
      <c r="B62" s="3"/>
      <c r="C62" s="3"/>
      <c r="D62" s="3"/>
    </row>
    <row r="63" spans="2:4" ht="15">
      <c r="B63" s="3"/>
      <c r="C63" s="3"/>
      <c r="D63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35">
      <selection activeCell="C37" sqref="C37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55" t="s">
        <v>133</v>
      </c>
      <c r="B1" s="55"/>
      <c r="C1" s="55"/>
      <c r="D1" s="55"/>
    </row>
    <row r="2" spans="1:4" ht="15.75">
      <c r="A2" s="55" t="s">
        <v>134</v>
      </c>
      <c r="B2" s="55"/>
      <c r="C2" s="55"/>
      <c r="D2" s="55"/>
    </row>
    <row r="3" spans="1:4" ht="15.75">
      <c r="A3" s="55" t="s">
        <v>160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123</v>
      </c>
      <c r="C5" s="2" t="s">
        <v>159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952.9000000000001</v>
      </c>
      <c r="C8" s="9">
        <f>SUM(C9:C22)</f>
        <v>850.36591</v>
      </c>
      <c r="D8" s="10">
        <f aca="true" t="shared" si="0" ref="D8:D19">C8/B8*100</f>
        <v>89.23978486724734</v>
      </c>
    </row>
    <row r="9" spans="1:4" ht="18" customHeight="1">
      <c r="A9" s="4" t="s">
        <v>23</v>
      </c>
      <c r="B9" s="11">
        <v>252</v>
      </c>
      <c r="C9" s="27">
        <v>225.99226</v>
      </c>
      <c r="D9" s="6">
        <f t="shared" si="0"/>
        <v>89.67946825396825</v>
      </c>
    </row>
    <row r="10" spans="1:4" ht="18" customHeight="1">
      <c r="A10" s="4" t="s">
        <v>78</v>
      </c>
      <c r="B10" s="11">
        <v>16</v>
      </c>
      <c r="C10" s="27">
        <v>0</v>
      </c>
      <c r="D10" s="6">
        <f t="shared" si="0"/>
        <v>0</v>
      </c>
    </row>
    <row r="11" spans="1:4" ht="15.75" customHeight="1">
      <c r="A11" s="4" t="s">
        <v>24</v>
      </c>
      <c r="B11" s="11">
        <v>136</v>
      </c>
      <c r="C11" s="11">
        <v>-8.60649</v>
      </c>
      <c r="D11" s="6">
        <f t="shared" si="0"/>
        <v>-6.3283014705882366</v>
      </c>
    </row>
    <row r="12" spans="1:4" ht="15.75" customHeight="1">
      <c r="A12" s="4" t="s">
        <v>25</v>
      </c>
      <c r="B12" s="11">
        <v>285</v>
      </c>
      <c r="C12" s="11">
        <v>196.20667</v>
      </c>
      <c r="D12" s="6">
        <f t="shared" si="0"/>
        <v>68.8444456140351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199.7</v>
      </c>
      <c r="C14" s="11">
        <v>324.38802</v>
      </c>
      <c r="D14" s="6">
        <f t="shared" si="0"/>
        <v>162.4376664997496</v>
      </c>
    </row>
    <row r="15" spans="1:4" ht="32.25" customHeight="1">
      <c r="A15" s="7" t="s">
        <v>27</v>
      </c>
      <c r="B15" s="11">
        <v>15</v>
      </c>
      <c r="C15" s="11">
        <v>15.95214</v>
      </c>
      <c r="D15" s="6">
        <f t="shared" si="0"/>
        <v>106.34760000000001</v>
      </c>
    </row>
    <row r="16" spans="1:4" ht="63" customHeight="1">
      <c r="A16" s="12" t="s">
        <v>28</v>
      </c>
      <c r="B16" s="11">
        <v>9.2</v>
      </c>
      <c r="C16" s="11">
        <v>56.43331</v>
      </c>
      <c r="D16" s="6">
        <f>C16/B16*100</f>
        <v>613.4055434782609</v>
      </c>
    </row>
    <row r="17" spans="1:4" ht="30" customHeight="1" hidden="1">
      <c r="A17" s="4" t="s">
        <v>29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64.5" customHeight="1">
      <c r="A22" s="4" t="s">
        <v>145</v>
      </c>
      <c r="B22" s="11">
        <v>40</v>
      </c>
      <c r="C22" s="11">
        <v>40</v>
      </c>
      <c r="D22" s="6">
        <f>C22/B22*100</f>
        <v>100</v>
      </c>
    </row>
    <row r="23" spans="1:4" ht="15.75" customHeight="1">
      <c r="A23" s="8" t="s">
        <v>4</v>
      </c>
      <c r="B23" s="26">
        <f>B24+B25+B30+B33+B31+B32+B29+B27+B34+B26+B28+B35</f>
        <v>4125.604490000001</v>
      </c>
      <c r="C23" s="26">
        <f>C24+C25+C27+C29+C30+C31+C32+C33+C34+C26+C28+C35</f>
        <v>3683.7436499999994</v>
      </c>
      <c r="D23" s="10">
        <f>C23/B23*100</f>
        <v>89.28979156700498</v>
      </c>
    </row>
    <row r="24" spans="1:4" ht="37.5" customHeight="1">
      <c r="A24" s="4" t="s">
        <v>71</v>
      </c>
      <c r="B24" s="11">
        <v>1546.2</v>
      </c>
      <c r="C24" s="11">
        <v>1228.3</v>
      </c>
      <c r="D24" s="6">
        <f>C24/B24*100</f>
        <v>79.43991721640148</v>
      </c>
    </row>
    <row r="25" spans="1:4" ht="18" customHeight="1">
      <c r="A25" s="4" t="s">
        <v>85</v>
      </c>
      <c r="B25" s="5">
        <v>222.4</v>
      </c>
      <c r="C25" s="5">
        <v>171.2911</v>
      </c>
      <c r="D25" s="6">
        <f>C25/B25*100</f>
        <v>77.01937949640288</v>
      </c>
    </row>
    <row r="26" spans="1:4" ht="0.75" customHeight="1">
      <c r="A26" s="4" t="s">
        <v>80</v>
      </c>
      <c r="B26" s="5"/>
      <c r="C26" s="5"/>
      <c r="D26" s="6" t="e">
        <f>C26/B26*100</f>
        <v>#DIV/0!</v>
      </c>
    </row>
    <row r="27" spans="1:4" ht="62.25" customHeight="1">
      <c r="A27" s="24" t="s">
        <v>81</v>
      </c>
      <c r="B27" s="5">
        <v>255.86</v>
      </c>
      <c r="C27" s="5">
        <v>247.00806</v>
      </c>
      <c r="D27" s="6">
        <v>0</v>
      </c>
    </row>
    <row r="28" spans="1:4" ht="42.75" customHeight="1" hidden="1">
      <c r="A28" s="24" t="s">
        <v>79</v>
      </c>
      <c r="B28" s="5"/>
      <c r="C28" s="5"/>
      <c r="D28" s="6" t="e">
        <f>C28/B28*100</f>
        <v>#DIV/0!</v>
      </c>
    </row>
    <row r="29" spans="1:4" ht="84" customHeight="1">
      <c r="A29" s="4" t="s">
        <v>73</v>
      </c>
      <c r="B29" s="5">
        <v>238.2</v>
      </c>
      <c r="C29" s="5">
        <v>237.7</v>
      </c>
      <c r="D29" s="6">
        <f>C29/B29*100</f>
        <v>99.79009235936188</v>
      </c>
    </row>
    <row r="30" spans="1:4" ht="0.75" customHeight="1">
      <c r="A30" s="4" t="s">
        <v>74</v>
      </c>
      <c r="B30" s="5"/>
      <c r="C30" s="5"/>
      <c r="D30" s="6" t="e">
        <f>C30/B30*100</f>
        <v>#DIV/0!</v>
      </c>
    </row>
    <row r="31" spans="1:4" ht="53.25" customHeight="1">
      <c r="A31" s="4" t="s">
        <v>75</v>
      </c>
      <c r="B31" s="5">
        <v>0.1</v>
      </c>
      <c r="C31" s="5">
        <v>0</v>
      </c>
      <c r="D31" s="6">
        <f>C31/B31*100</f>
        <v>0</v>
      </c>
    </row>
    <row r="32" spans="1:4" ht="108.75" customHeight="1">
      <c r="A32" s="4" t="s">
        <v>76</v>
      </c>
      <c r="B32" s="5">
        <v>0.1</v>
      </c>
      <c r="C32" s="5">
        <v>0</v>
      </c>
      <c r="D32" s="6">
        <f>C32/B32*100</f>
        <v>0</v>
      </c>
    </row>
    <row r="33" spans="1:4" ht="47.25" customHeight="1">
      <c r="A33" s="4" t="s">
        <v>77</v>
      </c>
      <c r="B33" s="5">
        <v>1199.758</v>
      </c>
      <c r="C33" s="5">
        <v>1165.558</v>
      </c>
      <c r="D33" s="6">
        <f>C33/B33*100</f>
        <v>97.14942513406871</v>
      </c>
    </row>
    <row r="34" spans="1:4" ht="54.75" customHeight="1">
      <c r="A34" s="4" t="s">
        <v>69</v>
      </c>
      <c r="B34" s="5">
        <v>662.88649</v>
      </c>
      <c r="C34" s="5">
        <v>633.88649</v>
      </c>
      <c r="D34" s="6">
        <v>0</v>
      </c>
    </row>
    <row r="35" spans="1:4" ht="63" customHeight="1">
      <c r="A35" s="4" t="s">
        <v>117</v>
      </c>
      <c r="B35" s="5">
        <v>0.1</v>
      </c>
      <c r="C35" s="5">
        <v>0</v>
      </c>
      <c r="D35" s="6">
        <v>0</v>
      </c>
    </row>
    <row r="36" spans="1:4" ht="17.25" customHeight="1">
      <c r="A36" s="8" t="s">
        <v>1</v>
      </c>
      <c r="B36" s="9">
        <f>B23+B8</f>
        <v>5078.504490000001</v>
      </c>
      <c r="C36" s="9">
        <f>C23+C8</f>
        <v>4534.109559999999</v>
      </c>
      <c r="D36" s="10">
        <f>C36/B36*100</f>
        <v>89.28040861100031</v>
      </c>
    </row>
    <row r="37" spans="1:4" ht="18" customHeight="1">
      <c r="A37" s="8" t="s">
        <v>32</v>
      </c>
      <c r="B37" s="9">
        <f>B38+B42+B44+B47+B51+B55</f>
        <v>5354.904489999999</v>
      </c>
      <c r="C37" s="9">
        <f>C38+C42+C44+C47+C51+C55</f>
        <v>4611.05417</v>
      </c>
      <c r="D37" s="10">
        <f>C37/B37*100</f>
        <v>86.1089899663178</v>
      </c>
    </row>
    <row r="38" spans="1:4" ht="18.75" customHeight="1">
      <c r="A38" s="8" t="s">
        <v>19</v>
      </c>
      <c r="B38" s="9">
        <f>B39+B40+B41</f>
        <v>1942.37323</v>
      </c>
      <c r="C38" s="9">
        <f>C39+C40+C41</f>
        <v>1496.9138500000001</v>
      </c>
      <c r="D38" s="10">
        <f>C38/B38*100</f>
        <v>77.06623149867032</v>
      </c>
    </row>
    <row r="39" spans="1:4" ht="46.5" customHeight="1">
      <c r="A39" s="16" t="s">
        <v>10</v>
      </c>
      <c r="B39" s="5">
        <v>1839.58649</v>
      </c>
      <c r="C39" s="5">
        <v>1428.23197</v>
      </c>
      <c r="D39" s="6">
        <f>C39/B39*100</f>
        <v>77.6387507607756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22.5" customHeight="1">
      <c r="A41" s="4" t="s">
        <v>8</v>
      </c>
      <c r="B41" s="46">
        <v>101.78674</v>
      </c>
      <c r="C41" s="46">
        <v>68.68188</v>
      </c>
      <c r="D41" s="6">
        <f>C41/B41*100</f>
        <v>67.47625476560111</v>
      </c>
    </row>
    <row r="42" spans="1:4" ht="18" customHeight="1">
      <c r="A42" s="8" t="s">
        <v>20</v>
      </c>
      <c r="B42" s="45">
        <f>B43</f>
        <v>222.4</v>
      </c>
      <c r="C42" s="45">
        <f>C43</f>
        <v>171.2911</v>
      </c>
      <c r="D42" s="10">
        <f>C42/B42*100</f>
        <v>77.01937949640288</v>
      </c>
    </row>
    <row r="43" spans="1:4" ht="15.75" customHeight="1">
      <c r="A43" s="4" t="s">
        <v>5</v>
      </c>
      <c r="B43" s="46">
        <v>222.4</v>
      </c>
      <c r="C43" s="46">
        <v>171.2911</v>
      </c>
      <c r="D43" s="6">
        <f>C43/B43*100</f>
        <v>77.01937949640288</v>
      </c>
    </row>
    <row r="44" spans="1:4" ht="16.5" customHeight="1">
      <c r="A44" s="8" t="s">
        <v>54</v>
      </c>
      <c r="B44" s="45">
        <f>B45+B46</f>
        <v>10.5</v>
      </c>
      <c r="C44" s="45">
        <f>C45+C46</f>
        <v>10.5</v>
      </c>
      <c r="D44" s="10">
        <v>0</v>
      </c>
    </row>
    <row r="45" spans="1:4" ht="34.5" customHeight="1">
      <c r="A45" s="4" t="s">
        <v>100</v>
      </c>
      <c r="B45" s="46">
        <v>0</v>
      </c>
      <c r="C45" s="46">
        <v>0</v>
      </c>
      <c r="D45" s="6">
        <v>0</v>
      </c>
    </row>
    <row r="46" spans="1:4" ht="18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4.25" customHeight="1">
      <c r="A47" s="8" t="s">
        <v>13</v>
      </c>
      <c r="B47" s="45">
        <f>B48+B49+B50</f>
        <v>1841.13126</v>
      </c>
      <c r="C47" s="45">
        <f>C48+C49+C50</f>
        <v>1791.78028</v>
      </c>
      <c r="D47" s="10">
        <f>C47/B47*100</f>
        <v>97.31952951578259</v>
      </c>
    </row>
    <row r="48" spans="1:4" ht="17.25" customHeight="1">
      <c r="A48" s="4" t="s">
        <v>90</v>
      </c>
      <c r="B48" s="46">
        <v>0</v>
      </c>
      <c r="C48" s="46">
        <v>0</v>
      </c>
      <c r="D48" s="6">
        <v>0</v>
      </c>
    </row>
    <row r="49" spans="1:4" ht="17.25" customHeight="1">
      <c r="A49" s="4" t="s">
        <v>31</v>
      </c>
      <c r="B49" s="46">
        <v>1437.958</v>
      </c>
      <c r="C49" s="46">
        <v>1403.258</v>
      </c>
      <c r="D49" s="6">
        <f aca="true" t="shared" si="1" ref="D49:D56">C49/B49*100</f>
        <v>97.58685580524605</v>
      </c>
    </row>
    <row r="50" spans="1:4" ht="18" customHeight="1">
      <c r="A50" s="4" t="s">
        <v>18</v>
      </c>
      <c r="B50" s="46">
        <v>403.17326</v>
      </c>
      <c r="C50" s="46">
        <v>388.52228</v>
      </c>
      <c r="D50" s="6">
        <f t="shared" si="1"/>
        <v>96.36608340543219</v>
      </c>
    </row>
    <row r="51" spans="1:4" ht="16.5" customHeight="1">
      <c r="A51" s="8" t="s">
        <v>6</v>
      </c>
      <c r="B51" s="45">
        <f>B52+B53+B54</f>
        <v>1241.6</v>
      </c>
      <c r="C51" s="45">
        <f>C52+C53+C54</f>
        <v>1059.88274</v>
      </c>
      <c r="D51" s="10">
        <f t="shared" si="1"/>
        <v>85.36426707474227</v>
      </c>
    </row>
    <row r="52" spans="1:4" ht="15">
      <c r="A52" s="4" t="s">
        <v>17</v>
      </c>
      <c r="B52" s="46">
        <v>38.5</v>
      </c>
      <c r="C52" s="46">
        <v>17.36522</v>
      </c>
      <c r="D52" s="6">
        <f t="shared" si="1"/>
        <v>45.10446753246754</v>
      </c>
    </row>
    <row r="53" spans="1:4" ht="18" customHeight="1">
      <c r="A53" s="15" t="s">
        <v>9</v>
      </c>
      <c r="B53" s="46">
        <v>839.431</v>
      </c>
      <c r="C53" s="46">
        <v>818.32502</v>
      </c>
      <c r="D53" s="6">
        <f t="shared" si="1"/>
        <v>97.48568018097973</v>
      </c>
    </row>
    <row r="54" spans="1:4" ht="15" customHeight="1">
      <c r="A54" s="4" t="s">
        <v>7</v>
      </c>
      <c r="B54" s="46">
        <v>363.669</v>
      </c>
      <c r="C54" s="46">
        <v>224.1925</v>
      </c>
      <c r="D54" s="6">
        <f t="shared" si="1"/>
        <v>61.64740464543308</v>
      </c>
    </row>
    <row r="55" spans="1:4" ht="14.25" customHeight="1">
      <c r="A55" s="8" t="s">
        <v>11</v>
      </c>
      <c r="B55" s="45">
        <f>B56</f>
        <v>96.9</v>
      </c>
      <c r="C55" s="45">
        <f>C56</f>
        <v>80.6862</v>
      </c>
      <c r="D55" s="10">
        <f t="shared" si="1"/>
        <v>83.26749226006191</v>
      </c>
    </row>
    <row r="56" spans="1:4" ht="14.25" customHeight="1">
      <c r="A56" s="4" t="s">
        <v>12</v>
      </c>
      <c r="B56" s="46">
        <v>96.9</v>
      </c>
      <c r="C56" s="46">
        <v>80.6862</v>
      </c>
      <c r="D56" s="6">
        <f t="shared" si="1"/>
        <v>83.26749226006191</v>
      </c>
    </row>
    <row r="57" spans="1:4" ht="15.75" customHeight="1">
      <c r="A57" s="4" t="s">
        <v>0</v>
      </c>
      <c r="B57" s="52">
        <f>B36-B37</f>
        <v>-276.3999999999978</v>
      </c>
      <c r="C57" s="46">
        <f>C36-C37</f>
        <v>-76.94461000000138</v>
      </c>
      <c r="D57" s="6"/>
    </row>
    <row r="58" spans="1:4" ht="11.25" customHeight="1">
      <c r="A58" s="3"/>
      <c r="B58" s="5"/>
      <c r="C58" s="5"/>
      <c r="D58" s="6"/>
    </row>
    <row r="59" spans="1:4" ht="15.75">
      <c r="A59" s="1" t="s">
        <v>148</v>
      </c>
      <c r="B59" s="1"/>
      <c r="C59" s="1"/>
      <c r="D59" s="1"/>
    </row>
    <row r="60" spans="1:4" ht="15.75">
      <c r="A60" s="1" t="s">
        <v>113</v>
      </c>
      <c r="B60" s="1"/>
      <c r="C60" s="1" t="s">
        <v>149</v>
      </c>
      <c r="D60" s="1"/>
    </row>
    <row r="61" spans="2:4" ht="15" customHeight="1">
      <c r="B61" s="1"/>
      <c r="C61" s="1"/>
      <c r="D61" s="1"/>
    </row>
    <row r="62" spans="2:4" ht="15.75">
      <c r="B62" s="1"/>
      <c r="C62" s="1"/>
      <c r="D62" s="1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SheetLayoutView="100" zoomScalePageLayoutView="0" workbookViewId="0" topLeftCell="A44">
      <selection activeCell="D34" sqref="D34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55" t="s">
        <v>131</v>
      </c>
      <c r="B1" s="55"/>
      <c r="C1" s="55"/>
      <c r="D1" s="55"/>
    </row>
    <row r="2" spans="1:4" ht="15.75">
      <c r="A2" s="55" t="s">
        <v>135</v>
      </c>
      <c r="B2" s="55"/>
      <c r="C2" s="55"/>
      <c r="D2" s="55"/>
    </row>
    <row r="3" spans="1:4" ht="15.75">
      <c r="A3" s="55" t="s">
        <v>158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123</v>
      </c>
      <c r="C5" s="2" t="s">
        <v>159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1882</v>
      </c>
      <c r="C8" s="9">
        <f>SUM(C9:C33)</f>
        <v>1380.61852</v>
      </c>
      <c r="D8" s="10">
        <f aca="true" t="shared" si="0" ref="D8:D20">C8/B8*100</f>
        <v>73.3591137088204</v>
      </c>
    </row>
    <row r="9" spans="1:4" ht="18" customHeight="1">
      <c r="A9" s="4" t="s">
        <v>23</v>
      </c>
      <c r="B9" s="11">
        <v>479</v>
      </c>
      <c r="C9" s="27">
        <v>406.5131</v>
      </c>
      <c r="D9" s="6">
        <f t="shared" si="0"/>
        <v>84.86703549060543</v>
      </c>
    </row>
    <row r="10" spans="1:4" ht="18" customHeight="1">
      <c r="A10" s="4" t="s">
        <v>78</v>
      </c>
      <c r="B10" s="11">
        <v>0</v>
      </c>
      <c r="C10" s="27">
        <v>2.17468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59.44111</v>
      </c>
      <c r="D11" s="6">
        <f t="shared" si="0"/>
        <v>11.609591796875</v>
      </c>
    </row>
    <row r="12" spans="1:4" ht="15.75" customHeight="1">
      <c r="A12" s="4" t="s">
        <v>25</v>
      </c>
      <c r="B12" s="11">
        <v>382</v>
      </c>
      <c r="C12" s="11">
        <v>294.8181</v>
      </c>
      <c r="D12" s="6">
        <f t="shared" si="0"/>
        <v>77.17751308900523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535.17602</v>
      </c>
      <c r="D14" s="6">
        <f t="shared" si="0"/>
        <v>117.88018061674008</v>
      </c>
    </row>
    <row r="15" spans="1:4" ht="32.25" customHeight="1">
      <c r="A15" s="7" t="s">
        <v>27</v>
      </c>
      <c r="B15" s="11">
        <v>53</v>
      </c>
      <c r="C15" s="11">
        <v>39.43599</v>
      </c>
      <c r="D15" s="6">
        <f t="shared" si="0"/>
        <v>74.40752830188679</v>
      </c>
    </row>
    <row r="16" spans="1:4" ht="32.25" customHeight="1">
      <c r="A16" s="7" t="s">
        <v>172</v>
      </c>
      <c r="B16" s="11">
        <v>0</v>
      </c>
      <c r="C16" s="11">
        <v>8.35704</v>
      </c>
      <c r="D16" s="6">
        <v>0</v>
      </c>
    </row>
    <row r="17" spans="1:4" ht="61.5" customHeight="1">
      <c r="A17" s="12" t="s">
        <v>28</v>
      </c>
      <c r="B17" s="11">
        <v>2</v>
      </c>
      <c r="C17" s="11">
        <v>2.70248</v>
      </c>
      <c r="D17" s="6">
        <f>C17/B17*100</f>
        <v>135.124</v>
      </c>
    </row>
    <row r="18" spans="1:4" ht="37.5" customHeight="1" hidden="1">
      <c r="A18" s="4" t="s">
        <v>29</v>
      </c>
      <c r="B18" s="11"/>
      <c r="C18" s="11"/>
      <c r="D18" s="6">
        <v>0</v>
      </c>
    </row>
    <row r="19" spans="1:4" ht="33" customHeight="1" hidden="1">
      <c r="A19" s="25" t="s">
        <v>42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75.75" customHeight="1" hidden="1">
      <c r="A21" s="25" t="s">
        <v>43</v>
      </c>
      <c r="B21" s="11">
        <v>0</v>
      </c>
      <c r="C21" s="11">
        <v>0</v>
      </c>
      <c r="D21" s="6">
        <v>0</v>
      </c>
    </row>
    <row r="22" spans="1:4" ht="0.75" customHeight="1" hidden="1">
      <c r="A22" s="25" t="s">
        <v>30</v>
      </c>
      <c r="B22" s="11">
        <v>0</v>
      </c>
      <c r="C22" s="11">
        <v>0</v>
      </c>
      <c r="D22" s="6">
        <v>0</v>
      </c>
    </row>
    <row r="23" spans="1:4" ht="63" customHeight="1">
      <c r="A23" s="25" t="s">
        <v>161</v>
      </c>
      <c r="B23" s="11">
        <v>0</v>
      </c>
      <c r="C23" s="11">
        <v>0.5</v>
      </c>
      <c r="D23" s="6">
        <v>0</v>
      </c>
    </row>
    <row r="24" spans="1:4" ht="67.5" customHeight="1">
      <c r="A24" s="25" t="s">
        <v>162</v>
      </c>
      <c r="B24" s="11">
        <v>0</v>
      </c>
      <c r="C24" s="11">
        <v>0.5</v>
      </c>
      <c r="D24" s="6">
        <v>0</v>
      </c>
    </row>
    <row r="25" spans="1:4" ht="62.25" customHeight="1">
      <c r="A25" s="25" t="s">
        <v>163</v>
      </c>
      <c r="B25" s="11">
        <v>0</v>
      </c>
      <c r="C25" s="11">
        <v>0.5</v>
      </c>
      <c r="D25" s="6">
        <v>0</v>
      </c>
    </row>
    <row r="26" spans="1:4" ht="64.5" customHeight="1">
      <c r="A26" s="25" t="s">
        <v>164</v>
      </c>
      <c r="B26" s="11">
        <v>0</v>
      </c>
      <c r="C26" s="11">
        <v>0.5</v>
      </c>
      <c r="D26" s="6">
        <v>0</v>
      </c>
    </row>
    <row r="27" spans="1:4" ht="70.5" customHeight="1">
      <c r="A27" s="25" t="s">
        <v>165</v>
      </c>
      <c r="B27" s="11">
        <v>0</v>
      </c>
      <c r="C27" s="11">
        <v>0.5</v>
      </c>
      <c r="D27" s="6">
        <v>0</v>
      </c>
    </row>
    <row r="28" spans="1:4" ht="70.5" customHeight="1">
      <c r="A28" s="25" t="s">
        <v>166</v>
      </c>
      <c r="B28" s="11">
        <v>0</v>
      </c>
      <c r="C28" s="11">
        <v>0.5</v>
      </c>
      <c r="D28" s="6">
        <v>0</v>
      </c>
    </row>
    <row r="29" spans="1:4" ht="76.5" customHeight="1">
      <c r="A29" s="25" t="s">
        <v>167</v>
      </c>
      <c r="B29" s="11">
        <v>0</v>
      </c>
      <c r="C29" s="11">
        <v>0.5</v>
      </c>
      <c r="D29" s="6">
        <v>0</v>
      </c>
    </row>
    <row r="30" spans="1:4" ht="73.5" customHeight="1">
      <c r="A30" s="25" t="s">
        <v>168</v>
      </c>
      <c r="B30" s="11">
        <v>0</v>
      </c>
      <c r="C30" s="11">
        <v>0.5</v>
      </c>
      <c r="D30" s="6">
        <v>0</v>
      </c>
    </row>
    <row r="31" spans="1:4" ht="63.75" customHeight="1">
      <c r="A31" s="25" t="s">
        <v>169</v>
      </c>
      <c r="B31" s="11">
        <v>0</v>
      </c>
      <c r="C31" s="11">
        <v>1</v>
      </c>
      <c r="D31" s="6">
        <v>0</v>
      </c>
    </row>
    <row r="32" spans="1:4" ht="60" customHeight="1">
      <c r="A32" s="25" t="s">
        <v>170</v>
      </c>
      <c r="B32" s="11">
        <v>0</v>
      </c>
      <c r="C32" s="11">
        <v>0</v>
      </c>
      <c r="D32" s="6">
        <v>0</v>
      </c>
    </row>
    <row r="33" spans="1:4" ht="49.5" customHeight="1">
      <c r="A33" s="25" t="s">
        <v>171</v>
      </c>
      <c r="B33" s="11">
        <v>0</v>
      </c>
      <c r="C33" s="11">
        <v>27</v>
      </c>
      <c r="D33" s="6">
        <v>0</v>
      </c>
    </row>
    <row r="34" spans="1:4" ht="15.75" customHeight="1">
      <c r="A34" s="8" t="s">
        <v>4</v>
      </c>
      <c r="B34" s="26">
        <f>B35+B36+B42+B45+B43+B44+B41+B38+B46+B37+B40+B47+B48+B39</f>
        <v>15777.0804</v>
      </c>
      <c r="C34" s="26">
        <f>C35+C36+C38+C41+C42+C43+C44+C45+C46+C37+C40+C47+C48+C39</f>
        <v>13745.930149999998</v>
      </c>
      <c r="D34" s="10">
        <f>C34/B34*100</f>
        <v>87.12594346670122</v>
      </c>
    </row>
    <row r="35" spans="1:4" ht="37.5" customHeight="1">
      <c r="A35" s="4" t="s">
        <v>71</v>
      </c>
      <c r="B35" s="11">
        <v>1054.54364</v>
      </c>
      <c r="C35" s="11">
        <v>1003.6752</v>
      </c>
      <c r="D35" s="6">
        <f>C35/B35*100</f>
        <v>95.17626032053069</v>
      </c>
    </row>
    <row r="36" spans="1:4" ht="18" customHeight="1">
      <c r="A36" s="4" t="s">
        <v>85</v>
      </c>
      <c r="B36" s="5">
        <v>222.4</v>
      </c>
      <c r="C36" s="5">
        <v>168.88479</v>
      </c>
      <c r="D36" s="6">
        <f>C36/B36*100</f>
        <v>75.93740557553957</v>
      </c>
    </row>
    <row r="37" spans="1:4" ht="76.5" customHeight="1" hidden="1">
      <c r="A37" s="4" t="s">
        <v>80</v>
      </c>
      <c r="B37" s="5"/>
      <c r="C37" s="5"/>
      <c r="D37" s="6" t="e">
        <f>C37/B37*100</f>
        <v>#DIV/0!</v>
      </c>
    </row>
    <row r="38" spans="1:4" ht="29.25" customHeight="1">
      <c r="A38" s="24" t="s">
        <v>72</v>
      </c>
      <c r="B38" s="5">
        <v>1019.80102</v>
      </c>
      <c r="C38" s="5">
        <v>1019.80102</v>
      </c>
      <c r="D38" s="6">
        <v>0</v>
      </c>
    </row>
    <row r="39" spans="1:4" ht="29.25" customHeight="1">
      <c r="A39" s="44" t="s">
        <v>150</v>
      </c>
      <c r="B39" s="5">
        <v>658.321</v>
      </c>
      <c r="C39" s="5">
        <v>381.18098</v>
      </c>
      <c r="D39" s="6"/>
    </row>
    <row r="40" spans="1:4" ht="46.5" customHeight="1">
      <c r="A40" s="24" t="s">
        <v>126</v>
      </c>
      <c r="B40" s="5">
        <v>9016.243</v>
      </c>
      <c r="C40" s="5">
        <v>8132.14012</v>
      </c>
      <c r="D40" s="6">
        <v>0</v>
      </c>
    </row>
    <row r="41" spans="1:4" ht="76.5" customHeight="1">
      <c r="A41" s="4" t="s">
        <v>73</v>
      </c>
      <c r="B41" s="5">
        <v>318.5</v>
      </c>
      <c r="C41" s="5">
        <v>273.6</v>
      </c>
      <c r="D41" s="6">
        <f>C41/B41*100</f>
        <v>85.90266875981163</v>
      </c>
    </row>
    <row r="42" spans="1:4" ht="0.75" customHeight="1" hidden="1">
      <c r="A42" s="4" t="s">
        <v>74</v>
      </c>
      <c r="B42" s="5"/>
      <c r="C42" s="5"/>
      <c r="D42" s="6" t="e">
        <f>C42/B42*100</f>
        <v>#DIV/0!</v>
      </c>
    </row>
    <row r="43" spans="1:4" ht="52.5" customHeight="1">
      <c r="A43" s="4" t="s">
        <v>75</v>
      </c>
      <c r="B43" s="5">
        <v>0.1</v>
      </c>
      <c r="C43" s="5">
        <v>0</v>
      </c>
      <c r="D43" s="6">
        <f>C43/B43*100</f>
        <v>0</v>
      </c>
    </row>
    <row r="44" spans="1:4" ht="112.5" customHeight="1">
      <c r="A44" s="4" t="s">
        <v>76</v>
      </c>
      <c r="B44" s="5">
        <v>0.1</v>
      </c>
      <c r="C44" s="5">
        <v>0</v>
      </c>
      <c r="D44" s="6">
        <f>C44/B44*100</f>
        <v>0</v>
      </c>
    </row>
    <row r="45" spans="1:4" ht="48.75" customHeight="1">
      <c r="A45" s="4" t="s">
        <v>77</v>
      </c>
      <c r="B45" s="5">
        <v>1888.34768</v>
      </c>
      <c r="C45" s="5">
        <v>1732.1414</v>
      </c>
      <c r="D45" s="6">
        <f>C45/B45*100</f>
        <v>91.72788561902965</v>
      </c>
    </row>
    <row r="46" spans="1:4" ht="50.25" customHeight="1">
      <c r="A46" s="4" t="s">
        <v>69</v>
      </c>
      <c r="B46" s="5">
        <v>1538.62406</v>
      </c>
      <c r="C46" s="5">
        <v>974.50664</v>
      </c>
      <c r="D46" s="6">
        <v>0</v>
      </c>
    </row>
    <row r="47" spans="1:4" ht="61.5" customHeight="1">
      <c r="A47" s="4" t="s">
        <v>117</v>
      </c>
      <c r="B47" s="5">
        <v>0.1</v>
      </c>
      <c r="C47" s="5">
        <v>0</v>
      </c>
      <c r="D47" s="6">
        <f>C47/B47*100</f>
        <v>0</v>
      </c>
    </row>
    <row r="48" spans="1:4" ht="61.5" customHeight="1">
      <c r="A48" s="4" t="s">
        <v>144</v>
      </c>
      <c r="B48" s="5">
        <v>60</v>
      </c>
      <c r="C48" s="5">
        <v>60</v>
      </c>
      <c r="D48" s="6">
        <f>C48/B48*100</f>
        <v>100</v>
      </c>
    </row>
    <row r="49" spans="1:4" ht="14.25">
      <c r="A49" s="8" t="s">
        <v>1</v>
      </c>
      <c r="B49" s="9">
        <f>B34+B8</f>
        <v>17659.0804</v>
      </c>
      <c r="C49" s="9">
        <f>C34+C8</f>
        <v>15126.548669999998</v>
      </c>
      <c r="D49" s="10">
        <f>C49/B49*100</f>
        <v>85.6587564435122</v>
      </c>
    </row>
    <row r="50" spans="1:4" ht="16.5" customHeight="1">
      <c r="A50" s="8" t="s">
        <v>32</v>
      </c>
      <c r="B50" s="9">
        <f>B51+B55+B57+B60+B64+B68</f>
        <v>17680.38088</v>
      </c>
      <c r="C50" s="9">
        <f>C51+C55+C57+C60+C64+C68</f>
        <v>15048.24638</v>
      </c>
      <c r="D50" s="10">
        <f>C50/B50*100</f>
        <v>85.11268214262587</v>
      </c>
    </row>
    <row r="51" spans="1:4" ht="17.25" customHeight="1">
      <c r="A51" s="8" t="s">
        <v>19</v>
      </c>
      <c r="B51" s="9">
        <f>B52+B53+B54</f>
        <v>2575.73153</v>
      </c>
      <c r="C51" s="9">
        <f>C52+C53+C54</f>
        <v>1851.1593599999999</v>
      </c>
      <c r="D51" s="10">
        <f>C51/B51*100</f>
        <v>71.8692665923921</v>
      </c>
    </row>
    <row r="52" spans="1:4" ht="47.25" customHeight="1">
      <c r="A52" s="16" t="s">
        <v>10</v>
      </c>
      <c r="B52" s="5">
        <v>2378.57634</v>
      </c>
      <c r="C52" s="5">
        <v>1779.44292</v>
      </c>
      <c r="D52" s="6">
        <f>C52/B52*100</f>
        <v>74.81125957891265</v>
      </c>
    </row>
    <row r="53" spans="1:4" ht="14.25" customHeight="1">
      <c r="A53" s="16" t="s">
        <v>14</v>
      </c>
      <c r="B53" s="46">
        <v>1</v>
      </c>
      <c r="C53" s="46">
        <v>0</v>
      </c>
      <c r="D53" s="6">
        <f>C53/B53*100</f>
        <v>0</v>
      </c>
    </row>
    <row r="54" spans="1:4" ht="14.25" customHeight="1">
      <c r="A54" s="4" t="s">
        <v>8</v>
      </c>
      <c r="B54" s="46">
        <v>196.15519</v>
      </c>
      <c r="C54" s="46">
        <v>71.71644</v>
      </c>
      <c r="D54" s="6">
        <f>C54/B54*100</f>
        <v>36.56107187375465</v>
      </c>
    </row>
    <row r="55" spans="1:4" ht="18" customHeight="1">
      <c r="A55" s="8" t="s">
        <v>20</v>
      </c>
      <c r="B55" s="45">
        <f>B56</f>
        <v>222.4</v>
      </c>
      <c r="C55" s="45">
        <f>C56</f>
        <v>168.88479</v>
      </c>
      <c r="D55" s="10">
        <f>C55/B55*100</f>
        <v>75.93740557553957</v>
      </c>
    </row>
    <row r="56" spans="1:4" ht="18.75" customHeight="1">
      <c r="A56" s="4" t="s">
        <v>5</v>
      </c>
      <c r="B56" s="46">
        <v>222.4</v>
      </c>
      <c r="C56" s="46">
        <v>168.88479</v>
      </c>
      <c r="D56" s="6">
        <f>C56/B56*100</f>
        <v>75.93740557553957</v>
      </c>
    </row>
    <row r="57" spans="1:4" ht="15.75" customHeight="1">
      <c r="A57" s="8" t="s">
        <v>114</v>
      </c>
      <c r="B57" s="45">
        <f>B58+B59</f>
        <v>10.5</v>
      </c>
      <c r="C57" s="45">
        <f>C58+C59</f>
        <v>10.5</v>
      </c>
      <c r="D57" s="10">
        <v>0</v>
      </c>
    </row>
    <row r="58" spans="1:4" ht="30.75" customHeight="1">
      <c r="A58" s="4" t="s">
        <v>100</v>
      </c>
      <c r="B58" s="46">
        <v>0</v>
      </c>
      <c r="C58" s="46">
        <v>0</v>
      </c>
      <c r="D58" s="6">
        <v>0</v>
      </c>
    </row>
    <row r="59" spans="1:4" ht="16.5" customHeight="1">
      <c r="A59" s="4" t="s">
        <v>21</v>
      </c>
      <c r="B59" s="46">
        <v>10.5</v>
      </c>
      <c r="C59" s="46">
        <v>10.5</v>
      </c>
      <c r="D59" s="6">
        <v>0</v>
      </c>
    </row>
    <row r="60" spans="1:4" ht="16.5" customHeight="1">
      <c r="A60" s="8" t="s">
        <v>13</v>
      </c>
      <c r="B60" s="45">
        <f>B61+B62+B63</f>
        <v>11294.09068</v>
      </c>
      <c r="C60" s="45">
        <f>C61+C62+C63</f>
        <v>10201.88152</v>
      </c>
      <c r="D60" s="10">
        <f aca="true" t="shared" si="1" ref="D60:D69">C60/B60*100</f>
        <v>90.32937497186805</v>
      </c>
    </row>
    <row r="61" spans="1:4" ht="14.25" customHeight="1">
      <c r="A61" s="4" t="s">
        <v>90</v>
      </c>
      <c r="B61" s="46">
        <v>0</v>
      </c>
      <c r="C61" s="46">
        <v>0</v>
      </c>
      <c r="D61" s="6">
        <v>0</v>
      </c>
    </row>
    <row r="62" spans="1:4" ht="18" customHeight="1">
      <c r="A62" s="4" t="s">
        <v>31</v>
      </c>
      <c r="B62" s="46">
        <v>11223.09068</v>
      </c>
      <c r="C62" s="46">
        <v>10137.88152</v>
      </c>
      <c r="D62" s="6">
        <f t="shared" si="1"/>
        <v>90.33056765785663</v>
      </c>
    </row>
    <row r="63" spans="1:4" ht="17.25" customHeight="1">
      <c r="A63" s="4" t="s">
        <v>18</v>
      </c>
      <c r="B63" s="46">
        <v>71</v>
      </c>
      <c r="C63" s="46">
        <v>64</v>
      </c>
      <c r="D63" s="6">
        <f t="shared" si="1"/>
        <v>90.14084507042254</v>
      </c>
    </row>
    <row r="64" spans="1:4" ht="17.25" customHeight="1">
      <c r="A64" s="8" t="s">
        <v>6</v>
      </c>
      <c r="B64" s="45">
        <f>B65+B66+B67</f>
        <v>3402.1586700000003</v>
      </c>
      <c r="C64" s="45">
        <f>C65+C66+C67</f>
        <v>2669.6201100000003</v>
      </c>
      <c r="D64" s="10">
        <f t="shared" si="1"/>
        <v>78.46841869958993</v>
      </c>
    </row>
    <row r="65" spans="1:4" ht="15" customHeight="1">
      <c r="A65" s="4" t="s">
        <v>17</v>
      </c>
      <c r="B65" s="46">
        <v>42.1</v>
      </c>
      <c r="C65" s="46">
        <v>34.84288</v>
      </c>
      <c r="D65" s="6">
        <f t="shared" si="1"/>
        <v>82.76218527315913</v>
      </c>
    </row>
    <row r="66" spans="1:4" ht="15.75" customHeight="1">
      <c r="A66" s="15" t="s">
        <v>9</v>
      </c>
      <c r="B66" s="46">
        <v>0.2</v>
      </c>
      <c r="C66" s="46">
        <v>0</v>
      </c>
      <c r="D66" s="6">
        <f t="shared" si="1"/>
        <v>0</v>
      </c>
    </row>
    <row r="67" spans="1:4" ht="13.5" customHeight="1">
      <c r="A67" s="4" t="s">
        <v>7</v>
      </c>
      <c r="B67" s="46">
        <v>3359.85867</v>
      </c>
      <c r="C67" s="46">
        <v>2634.77723</v>
      </c>
      <c r="D67" s="6">
        <f t="shared" si="1"/>
        <v>78.41928749937568</v>
      </c>
    </row>
    <row r="68" spans="1:4" ht="16.5" customHeight="1">
      <c r="A68" s="8" t="s">
        <v>11</v>
      </c>
      <c r="B68" s="45">
        <f>B69</f>
        <v>175.5</v>
      </c>
      <c r="C68" s="45">
        <f>C69</f>
        <v>146.2006</v>
      </c>
      <c r="D68" s="10">
        <f t="shared" si="1"/>
        <v>83.3051851851852</v>
      </c>
    </row>
    <row r="69" spans="1:4" ht="17.25" customHeight="1">
      <c r="A69" s="4" t="s">
        <v>12</v>
      </c>
      <c r="B69" s="46">
        <v>175.5</v>
      </c>
      <c r="C69" s="46">
        <v>146.2006</v>
      </c>
      <c r="D69" s="6">
        <f t="shared" si="1"/>
        <v>83.3051851851852</v>
      </c>
    </row>
    <row r="70" spans="1:4" ht="16.5" customHeight="1">
      <c r="A70" s="4" t="s">
        <v>0</v>
      </c>
      <c r="B70" s="52">
        <f>B49-B50</f>
        <v>-21.3004800000017</v>
      </c>
      <c r="C70" s="46">
        <f>C49-C50</f>
        <v>78.30228999999781</v>
      </c>
      <c r="D70" s="6"/>
    </row>
    <row r="71" spans="1:4" ht="15" customHeight="1">
      <c r="A71" s="3"/>
      <c r="B71" s="5"/>
      <c r="C71" s="5"/>
      <c r="D71" s="6"/>
    </row>
    <row r="72" spans="1:4" ht="16.5" customHeight="1">
      <c r="A72" s="1" t="s">
        <v>148</v>
      </c>
      <c r="B72" s="1"/>
      <c r="C72" s="1"/>
      <c r="D72" s="1"/>
    </row>
    <row r="73" spans="1:4" ht="15.75">
      <c r="A73" s="1" t="s">
        <v>113</v>
      </c>
      <c r="B73" s="1"/>
      <c r="C73" s="1" t="s">
        <v>149</v>
      </c>
      <c r="D73" s="1"/>
    </row>
    <row r="74" spans="1:4" ht="18" customHeight="1">
      <c r="A74" s="4"/>
      <c r="B74" s="31"/>
      <c r="C74" s="31"/>
      <c r="D74" s="6"/>
    </row>
    <row r="75" spans="1:4" ht="15" customHeight="1">
      <c r="A75" s="4"/>
      <c r="B75" s="31"/>
      <c r="C75" s="31"/>
      <c r="D75" s="6"/>
    </row>
    <row r="76" spans="1:4" ht="14.25" customHeight="1">
      <c r="A76" s="1"/>
      <c r="B76" s="29"/>
      <c r="C76" s="29"/>
      <c r="D76" s="10"/>
    </row>
    <row r="77" spans="1:4" ht="14.25" customHeight="1">
      <c r="A77" s="1"/>
      <c r="B77" s="31"/>
      <c r="C77" s="31"/>
      <c r="D77" s="6"/>
    </row>
    <row r="78" spans="1:4" ht="15.75" customHeight="1">
      <c r="A78" s="1"/>
      <c r="B78" s="5"/>
      <c r="C78" s="28"/>
      <c r="D78" s="23"/>
    </row>
    <row r="79" spans="1:4" ht="11.25" customHeight="1">
      <c r="A79" s="3"/>
      <c r="B79" s="5"/>
      <c r="C79" s="5"/>
      <c r="D79" s="6"/>
    </row>
    <row r="80" spans="1:4" ht="15.75">
      <c r="A80" s="3"/>
      <c r="B80" s="1"/>
      <c r="C80" s="1"/>
      <c r="D80" s="1"/>
    </row>
    <row r="81" spans="1:4" ht="15.75">
      <c r="A81" s="3"/>
      <c r="B81" s="1"/>
      <c r="C81" s="1"/>
      <c r="D81" s="1"/>
    </row>
    <row r="82" spans="2:4" ht="15" customHeight="1">
      <c r="B82" s="1"/>
      <c r="C82" s="1"/>
      <c r="D82" s="1"/>
    </row>
    <row r="83" spans="2:4" ht="15.75">
      <c r="B83" s="1"/>
      <c r="C83" s="1"/>
      <c r="D83" s="1"/>
    </row>
    <row r="84" spans="2:4" ht="15">
      <c r="B84" s="3"/>
      <c r="C84" s="3"/>
      <c r="D84" s="3"/>
    </row>
    <row r="85" spans="2:4" ht="15">
      <c r="B85" s="3"/>
      <c r="C85" s="3"/>
      <c r="D85" s="3"/>
    </row>
    <row r="86" spans="2:4" ht="15">
      <c r="B86" s="3"/>
      <c r="C86" s="3"/>
      <c r="D86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SheetLayoutView="100" zoomScalePageLayoutView="0" workbookViewId="0" topLeftCell="A40">
      <selection activeCell="D28" sqref="D28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55" t="s">
        <v>131</v>
      </c>
      <c r="B1" s="55"/>
      <c r="C1" s="55"/>
      <c r="D1" s="55"/>
    </row>
    <row r="2" spans="1:4" ht="15.75">
      <c r="A2" s="55" t="s">
        <v>136</v>
      </c>
      <c r="B2" s="55"/>
      <c r="C2" s="55"/>
      <c r="D2" s="55"/>
    </row>
    <row r="3" spans="1:4" ht="15.75">
      <c r="A3" s="55" t="s">
        <v>158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123</v>
      </c>
      <c r="C5" s="2" t="s">
        <v>159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SUM(B9:B23)</f>
        <v>1858</v>
      </c>
      <c r="C8" s="9">
        <f>SUM(C9:C25)</f>
        <v>1343.1312699999999</v>
      </c>
      <c r="D8" s="10">
        <f aca="true" t="shared" si="0" ref="D8:D20">C8/B8*100</f>
        <v>72.28908880516684</v>
      </c>
    </row>
    <row r="9" spans="1:4" ht="18" customHeight="1">
      <c r="A9" s="4" t="s">
        <v>23</v>
      </c>
      <c r="B9" s="11">
        <v>312</v>
      </c>
      <c r="C9" s="27">
        <v>237.54509</v>
      </c>
      <c r="D9" s="6">
        <f t="shared" si="0"/>
        <v>76.13624679487178</v>
      </c>
    </row>
    <row r="10" spans="1:4" ht="18" customHeight="1">
      <c r="A10" s="4" t="s">
        <v>78</v>
      </c>
      <c r="B10" s="11">
        <v>33</v>
      </c>
      <c r="C10" s="27">
        <v>3.17101</v>
      </c>
      <c r="D10" s="6">
        <f t="shared" si="0"/>
        <v>9.609121212121211</v>
      </c>
    </row>
    <row r="11" spans="1:4" ht="15.75" customHeight="1">
      <c r="A11" s="4" t="s">
        <v>24</v>
      </c>
      <c r="B11" s="11">
        <v>400</v>
      </c>
      <c r="C11" s="11">
        <v>-0.99836</v>
      </c>
      <c r="D11" s="6">
        <f t="shared" si="0"/>
        <v>-0.24959</v>
      </c>
    </row>
    <row r="12" spans="1:4" ht="15.75" customHeight="1">
      <c r="A12" s="4" t="s">
        <v>25</v>
      </c>
      <c r="B12" s="11">
        <v>546</v>
      </c>
      <c r="C12" s="11">
        <v>238.06592</v>
      </c>
      <c r="D12" s="6">
        <f t="shared" si="0"/>
        <v>43.60181684981685</v>
      </c>
    </row>
    <row r="13" spans="1:4" ht="32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671.53506</v>
      </c>
      <c r="D14" s="6">
        <f t="shared" si="0"/>
        <v>141.67406329113925</v>
      </c>
    </row>
    <row r="15" spans="1:4" ht="65.25" customHeight="1">
      <c r="A15" s="4" t="s">
        <v>137</v>
      </c>
      <c r="B15" s="11">
        <v>0</v>
      </c>
      <c r="C15" s="11">
        <v>49.3368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47.7702</v>
      </c>
      <c r="D16" s="6">
        <f t="shared" si="0"/>
        <v>78.31180327868853</v>
      </c>
    </row>
    <row r="17" spans="1:4" ht="60" customHeight="1">
      <c r="A17" s="12" t="s">
        <v>28</v>
      </c>
      <c r="B17" s="11">
        <v>32</v>
      </c>
      <c r="C17" s="11">
        <v>45.83979</v>
      </c>
      <c r="D17" s="6">
        <f>C17/B17*100</f>
        <v>143.24934375</v>
      </c>
    </row>
    <row r="18" spans="1:4" ht="103.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116.25" customHeight="1" hidden="1">
      <c r="A19" s="25" t="s">
        <v>42</v>
      </c>
      <c r="B19" s="11">
        <v>0</v>
      </c>
      <c r="C19" s="11">
        <v>0</v>
      </c>
      <c r="D19" s="6">
        <v>0</v>
      </c>
    </row>
    <row r="20" spans="1:4" ht="0.75" customHeight="1">
      <c r="A20" s="4" t="s">
        <v>16</v>
      </c>
      <c r="B20" s="11"/>
      <c r="C20" s="11"/>
      <c r="D20" s="6" t="e">
        <f t="shared" si="0"/>
        <v>#DIV/0!</v>
      </c>
    </row>
    <row r="21" spans="1:4" ht="43.5" customHeight="1" hidden="1">
      <c r="A21" s="25" t="s">
        <v>43</v>
      </c>
      <c r="B21" s="11">
        <v>0</v>
      </c>
      <c r="C21" s="11">
        <v>0</v>
      </c>
      <c r="D21" s="6">
        <v>0</v>
      </c>
    </row>
    <row r="22" spans="1:4" ht="60.75" customHeight="1">
      <c r="A22" s="25" t="s">
        <v>122</v>
      </c>
      <c r="B22" s="11">
        <v>0</v>
      </c>
      <c r="C22" s="11">
        <v>0.86576</v>
      </c>
      <c r="D22" s="6">
        <v>0</v>
      </c>
    </row>
    <row r="23" spans="1:4" ht="33" customHeight="1" hidden="1">
      <c r="A23" s="25" t="s">
        <v>155</v>
      </c>
      <c r="B23" s="11">
        <v>0</v>
      </c>
      <c r="C23" s="11">
        <v>0</v>
      </c>
      <c r="D23" s="6">
        <v>0</v>
      </c>
    </row>
    <row r="24" spans="1:4" ht="66.75" customHeight="1">
      <c r="A24" s="25" t="s">
        <v>173</v>
      </c>
      <c r="B24" s="11">
        <v>0</v>
      </c>
      <c r="C24" s="11">
        <v>50</v>
      </c>
      <c r="D24" s="6">
        <v>0</v>
      </c>
    </row>
    <row r="25" spans="1:4" ht="65.25" customHeight="1">
      <c r="A25" s="25" t="s">
        <v>174</v>
      </c>
      <c r="B25" s="11">
        <v>0</v>
      </c>
      <c r="C25" s="11">
        <v>0</v>
      </c>
      <c r="D25" s="6">
        <v>0</v>
      </c>
    </row>
    <row r="26" spans="1:4" ht="15.75" customHeight="1">
      <c r="A26" s="8" t="s">
        <v>4</v>
      </c>
      <c r="B26" s="26">
        <f>SUM(B27:B45)</f>
        <v>5120.496450000001</v>
      </c>
      <c r="C26" s="26">
        <f>C27+C29+C34+C36+C37+C38+C40+C45+C39</f>
        <v>4145.2056</v>
      </c>
      <c r="D26" s="10">
        <f>C26/B26*100</f>
        <v>80.9531974189729</v>
      </c>
    </row>
    <row r="27" spans="1:4" ht="37.5" customHeight="1">
      <c r="A27" s="4" t="s">
        <v>71</v>
      </c>
      <c r="B27" s="11">
        <v>1040.5</v>
      </c>
      <c r="C27" s="11">
        <v>820.36672</v>
      </c>
      <c r="D27" s="6">
        <f>C27/B27*100</f>
        <v>78.84350985103316</v>
      </c>
    </row>
    <row r="28" spans="1:4" ht="37.5" customHeight="1">
      <c r="A28" s="4" t="s">
        <v>150</v>
      </c>
      <c r="B28" s="11">
        <v>416.451</v>
      </c>
      <c r="C28" s="11">
        <v>0</v>
      </c>
      <c r="D28" s="6">
        <f>C28/B28*100</f>
        <v>0</v>
      </c>
    </row>
    <row r="29" spans="1:4" ht="21.75" customHeight="1">
      <c r="A29" s="4" t="s">
        <v>85</v>
      </c>
      <c r="B29" s="5">
        <v>222.4</v>
      </c>
      <c r="C29" s="5">
        <v>180.49314</v>
      </c>
      <c r="D29" s="6">
        <f>C29/B29*100</f>
        <v>81.15698741007195</v>
      </c>
    </row>
    <row r="30" spans="1:4" ht="0.75" customHeight="1">
      <c r="A30" s="4" t="s">
        <v>80</v>
      </c>
      <c r="B30" s="5">
        <v>0</v>
      </c>
      <c r="C30" s="5">
        <v>0</v>
      </c>
      <c r="D30" s="6">
        <v>0</v>
      </c>
    </row>
    <row r="31" spans="1:4" ht="16.5" customHeight="1" hidden="1">
      <c r="A31" s="24" t="s">
        <v>72</v>
      </c>
      <c r="B31" s="5">
        <v>0</v>
      </c>
      <c r="C31" s="5">
        <v>0</v>
      </c>
      <c r="D31" s="6">
        <v>0</v>
      </c>
    </row>
    <row r="32" spans="1:4" ht="21" customHeight="1" hidden="1">
      <c r="A32" s="24" t="s">
        <v>79</v>
      </c>
      <c r="B32" s="5">
        <v>0</v>
      </c>
      <c r="C32" s="5">
        <v>0</v>
      </c>
      <c r="D32" s="6">
        <v>0</v>
      </c>
    </row>
    <row r="33" spans="1:4" ht="40.5" customHeight="1" hidden="1">
      <c r="A33" s="24" t="s">
        <v>81</v>
      </c>
      <c r="B33" s="5"/>
      <c r="C33" s="5"/>
      <c r="D33" s="6" t="e">
        <f>C33/B33*100</f>
        <v>#DIV/0!</v>
      </c>
    </row>
    <row r="34" spans="1:4" ht="84" customHeight="1">
      <c r="A34" s="4" t="s">
        <v>73</v>
      </c>
      <c r="B34" s="5">
        <v>467.8</v>
      </c>
      <c r="C34" s="5">
        <v>440.60029</v>
      </c>
      <c r="D34" s="6">
        <f>C34/B34*100</f>
        <v>94.18561137238135</v>
      </c>
    </row>
    <row r="35" spans="1:4" ht="29.25" customHeight="1" hidden="1">
      <c r="A35" s="4" t="s">
        <v>74</v>
      </c>
      <c r="B35" s="5"/>
      <c r="C35" s="5"/>
      <c r="D35" s="6" t="e">
        <f>C35/B35*100</f>
        <v>#DIV/0!</v>
      </c>
    </row>
    <row r="36" spans="1:4" ht="53.25" customHeight="1">
      <c r="A36" s="4" t="s">
        <v>75</v>
      </c>
      <c r="B36" s="5">
        <v>0.1</v>
      </c>
      <c r="C36" s="5">
        <v>0</v>
      </c>
      <c r="D36" s="6">
        <f>C36/B36*100</f>
        <v>0</v>
      </c>
    </row>
    <row r="37" spans="1:4" ht="107.25" customHeight="1">
      <c r="A37" s="4" t="s">
        <v>76</v>
      </c>
      <c r="B37" s="5">
        <v>0.1</v>
      </c>
      <c r="C37" s="5">
        <v>0</v>
      </c>
      <c r="D37" s="6">
        <f>C37/B37*100</f>
        <v>0</v>
      </c>
    </row>
    <row r="38" spans="1:4" ht="44.25" customHeight="1">
      <c r="A38" s="4" t="s">
        <v>77</v>
      </c>
      <c r="B38" s="5">
        <v>349.8</v>
      </c>
      <c r="C38" s="5">
        <v>349.8</v>
      </c>
      <c r="D38" s="6">
        <f>C38/B38*100</f>
        <v>100</v>
      </c>
    </row>
    <row r="39" spans="1:4" ht="55.5" customHeight="1">
      <c r="A39" s="4" t="s">
        <v>69</v>
      </c>
      <c r="B39" s="5">
        <v>2083.24545</v>
      </c>
      <c r="C39" s="5">
        <v>1813.94545</v>
      </c>
      <c r="D39" s="6">
        <v>0</v>
      </c>
    </row>
    <row r="40" spans="1:4" ht="66.75" customHeight="1">
      <c r="A40" s="4" t="s">
        <v>117</v>
      </c>
      <c r="B40" s="5">
        <v>0.1</v>
      </c>
      <c r="C40" s="5">
        <v>0</v>
      </c>
      <c r="D40" s="6">
        <f>C40/B40*100</f>
        <v>0</v>
      </c>
    </row>
    <row r="41" spans="1:4" ht="67.5" customHeight="1" hidden="1">
      <c r="A41" s="4" t="s">
        <v>70</v>
      </c>
      <c r="B41" s="5"/>
      <c r="C41" s="5">
        <v>240</v>
      </c>
      <c r="D41" s="6" t="e">
        <f>C41/B41*100</f>
        <v>#DIV/0!</v>
      </c>
    </row>
    <row r="42" spans="1:4" ht="34.5" customHeight="1" hidden="1">
      <c r="A42" s="4" t="s">
        <v>35</v>
      </c>
      <c r="B42" s="5"/>
      <c r="C42" s="5">
        <v>100</v>
      </c>
      <c r="D42" s="6">
        <v>0</v>
      </c>
    </row>
    <row r="43" spans="1:4" ht="0.75" customHeight="1" hidden="1">
      <c r="A43" s="4" t="s">
        <v>41</v>
      </c>
      <c r="B43" s="5"/>
      <c r="C43" s="5">
        <v>60</v>
      </c>
      <c r="D43" s="6" t="e">
        <f>C43/B43*100</f>
        <v>#DIV/0!</v>
      </c>
    </row>
    <row r="44" spans="1:4" ht="45" customHeight="1" hidden="1">
      <c r="A44" s="40" t="s">
        <v>36</v>
      </c>
      <c r="B44" s="5"/>
      <c r="C44" s="5">
        <v>0</v>
      </c>
      <c r="D44" s="6">
        <v>0</v>
      </c>
    </row>
    <row r="45" spans="1:4" ht="59.25" customHeight="1">
      <c r="A45" s="4" t="s">
        <v>144</v>
      </c>
      <c r="B45" s="5">
        <v>540</v>
      </c>
      <c r="C45" s="5">
        <v>540</v>
      </c>
      <c r="D45" s="6">
        <f>C45/B45*100</f>
        <v>100</v>
      </c>
    </row>
    <row r="46" spans="1:4" ht="15" customHeight="1">
      <c r="A46" s="8" t="s">
        <v>1</v>
      </c>
      <c r="B46" s="9">
        <f>B26+B8</f>
        <v>6978.496450000001</v>
      </c>
      <c r="C46" s="9">
        <f>C26+C8</f>
        <v>5488.33687</v>
      </c>
      <c r="D46" s="10">
        <f>C46/B46*100</f>
        <v>78.64640914161387</v>
      </c>
    </row>
    <row r="47" spans="1:4" ht="14.25">
      <c r="A47" s="8" t="s">
        <v>32</v>
      </c>
      <c r="B47" s="9">
        <f>B48+B52+B54+B57+B61+B65</f>
        <v>7518.49639</v>
      </c>
      <c r="C47" s="9">
        <f>C48+C52+C54+C57+C61+C65</f>
        <v>5905.61559</v>
      </c>
      <c r="D47" s="10">
        <f>C47/B47*100</f>
        <v>78.54782769936264</v>
      </c>
    </row>
    <row r="48" spans="1:4" ht="14.25">
      <c r="A48" s="8" t="s">
        <v>19</v>
      </c>
      <c r="B48" s="9">
        <f>B49+B50+B51</f>
        <v>2567.64545</v>
      </c>
      <c r="C48" s="9">
        <f>C49+C50+C51</f>
        <v>2016.83</v>
      </c>
      <c r="D48" s="10">
        <f>C48/B48*100</f>
        <v>78.54783844864562</v>
      </c>
    </row>
    <row r="49" spans="1:4" ht="45">
      <c r="A49" s="16" t="s">
        <v>10</v>
      </c>
      <c r="B49" s="5">
        <v>2466.74545</v>
      </c>
      <c r="C49" s="5">
        <v>1927.19796</v>
      </c>
      <c r="D49" s="6">
        <f>C49/B49*100</f>
        <v>78.12715170914778</v>
      </c>
    </row>
    <row r="50" spans="1:4" ht="15">
      <c r="A50" s="16" t="s">
        <v>14</v>
      </c>
      <c r="B50" s="46">
        <v>1</v>
      </c>
      <c r="C50" s="46">
        <v>0</v>
      </c>
      <c r="D50" s="6">
        <f>C50/B50*100</f>
        <v>0</v>
      </c>
    </row>
    <row r="51" spans="1:4" ht="15">
      <c r="A51" s="4" t="s">
        <v>8</v>
      </c>
      <c r="B51" s="46">
        <v>99.9</v>
      </c>
      <c r="C51" s="46">
        <v>89.63204</v>
      </c>
      <c r="D51" s="6">
        <f>C51/B51*100</f>
        <v>89.72176176176177</v>
      </c>
    </row>
    <row r="52" spans="1:4" ht="14.25">
      <c r="A52" s="8" t="s">
        <v>20</v>
      </c>
      <c r="B52" s="45">
        <f>B53</f>
        <v>222.4</v>
      </c>
      <c r="C52" s="45">
        <f>C53</f>
        <v>180.49314</v>
      </c>
      <c r="D52" s="10">
        <f>C52/B52*100</f>
        <v>81.15698741007195</v>
      </c>
    </row>
    <row r="53" spans="1:4" ht="15">
      <c r="A53" s="4" t="s">
        <v>5</v>
      </c>
      <c r="B53" s="46">
        <v>222.4</v>
      </c>
      <c r="C53" s="46">
        <v>180.49314</v>
      </c>
      <c r="D53" s="6">
        <f>C53/B53*100</f>
        <v>81.15698741007195</v>
      </c>
    </row>
    <row r="54" spans="1:4" ht="14.25">
      <c r="A54" s="8" t="s">
        <v>54</v>
      </c>
      <c r="B54" s="45">
        <f>B55+B56</f>
        <v>14</v>
      </c>
      <c r="C54" s="45">
        <f>C55+C56</f>
        <v>14</v>
      </c>
      <c r="D54" s="10">
        <v>0</v>
      </c>
    </row>
    <row r="55" spans="1:4" ht="30">
      <c r="A55" s="4" t="s">
        <v>100</v>
      </c>
      <c r="B55" s="46">
        <v>0</v>
      </c>
      <c r="C55" s="46">
        <v>0</v>
      </c>
      <c r="D55" s="6">
        <v>0</v>
      </c>
    </row>
    <row r="56" spans="1:4" ht="15">
      <c r="A56" s="4" t="s">
        <v>21</v>
      </c>
      <c r="B56" s="46">
        <v>14</v>
      </c>
      <c r="C56" s="46">
        <v>14</v>
      </c>
      <c r="D56" s="6">
        <v>0</v>
      </c>
    </row>
    <row r="57" spans="1:4" ht="14.25">
      <c r="A57" s="8" t="s">
        <v>13</v>
      </c>
      <c r="B57" s="45">
        <f>B58+B59+B60</f>
        <v>1435.6</v>
      </c>
      <c r="C57" s="45">
        <f>C58+C59+C60</f>
        <v>1335.40029</v>
      </c>
      <c r="D57" s="10">
        <f aca="true" t="shared" si="1" ref="D57:D66">C57/B57*100</f>
        <v>93.02036012816941</v>
      </c>
    </row>
    <row r="58" spans="1:4" ht="15">
      <c r="A58" s="4" t="s">
        <v>90</v>
      </c>
      <c r="B58" s="46">
        <v>0</v>
      </c>
      <c r="C58" s="46">
        <v>0</v>
      </c>
      <c r="D58" s="6">
        <v>0</v>
      </c>
    </row>
    <row r="59" spans="1:4" ht="15">
      <c r="A59" s="4" t="s">
        <v>31</v>
      </c>
      <c r="B59" s="46">
        <v>817.6</v>
      </c>
      <c r="C59" s="46">
        <v>790.40029</v>
      </c>
      <c r="D59" s="6">
        <f t="shared" si="1"/>
        <v>96.67322529354207</v>
      </c>
    </row>
    <row r="60" spans="1:4" ht="15">
      <c r="A60" s="4" t="s">
        <v>18</v>
      </c>
      <c r="B60" s="46">
        <v>618</v>
      </c>
      <c r="C60" s="46">
        <v>545</v>
      </c>
      <c r="D60" s="6">
        <f t="shared" si="1"/>
        <v>88.18770226537217</v>
      </c>
    </row>
    <row r="61" spans="1:4" ht="14.25">
      <c r="A61" s="8" t="s">
        <v>6</v>
      </c>
      <c r="B61" s="45">
        <f>B62+B63+B64</f>
        <v>3035.2509400000004</v>
      </c>
      <c r="C61" s="45">
        <f>C62+C63+C64</f>
        <v>2155.95226</v>
      </c>
      <c r="D61" s="10">
        <f t="shared" si="1"/>
        <v>71.03044534433123</v>
      </c>
    </row>
    <row r="62" spans="1:4" ht="15">
      <c r="A62" s="4" t="s">
        <v>17</v>
      </c>
      <c r="B62" s="46">
        <v>66.9172</v>
      </c>
      <c r="C62" s="46">
        <v>29.88917</v>
      </c>
      <c r="D62" s="6">
        <f>C62/B62*100</f>
        <v>44.665900545749075</v>
      </c>
    </row>
    <row r="63" spans="1:4" ht="15">
      <c r="A63" s="15" t="s">
        <v>9</v>
      </c>
      <c r="B63" s="46">
        <v>0.2</v>
      </c>
      <c r="C63" s="46">
        <v>0</v>
      </c>
      <c r="D63" s="6">
        <f>C63/B63*100</f>
        <v>0</v>
      </c>
    </row>
    <row r="64" spans="1:4" ht="15">
      <c r="A64" s="4" t="s">
        <v>7</v>
      </c>
      <c r="B64" s="46">
        <v>2968.13374</v>
      </c>
      <c r="C64" s="46">
        <v>2126.06309</v>
      </c>
      <c r="D64" s="6">
        <f>C64/B64*100</f>
        <v>71.62962575938374</v>
      </c>
    </row>
    <row r="65" spans="1:4" ht="14.25">
      <c r="A65" s="8" t="s">
        <v>11</v>
      </c>
      <c r="B65" s="45">
        <f>B66</f>
        <v>243.6</v>
      </c>
      <c r="C65" s="45">
        <f>C66</f>
        <v>202.9399</v>
      </c>
      <c r="D65" s="10">
        <f t="shared" si="1"/>
        <v>83.30866174055829</v>
      </c>
    </row>
    <row r="66" spans="1:4" ht="15">
      <c r="A66" s="4" t="s">
        <v>12</v>
      </c>
      <c r="B66" s="46">
        <v>243.6</v>
      </c>
      <c r="C66" s="46">
        <v>202.9399</v>
      </c>
      <c r="D66" s="6">
        <f t="shared" si="1"/>
        <v>83.30866174055829</v>
      </c>
    </row>
    <row r="67" spans="1:4" ht="15">
      <c r="A67" s="4" t="s">
        <v>0</v>
      </c>
      <c r="B67" s="52">
        <f>B46-B47</f>
        <v>-539.9999399999997</v>
      </c>
      <c r="C67" s="46">
        <f>C46-C47</f>
        <v>-417.27872000000025</v>
      </c>
      <c r="D67" s="6"/>
    </row>
    <row r="68" spans="1:4" ht="15">
      <c r="A68" s="3"/>
      <c r="B68" s="5"/>
      <c r="C68" s="5"/>
      <c r="D68" s="6"/>
    </row>
    <row r="69" spans="1:4" ht="15.75">
      <c r="A69" s="1" t="s">
        <v>148</v>
      </c>
      <c r="B69" s="1"/>
      <c r="C69" s="1"/>
      <c r="D69" s="1"/>
    </row>
    <row r="70" spans="1:4" ht="15.75">
      <c r="A70" s="1" t="s">
        <v>113</v>
      </c>
      <c r="B70" s="1"/>
      <c r="C70" s="1" t="s">
        <v>149</v>
      </c>
      <c r="D7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3">
      <selection activeCell="A26" sqref="A26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55" t="s">
        <v>131</v>
      </c>
      <c r="B1" s="55"/>
      <c r="C1" s="55"/>
      <c r="D1" s="55"/>
    </row>
    <row r="2" spans="1:4" ht="15.75">
      <c r="A2" s="55" t="s">
        <v>138</v>
      </c>
      <c r="B2" s="55"/>
      <c r="C2" s="55"/>
      <c r="D2" s="55"/>
    </row>
    <row r="3" spans="1:4" ht="15.75">
      <c r="A3" s="55" t="s">
        <v>158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2" t="s">
        <v>123</v>
      </c>
      <c r="C5" s="2" t="s">
        <v>159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22</v>
      </c>
      <c r="B7" s="9">
        <f>SUM(B8:B23)</f>
        <v>561.3</v>
      </c>
      <c r="C7" s="9">
        <f>SUM(C8:C23)</f>
        <v>250.49165999999997</v>
      </c>
      <c r="D7" s="10">
        <f>C7/B7*100</f>
        <v>44.627055050774985</v>
      </c>
    </row>
    <row r="8" spans="1:4" ht="18.75" customHeight="1">
      <c r="A8" s="4" t="s">
        <v>44</v>
      </c>
      <c r="B8" s="11">
        <v>92</v>
      </c>
      <c r="C8" s="11">
        <v>64.27429</v>
      </c>
      <c r="D8" s="6">
        <f>C8/B8*100</f>
        <v>69.86335869565217</v>
      </c>
    </row>
    <row r="9" spans="1:4" ht="18.75" customHeight="1">
      <c r="A9" s="4" t="s">
        <v>46</v>
      </c>
      <c r="B9" s="11">
        <v>256</v>
      </c>
      <c r="C9" s="11">
        <v>-46.96503</v>
      </c>
      <c r="D9" s="6">
        <f>C9/B9*100</f>
        <v>-18.34571484375</v>
      </c>
    </row>
    <row r="10" spans="1:4" ht="26.25" customHeight="1">
      <c r="A10" s="4" t="s">
        <v>47</v>
      </c>
      <c r="B10" s="11">
        <v>42</v>
      </c>
      <c r="C10" s="11">
        <v>33.8082</v>
      </c>
      <c r="D10" s="6">
        <f>C10/B10*100</f>
        <v>80.49571428571429</v>
      </c>
    </row>
    <row r="11" spans="1:4" ht="0.75" customHeight="1" hidden="1">
      <c r="A11" s="4" t="s">
        <v>48</v>
      </c>
      <c r="B11" s="11"/>
      <c r="C11" s="11"/>
      <c r="D11" s="6" t="e">
        <f>C11/B11*100</f>
        <v>#DIV/0!</v>
      </c>
    </row>
    <row r="12" spans="1:4" ht="37.5" customHeight="1">
      <c r="A12" s="4" t="s">
        <v>26</v>
      </c>
      <c r="B12" s="41">
        <v>0</v>
      </c>
      <c r="C12" s="11">
        <v>0.0849</v>
      </c>
      <c r="D12" s="6">
        <v>0</v>
      </c>
    </row>
    <row r="13" spans="1:4" ht="0.75" customHeight="1">
      <c r="A13" s="4" t="s">
        <v>49</v>
      </c>
      <c r="B13" s="11"/>
      <c r="C13" s="11"/>
      <c r="D13" s="6"/>
    </row>
    <row r="14" spans="1:4" ht="31.5" customHeight="1">
      <c r="A14" s="4" t="s">
        <v>50</v>
      </c>
      <c r="B14" s="11">
        <v>8</v>
      </c>
      <c r="C14" s="11">
        <v>5.53239</v>
      </c>
      <c r="D14" s="6">
        <f>C14/B14*100</f>
        <v>69.154875</v>
      </c>
    </row>
    <row r="15" spans="1:4" ht="64.5" customHeight="1">
      <c r="A15" s="12" t="s">
        <v>52</v>
      </c>
      <c r="B15" s="11">
        <v>93</v>
      </c>
      <c r="C15" s="11">
        <v>122.92714</v>
      </c>
      <c r="D15" s="6">
        <f>C15/B15*100</f>
        <v>132.17972043010752</v>
      </c>
    </row>
    <row r="16" spans="1:4" ht="39" customHeight="1" hidden="1">
      <c r="A16" s="12" t="s">
        <v>82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57</v>
      </c>
      <c r="B17" s="11"/>
      <c r="C17" s="11"/>
      <c r="D17" s="6"/>
    </row>
    <row r="18" spans="1:4" ht="39.75" customHeight="1" hidden="1">
      <c r="A18" s="4" t="s">
        <v>53</v>
      </c>
      <c r="B18" s="11"/>
      <c r="C18" s="11"/>
      <c r="D18" s="6"/>
    </row>
    <row r="19" spans="1:4" ht="29.25" customHeight="1" hidden="1">
      <c r="A19" s="4" t="s">
        <v>51</v>
      </c>
      <c r="B19" s="11"/>
      <c r="C19" s="11"/>
      <c r="D19" s="6"/>
    </row>
    <row r="20" spans="1:4" ht="30.75" customHeight="1" hidden="1">
      <c r="A20" s="4" t="s">
        <v>83</v>
      </c>
      <c r="B20" s="11">
        <v>0</v>
      </c>
      <c r="C20" s="11">
        <v>0</v>
      </c>
      <c r="D20" s="6">
        <v>0</v>
      </c>
    </row>
    <row r="21" spans="1:4" ht="75" customHeight="1">
      <c r="A21" s="4" t="s">
        <v>154</v>
      </c>
      <c r="B21" s="11">
        <v>0</v>
      </c>
      <c r="C21" s="11">
        <v>0.52977</v>
      </c>
      <c r="D21" s="6">
        <v>0</v>
      </c>
    </row>
    <row r="22" spans="1:4" ht="63" customHeight="1">
      <c r="A22" s="4" t="s">
        <v>124</v>
      </c>
      <c r="B22" s="11">
        <v>34</v>
      </c>
      <c r="C22" s="11">
        <v>34</v>
      </c>
      <c r="D22" s="6">
        <f>C22/B22*100</f>
        <v>100</v>
      </c>
    </row>
    <row r="23" spans="1:4" ht="62.25" customHeight="1">
      <c r="A23" s="4" t="s">
        <v>125</v>
      </c>
      <c r="B23" s="11">
        <v>36.3</v>
      </c>
      <c r="C23" s="11">
        <v>36.3</v>
      </c>
      <c r="D23" s="6">
        <f>C23/B23*100</f>
        <v>100</v>
      </c>
    </row>
    <row r="24" spans="1:4" ht="16.5" customHeight="1">
      <c r="A24" s="8" t="s">
        <v>4</v>
      </c>
      <c r="B24" s="26">
        <f>B25+B26+B27+B28+B29+B30+B31+B32+B33+B34+B35+B36</f>
        <v>4917.06994</v>
      </c>
      <c r="C24" s="26">
        <f>C25+C27+C30+C31+C28+C29+C32+C26+C33+C34+C35+C36</f>
        <v>4407.7438999999995</v>
      </c>
      <c r="D24" s="10">
        <f>C24/B24*100</f>
        <v>89.64167591238288</v>
      </c>
    </row>
    <row r="25" spans="1:4" ht="30.75" customHeight="1">
      <c r="A25" s="42" t="s">
        <v>84</v>
      </c>
      <c r="B25" s="34">
        <v>1612.75</v>
      </c>
      <c r="C25" s="34">
        <v>1430</v>
      </c>
      <c r="D25" s="6">
        <f>C25/B25*100</f>
        <v>88.66842350023252</v>
      </c>
    </row>
    <row r="26" spans="1:4" ht="73.5" customHeight="1">
      <c r="A26" s="24" t="s">
        <v>94</v>
      </c>
      <c r="B26" s="34">
        <v>1000</v>
      </c>
      <c r="C26" s="34">
        <v>799.38224</v>
      </c>
      <c r="D26" s="6">
        <f>C26/B26*100</f>
        <v>79.938224</v>
      </c>
    </row>
    <row r="27" spans="1:4" ht="25.5" customHeight="1">
      <c r="A27" s="4" t="s">
        <v>85</v>
      </c>
      <c r="B27" s="34">
        <v>110.8</v>
      </c>
      <c r="C27" s="34">
        <v>87.84172</v>
      </c>
      <c r="D27" s="6">
        <f>C27/B27*100</f>
        <v>79.27953068592058</v>
      </c>
    </row>
    <row r="28" spans="1:4" ht="46.5" customHeight="1" hidden="1">
      <c r="A28" s="24" t="s">
        <v>72</v>
      </c>
      <c r="B28" s="34"/>
      <c r="C28" s="34"/>
      <c r="D28" s="6"/>
    </row>
    <row r="29" spans="1:4" ht="74.25" customHeight="1">
      <c r="A29" s="42" t="s">
        <v>73</v>
      </c>
      <c r="B29" s="34">
        <v>228.9</v>
      </c>
      <c r="C29" s="34">
        <v>196.6</v>
      </c>
      <c r="D29" s="6">
        <f>C29/B29*100</f>
        <v>85.88903451288772</v>
      </c>
    </row>
    <row r="30" spans="1:4" ht="76.5" customHeight="1" hidden="1">
      <c r="A30" s="42" t="s">
        <v>86</v>
      </c>
      <c r="B30" s="34"/>
      <c r="C30" s="34"/>
      <c r="D30" s="6" t="e">
        <f>C30/B30*100</f>
        <v>#DIV/0!</v>
      </c>
    </row>
    <row r="31" spans="1:4" ht="60" customHeight="1">
      <c r="A31" s="42" t="s">
        <v>87</v>
      </c>
      <c r="B31" s="34">
        <v>0.1</v>
      </c>
      <c r="C31" s="34">
        <v>0</v>
      </c>
      <c r="D31" s="6">
        <f>C31/B31*100</f>
        <v>0</v>
      </c>
    </row>
    <row r="32" spans="1:4" ht="105" customHeight="1">
      <c r="A32" s="42" t="s">
        <v>88</v>
      </c>
      <c r="B32" s="34">
        <v>0.1</v>
      </c>
      <c r="C32" s="34">
        <v>0</v>
      </c>
      <c r="D32" s="6">
        <f>C32/B32*100</f>
        <v>0</v>
      </c>
    </row>
    <row r="33" spans="1:4" ht="60" customHeight="1">
      <c r="A33" s="42" t="s">
        <v>89</v>
      </c>
      <c r="B33" s="34">
        <v>240.4</v>
      </c>
      <c r="C33" s="34">
        <v>170</v>
      </c>
      <c r="D33" s="6">
        <f>C33/B33*100</f>
        <v>70.71547420965058</v>
      </c>
    </row>
    <row r="34" spans="1:4" ht="48.75" customHeight="1">
      <c r="A34" s="42" t="s">
        <v>69</v>
      </c>
      <c r="B34" s="34">
        <v>973.91994</v>
      </c>
      <c r="C34" s="34">
        <v>973.91994</v>
      </c>
      <c r="D34" s="6">
        <v>0</v>
      </c>
    </row>
    <row r="35" spans="1:4" ht="64.5" customHeight="1">
      <c r="A35" s="4" t="s">
        <v>117</v>
      </c>
      <c r="B35" s="34">
        <v>0.1</v>
      </c>
      <c r="C35" s="34">
        <v>0</v>
      </c>
      <c r="D35" s="6">
        <v>0</v>
      </c>
    </row>
    <row r="36" spans="1:4" ht="64.5" customHeight="1">
      <c r="A36" s="4" t="s">
        <v>144</v>
      </c>
      <c r="B36" s="34">
        <v>750</v>
      </c>
      <c r="C36" s="34">
        <v>750</v>
      </c>
      <c r="D36" s="6">
        <f>C36/B36*100</f>
        <v>100</v>
      </c>
    </row>
    <row r="37" spans="1:4" ht="18" customHeight="1">
      <c r="A37" s="8" t="s">
        <v>1</v>
      </c>
      <c r="B37" s="9">
        <f>B24+B7</f>
        <v>5478.3699400000005</v>
      </c>
      <c r="C37" s="9">
        <f>C24+C7</f>
        <v>4658.235559999999</v>
      </c>
      <c r="D37" s="9">
        <f aca="true" t="shared" si="0" ref="D37:D45">C37/B37*100</f>
        <v>85.02959111958035</v>
      </c>
    </row>
    <row r="38" spans="1:4" ht="15.75" customHeight="1">
      <c r="A38" s="8" t="s">
        <v>32</v>
      </c>
      <c r="B38" s="29">
        <f>B39+B44+B46+B48+B53+B58</f>
        <v>5699.66994</v>
      </c>
      <c r="C38" s="29">
        <f>C39+C44+C48+C53+C58+C46</f>
        <v>4780.25247</v>
      </c>
      <c r="D38" s="9">
        <f t="shared" si="0"/>
        <v>83.86893487379729</v>
      </c>
    </row>
    <row r="39" spans="1:4" ht="16.5" customHeight="1">
      <c r="A39" s="8" t="s">
        <v>19</v>
      </c>
      <c r="B39" s="29">
        <f>B40+B43+B42+B41</f>
        <v>1602.66994</v>
      </c>
      <c r="C39" s="29">
        <f>C40+C42+C43+C41</f>
        <v>1186.20786</v>
      </c>
      <c r="D39" s="9">
        <f>C39/B39*100</f>
        <v>74.014482358108</v>
      </c>
    </row>
    <row r="40" spans="1:4" ht="45">
      <c r="A40" s="16" t="s">
        <v>10</v>
      </c>
      <c r="B40" s="31">
        <v>1489.76928</v>
      </c>
      <c r="C40" s="31">
        <v>1122.19586</v>
      </c>
      <c r="D40" s="6">
        <f t="shared" si="0"/>
        <v>75.32682241910639</v>
      </c>
    </row>
    <row r="41" spans="1:4" ht="15" hidden="1">
      <c r="A41" s="30" t="s">
        <v>33</v>
      </c>
      <c r="B41" s="31">
        <v>0</v>
      </c>
      <c r="C41" s="31">
        <v>0</v>
      </c>
      <c r="D41" s="6" t="e">
        <f t="shared" si="0"/>
        <v>#DIV/0!</v>
      </c>
    </row>
    <row r="42" spans="1:4" ht="13.5" customHeight="1">
      <c r="A42" s="16" t="s">
        <v>14</v>
      </c>
      <c r="B42" s="31">
        <v>1</v>
      </c>
      <c r="C42" s="31">
        <v>0</v>
      </c>
      <c r="D42" s="6">
        <f>C42/B42*100</f>
        <v>0</v>
      </c>
    </row>
    <row r="43" spans="1:4" ht="13.5" customHeight="1">
      <c r="A43" s="4" t="s">
        <v>8</v>
      </c>
      <c r="B43" s="31">
        <v>111.90066</v>
      </c>
      <c r="C43" s="31">
        <v>64.012</v>
      </c>
      <c r="D43" s="6">
        <f>C43/B43*100</f>
        <v>57.204309608182825</v>
      </c>
    </row>
    <row r="44" spans="1:4" ht="16.5" customHeight="1">
      <c r="A44" s="8" t="s">
        <v>20</v>
      </c>
      <c r="B44" s="29">
        <f>B45</f>
        <v>110.8</v>
      </c>
      <c r="C44" s="29">
        <f>C45</f>
        <v>87.84172</v>
      </c>
      <c r="D44" s="10">
        <f>C44/B44*100</f>
        <v>79.27953068592058</v>
      </c>
    </row>
    <row r="45" spans="1:4" ht="14.25" customHeight="1">
      <c r="A45" s="4" t="s">
        <v>5</v>
      </c>
      <c r="B45" s="31">
        <v>110.8</v>
      </c>
      <c r="C45" s="31">
        <v>87.84172</v>
      </c>
      <c r="D45" s="6">
        <f t="shared" si="0"/>
        <v>79.27953068592058</v>
      </c>
    </row>
    <row r="46" spans="1:4" ht="14.25">
      <c r="A46" s="8" t="s">
        <v>54</v>
      </c>
      <c r="B46" s="29">
        <f>B47</f>
        <v>3.5</v>
      </c>
      <c r="C46" s="29">
        <f>C47</f>
        <v>3.5</v>
      </c>
      <c r="D46" s="10">
        <v>0</v>
      </c>
    </row>
    <row r="47" spans="1:4" ht="15">
      <c r="A47" s="4" t="s">
        <v>21</v>
      </c>
      <c r="B47" s="31">
        <v>3.5</v>
      </c>
      <c r="C47" s="31">
        <v>3.5</v>
      </c>
      <c r="D47" s="6">
        <v>0</v>
      </c>
    </row>
    <row r="48" spans="1:4" ht="15" customHeight="1">
      <c r="A48" s="8" t="s">
        <v>13</v>
      </c>
      <c r="B48" s="29">
        <f>B51+B52+B50+B49</f>
        <v>2562.9737999999998</v>
      </c>
      <c r="C48" s="29">
        <f>C51+C52+C50+C49</f>
        <v>2205.18376</v>
      </c>
      <c r="D48" s="10">
        <f>C48/B48*100</f>
        <v>86.04004301565628</v>
      </c>
    </row>
    <row r="49" spans="1:4" ht="15" customHeight="1">
      <c r="A49" s="22" t="s">
        <v>90</v>
      </c>
      <c r="B49" s="31">
        <v>0</v>
      </c>
      <c r="C49" s="31">
        <v>0</v>
      </c>
      <c r="D49" s="6">
        <v>0</v>
      </c>
    </row>
    <row r="50" spans="1:4" ht="15" customHeight="1">
      <c r="A50" s="4" t="s">
        <v>68</v>
      </c>
      <c r="B50" s="31">
        <v>115.3738</v>
      </c>
      <c r="C50" s="31">
        <v>115.3738</v>
      </c>
      <c r="D50" s="6">
        <f>C50/B50*100</f>
        <v>100</v>
      </c>
    </row>
    <row r="51" spans="1:4" ht="18" customHeight="1">
      <c r="A51" s="4" t="s">
        <v>31</v>
      </c>
      <c r="B51" s="31">
        <v>469.3</v>
      </c>
      <c r="C51" s="31">
        <v>366.6</v>
      </c>
      <c r="D51" s="6">
        <f>C51/B51*100</f>
        <v>78.1163434903047</v>
      </c>
    </row>
    <row r="52" spans="1:4" ht="18" customHeight="1">
      <c r="A52" s="4" t="s">
        <v>18</v>
      </c>
      <c r="B52" s="31">
        <v>1978.3</v>
      </c>
      <c r="C52" s="31">
        <v>1723.20996</v>
      </c>
      <c r="D52" s="6">
        <f>C52/B52*100</f>
        <v>87.10559369155335</v>
      </c>
    </row>
    <row r="53" spans="1:4" ht="17.25" customHeight="1">
      <c r="A53" s="8" t="s">
        <v>6</v>
      </c>
      <c r="B53" s="29">
        <f>B55+B56+B57</f>
        <v>1295.2261999999998</v>
      </c>
      <c r="C53" s="29">
        <f>C55+C56+C57</f>
        <v>1193.83773</v>
      </c>
      <c r="D53" s="10">
        <f aca="true" t="shared" si="1" ref="D53:D59">C53/B53*100</f>
        <v>92.1721418235672</v>
      </c>
    </row>
    <row r="54" spans="1:4" ht="29.25" customHeight="1" hidden="1">
      <c r="A54" s="4" t="s">
        <v>59</v>
      </c>
      <c r="B54" s="31"/>
      <c r="C54" s="31"/>
      <c r="D54" s="6" t="e">
        <f t="shared" si="1"/>
        <v>#DIV/0!</v>
      </c>
    </row>
    <row r="55" spans="1:4" ht="14.25" customHeight="1">
      <c r="A55" s="15" t="s">
        <v>60</v>
      </c>
      <c r="B55" s="31">
        <v>182.9262</v>
      </c>
      <c r="C55" s="31">
        <v>141.36052</v>
      </c>
      <c r="D55" s="6">
        <f t="shared" si="1"/>
        <v>77.27735010075102</v>
      </c>
    </row>
    <row r="56" spans="1:4" ht="14.25" customHeight="1">
      <c r="A56" s="15" t="s">
        <v>55</v>
      </c>
      <c r="B56" s="31">
        <v>0.2</v>
      </c>
      <c r="C56" s="31">
        <v>0</v>
      </c>
      <c r="D56" s="6">
        <f t="shared" si="1"/>
        <v>0</v>
      </c>
    </row>
    <row r="57" spans="1:4" ht="14.25" customHeight="1">
      <c r="A57" s="4" t="s">
        <v>7</v>
      </c>
      <c r="B57" s="31">
        <v>1112.1</v>
      </c>
      <c r="C57" s="46">
        <v>1052.47721</v>
      </c>
      <c r="D57" s="6">
        <f t="shared" si="1"/>
        <v>94.63872043880947</v>
      </c>
    </row>
    <row r="58" spans="1:4" ht="14.25">
      <c r="A58" s="8" t="s">
        <v>56</v>
      </c>
      <c r="B58" s="29">
        <f>B59</f>
        <v>124.5</v>
      </c>
      <c r="C58" s="29">
        <f>C59</f>
        <v>103.6814</v>
      </c>
      <c r="D58" s="10">
        <f t="shared" si="1"/>
        <v>83.2782329317269</v>
      </c>
    </row>
    <row r="59" spans="1:4" ht="15" customHeight="1">
      <c r="A59" s="4" t="s">
        <v>12</v>
      </c>
      <c r="B59" s="31">
        <v>124.5</v>
      </c>
      <c r="C59" s="31">
        <v>103.6814</v>
      </c>
      <c r="D59" s="6">
        <f t="shared" si="1"/>
        <v>83.2782329317269</v>
      </c>
    </row>
    <row r="60" spans="1:4" ht="16.5" customHeight="1">
      <c r="A60" s="4" t="s">
        <v>0</v>
      </c>
      <c r="B60" s="52">
        <f>B37-B38</f>
        <v>-221.29999999999927</v>
      </c>
      <c r="C60" s="46">
        <f>C37-C38</f>
        <v>-122.01691000000119</v>
      </c>
      <c r="D60" s="5"/>
    </row>
    <row r="61" spans="1:4" ht="9" customHeight="1">
      <c r="A61" s="4"/>
      <c r="B61" s="37"/>
      <c r="C61" s="37"/>
      <c r="D61" s="37"/>
    </row>
    <row r="62" spans="1:4" ht="12" customHeight="1">
      <c r="A62" s="4"/>
      <c r="B62" s="37"/>
      <c r="C62" s="37"/>
      <c r="D62" s="37"/>
    </row>
    <row r="63" spans="1:4" ht="14.25" customHeight="1">
      <c r="A63" s="1" t="s">
        <v>148</v>
      </c>
      <c r="B63" s="1"/>
      <c r="C63" s="1"/>
      <c r="D63" s="1"/>
    </row>
    <row r="64" spans="1:4" ht="14.25" customHeight="1">
      <c r="A64" s="1" t="s">
        <v>113</v>
      </c>
      <c r="B64" s="1"/>
      <c r="C64" s="1" t="s">
        <v>149</v>
      </c>
      <c r="D64" s="1"/>
    </row>
    <row r="65" spans="1:5" ht="14.25" customHeight="1">
      <c r="A65" s="1"/>
      <c r="B65" s="1"/>
      <c r="C65" s="1"/>
      <c r="D65" s="1"/>
      <c r="E65" s="1"/>
    </row>
    <row r="66" spans="1:4" ht="15.75">
      <c r="A66" s="3"/>
      <c r="B66" s="1"/>
      <c r="C66" s="1"/>
      <c r="D6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43">
      <selection activeCell="C56" sqref="C56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55" t="s">
        <v>92</v>
      </c>
      <c r="B1" s="55"/>
      <c r="C1" s="55"/>
      <c r="D1" s="55"/>
    </row>
    <row r="2" spans="1:4" ht="15.75">
      <c r="A2" s="55" t="s">
        <v>139</v>
      </c>
      <c r="B2" s="55"/>
      <c r="C2" s="55"/>
      <c r="D2" s="55"/>
    </row>
    <row r="3" spans="1:4" ht="15.75">
      <c r="A3" s="55" t="s">
        <v>158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36.75" customHeight="1">
      <c r="A5" s="33" t="s">
        <v>2</v>
      </c>
      <c r="B5" s="33" t="s">
        <v>123</v>
      </c>
      <c r="C5" s="33" t="s">
        <v>159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61</v>
      </c>
      <c r="B7" s="9">
        <f>SUM(B8:B17)</f>
        <v>1798</v>
      </c>
      <c r="C7" s="9">
        <f>SUM(C8:C18)</f>
        <v>1773.9499600000001</v>
      </c>
      <c r="D7" s="10">
        <f aca="true" t="shared" si="0" ref="D7:D13">C7/B7*100</f>
        <v>98.66240044493883</v>
      </c>
    </row>
    <row r="8" spans="1:4" ht="18.75" customHeight="1">
      <c r="A8" s="4" t="s">
        <v>44</v>
      </c>
      <c r="B8" s="11">
        <v>300</v>
      </c>
      <c r="C8" s="41">
        <v>317.64779</v>
      </c>
      <c r="D8" s="10">
        <f t="shared" si="0"/>
        <v>105.88259666666666</v>
      </c>
    </row>
    <row r="9" spans="1:4" ht="18.75" customHeight="1">
      <c r="A9" s="4" t="s">
        <v>45</v>
      </c>
      <c r="B9" s="11">
        <v>38</v>
      </c>
      <c r="C9" s="41">
        <v>90.60749</v>
      </c>
      <c r="D9" s="10">
        <f t="shared" si="0"/>
        <v>238.44076315789474</v>
      </c>
    </row>
    <row r="10" spans="1:4" ht="18.75" customHeight="1">
      <c r="A10" s="4" t="s">
        <v>46</v>
      </c>
      <c r="B10" s="11">
        <v>312</v>
      </c>
      <c r="C10" s="11">
        <v>70.84417</v>
      </c>
      <c r="D10" s="10">
        <f t="shared" si="0"/>
        <v>22.706464743589745</v>
      </c>
    </row>
    <row r="11" spans="1:4" ht="21" customHeight="1">
      <c r="A11" s="4" t="s">
        <v>47</v>
      </c>
      <c r="B11" s="11">
        <v>557</v>
      </c>
      <c r="C11" s="11">
        <v>235.09691</v>
      </c>
      <c r="D11" s="10">
        <f t="shared" si="0"/>
        <v>42.20770377019748</v>
      </c>
    </row>
    <row r="12" spans="1:4" ht="0.75" customHeight="1" hidden="1">
      <c r="A12" s="4" t="s">
        <v>48</v>
      </c>
      <c r="B12" s="11">
        <v>0</v>
      </c>
      <c r="C12" s="11">
        <v>0</v>
      </c>
      <c r="D12" s="10"/>
    </row>
    <row r="13" spans="1:4" ht="30.75" customHeight="1">
      <c r="A13" s="4" t="s">
        <v>26</v>
      </c>
      <c r="B13" s="11">
        <v>406</v>
      </c>
      <c r="C13" s="41">
        <v>894.70103</v>
      </c>
      <c r="D13" s="10">
        <f t="shared" si="0"/>
        <v>220.3697118226601</v>
      </c>
    </row>
    <row r="14" spans="1:4" ht="41.25" customHeight="1" hidden="1">
      <c r="A14" s="4" t="s">
        <v>49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50</v>
      </c>
      <c r="B15" s="11">
        <v>67</v>
      </c>
      <c r="C15" s="11">
        <v>67.51332</v>
      </c>
      <c r="D15" s="10">
        <f aca="true" t="shared" si="1" ref="D15:D22">C15/B15*100</f>
        <v>100.76614925373133</v>
      </c>
    </row>
    <row r="16" spans="1:4" ht="61.5" customHeight="1">
      <c r="A16" s="12" t="s">
        <v>52</v>
      </c>
      <c r="B16" s="11">
        <v>118</v>
      </c>
      <c r="C16" s="11">
        <v>97.53925</v>
      </c>
      <c r="D16" s="10">
        <f t="shared" si="1"/>
        <v>82.6603813559322</v>
      </c>
    </row>
    <row r="17" spans="1:4" ht="36.75" customHeight="1" hidden="1">
      <c r="A17" s="4" t="s">
        <v>57</v>
      </c>
      <c r="B17" s="11"/>
      <c r="C17" s="11"/>
      <c r="D17" s="10" t="e">
        <f t="shared" si="1"/>
        <v>#DIV/0!</v>
      </c>
    </row>
    <row r="18" spans="1:4" ht="66.75" customHeight="1" hidden="1">
      <c r="A18" s="49" t="s">
        <v>122</v>
      </c>
      <c r="B18" s="11">
        <v>0</v>
      </c>
      <c r="C18" s="11"/>
      <c r="D18" s="10"/>
    </row>
    <row r="19" spans="1:4" ht="16.5" customHeight="1">
      <c r="A19" s="8" t="s">
        <v>4</v>
      </c>
      <c r="B19" s="26">
        <f>B20+B21+B24+B25+B26+B28+B29+B30+B31+B32+B33</f>
        <v>6116.782</v>
      </c>
      <c r="C19" s="26">
        <f>C20+C21+C24+C25+C26+C28+C29+C30+C31+C32+C33</f>
        <v>3711.81356</v>
      </c>
      <c r="D19" s="10">
        <f t="shared" si="1"/>
        <v>60.68245623270536</v>
      </c>
    </row>
    <row r="20" spans="1:4" ht="37.5" customHeight="1">
      <c r="A20" s="42" t="s">
        <v>84</v>
      </c>
      <c r="B20" s="34">
        <v>1231.43059</v>
      </c>
      <c r="C20" s="34">
        <v>807.7</v>
      </c>
      <c r="D20" s="10">
        <f t="shared" si="1"/>
        <v>65.59037972249821</v>
      </c>
    </row>
    <row r="21" spans="1:4" ht="21.75" customHeight="1">
      <c r="A21" s="4" t="s">
        <v>85</v>
      </c>
      <c r="B21" s="34">
        <v>222.4</v>
      </c>
      <c r="C21" s="34">
        <v>170.91259</v>
      </c>
      <c r="D21" s="10">
        <f t="shared" si="1"/>
        <v>76.84918615107912</v>
      </c>
    </row>
    <row r="22" spans="1:4" ht="88.5" customHeight="1" hidden="1">
      <c r="A22" s="24" t="s">
        <v>94</v>
      </c>
      <c r="B22" s="34"/>
      <c r="C22" s="34"/>
      <c r="D22" s="10" t="e">
        <f t="shared" si="1"/>
        <v>#DIV/0!</v>
      </c>
    </row>
    <row r="23" spans="1:4" ht="44.25" customHeight="1" hidden="1">
      <c r="A23" s="44"/>
      <c r="B23" s="34"/>
      <c r="C23" s="34"/>
      <c r="D23" s="6"/>
    </row>
    <row r="24" spans="1:4" ht="32.25" customHeight="1">
      <c r="A24" s="44" t="s">
        <v>72</v>
      </c>
      <c r="B24" s="34">
        <v>1019.80102</v>
      </c>
      <c r="C24" s="34">
        <v>1019.80073</v>
      </c>
      <c r="D24" s="10">
        <f aca="true" t="shared" si="2" ref="D24:D35">C24/B24*100</f>
        <v>99.99997156308002</v>
      </c>
    </row>
    <row r="25" spans="1:4" ht="0.75" customHeight="1">
      <c r="A25" s="44" t="s">
        <v>127</v>
      </c>
      <c r="B25" s="34">
        <v>0</v>
      </c>
      <c r="C25" s="34">
        <v>0</v>
      </c>
      <c r="D25" s="10" t="e">
        <f t="shared" si="2"/>
        <v>#DIV/0!</v>
      </c>
    </row>
    <row r="26" spans="1:4" ht="82.5" customHeight="1">
      <c r="A26" s="42" t="s">
        <v>73</v>
      </c>
      <c r="B26" s="34">
        <v>289.7</v>
      </c>
      <c r="C26" s="34">
        <v>217.5</v>
      </c>
      <c r="D26" s="10">
        <f t="shared" si="2"/>
        <v>75.07766655160512</v>
      </c>
    </row>
    <row r="27" spans="1:4" ht="0.75" customHeight="1">
      <c r="A27" s="42" t="s">
        <v>86</v>
      </c>
      <c r="B27" s="34"/>
      <c r="C27" s="34">
        <v>0</v>
      </c>
      <c r="D27" s="10" t="e">
        <f t="shared" si="2"/>
        <v>#DIV/0!</v>
      </c>
    </row>
    <row r="28" spans="1:4" ht="60" customHeight="1">
      <c r="A28" s="42" t="s">
        <v>87</v>
      </c>
      <c r="B28" s="34">
        <v>50.1</v>
      </c>
      <c r="C28" s="34">
        <v>0</v>
      </c>
      <c r="D28" s="10">
        <f t="shared" si="2"/>
        <v>0</v>
      </c>
    </row>
    <row r="29" spans="1:4" ht="105" customHeight="1">
      <c r="A29" s="42" t="s">
        <v>88</v>
      </c>
      <c r="B29" s="34">
        <v>0.1</v>
      </c>
      <c r="C29" s="34">
        <v>0</v>
      </c>
      <c r="D29" s="10">
        <f t="shared" si="2"/>
        <v>0</v>
      </c>
    </row>
    <row r="30" spans="1:4" ht="60" customHeight="1">
      <c r="A30" s="42" t="s">
        <v>89</v>
      </c>
      <c r="B30" s="34">
        <v>947.763</v>
      </c>
      <c r="C30" s="34">
        <v>570.55056</v>
      </c>
      <c r="D30" s="10">
        <f t="shared" si="2"/>
        <v>60.19970815488682</v>
      </c>
    </row>
    <row r="31" spans="1:4" ht="48" customHeight="1">
      <c r="A31" s="42" t="s">
        <v>93</v>
      </c>
      <c r="B31" s="34">
        <v>1615.38739</v>
      </c>
      <c r="C31" s="34">
        <v>185.34968</v>
      </c>
      <c r="D31" s="10">
        <f t="shared" si="2"/>
        <v>11.474008101548941</v>
      </c>
    </row>
    <row r="32" spans="1:4" ht="61.5" customHeight="1">
      <c r="A32" s="4" t="s">
        <v>117</v>
      </c>
      <c r="B32" s="34">
        <v>0.1</v>
      </c>
      <c r="C32" s="34">
        <v>0</v>
      </c>
      <c r="D32" s="10">
        <f t="shared" si="2"/>
        <v>0</v>
      </c>
    </row>
    <row r="33" spans="1:4" ht="63" customHeight="1">
      <c r="A33" s="4" t="s">
        <v>118</v>
      </c>
      <c r="B33" s="34">
        <v>740</v>
      </c>
      <c r="C33" s="34">
        <v>740</v>
      </c>
      <c r="D33" s="10">
        <f t="shared" si="2"/>
        <v>100</v>
      </c>
    </row>
    <row r="34" spans="1:4" ht="18" customHeight="1">
      <c r="A34" s="8" t="s">
        <v>1</v>
      </c>
      <c r="B34" s="9">
        <f>B19+B7</f>
        <v>7914.782</v>
      </c>
      <c r="C34" s="9">
        <f>C19+C7</f>
        <v>5485.76352</v>
      </c>
      <c r="D34" s="10">
        <f t="shared" si="2"/>
        <v>69.3103552315149</v>
      </c>
    </row>
    <row r="35" spans="1:4" ht="15" customHeight="1">
      <c r="A35" s="8" t="s">
        <v>32</v>
      </c>
      <c r="B35" s="9">
        <f>B37+B41+B43+B46+B50+B54</f>
        <v>8530.382</v>
      </c>
      <c r="C35" s="9">
        <f>C37+C41+C43+C46+C50+C54</f>
        <v>5779.912939999999</v>
      </c>
      <c r="D35" s="10">
        <f t="shared" si="2"/>
        <v>67.75678908635041</v>
      </c>
    </row>
    <row r="36" spans="1:4" ht="16.5" customHeight="1" hidden="1">
      <c r="A36" s="8"/>
      <c r="B36" s="5"/>
      <c r="C36" s="5"/>
      <c r="D36" s="6"/>
    </row>
    <row r="37" spans="1:4" ht="15.75" customHeight="1">
      <c r="A37" s="8" t="s">
        <v>19</v>
      </c>
      <c r="B37" s="9">
        <f>B38+B39+B40</f>
        <v>2329.31083</v>
      </c>
      <c r="C37" s="9">
        <f>C38+C39+C40</f>
        <v>1840.67775</v>
      </c>
      <c r="D37" s="10">
        <f>C37/B37*100</f>
        <v>79.0224184034726</v>
      </c>
    </row>
    <row r="38" spans="1:4" ht="45.75" customHeight="1">
      <c r="A38" s="16" t="s">
        <v>10</v>
      </c>
      <c r="B38" s="5">
        <v>2136.91083</v>
      </c>
      <c r="C38" s="5">
        <v>1765.34471</v>
      </c>
      <c r="D38" s="6">
        <f>C38/B38*100</f>
        <v>82.61199696386022</v>
      </c>
    </row>
    <row r="39" spans="1:4" ht="13.5" customHeight="1">
      <c r="A39" s="16" t="s">
        <v>14</v>
      </c>
      <c r="B39" s="46">
        <v>1</v>
      </c>
      <c r="C39" s="46">
        <v>0</v>
      </c>
      <c r="D39" s="6">
        <f>C39/B39*100</f>
        <v>0</v>
      </c>
    </row>
    <row r="40" spans="1:4" ht="13.5" customHeight="1">
      <c r="A40" s="4" t="s">
        <v>8</v>
      </c>
      <c r="B40" s="46">
        <v>191.4</v>
      </c>
      <c r="C40" s="46">
        <v>75.33304</v>
      </c>
      <c r="D40" s="6">
        <f>C40/B40*100</f>
        <v>39.35895506792058</v>
      </c>
    </row>
    <row r="41" spans="1:4" ht="16.5" customHeight="1">
      <c r="A41" s="8" t="s">
        <v>20</v>
      </c>
      <c r="B41" s="45">
        <f>B42</f>
        <v>222.4</v>
      </c>
      <c r="C41" s="45">
        <f>C42</f>
        <v>170.91259</v>
      </c>
      <c r="D41" s="10">
        <f>C41/B41*100</f>
        <v>76.84918615107912</v>
      </c>
    </row>
    <row r="42" spans="1:4" ht="14.25" customHeight="1">
      <c r="A42" s="4" t="s">
        <v>5</v>
      </c>
      <c r="B42" s="46">
        <v>222.4</v>
      </c>
      <c r="C42" s="46">
        <v>170.91259</v>
      </c>
      <c r="D42" s="6">
        <f>C42/B42*100</f>
        <v>76.84918615107912</v>
      </c>
    </row>
    <row r="43" spans="1:4" ht="14.25">
      <c r="A43" s="8" t="s">
        <v>54</v>
      </c>
      <c r="B43" s="45">
        <f>B44+B45</f>
        <v>14</v>
      </c>
      <c r="C43" s="45">
        <f>C44+C45</f>
        <v>14</v>
      </c>
      <c r="D43" s="10">
        <v>0</v>
      </c>
    </row>
    <row r="44" spans="1:4" ht="30">
      <c r="A44" s="4" t="s">
        <v>100</v>
      </c>
      <c r="B44" s="46">
        <v>0</v>
      </c>
      <c r="C44" s="46">
        <v>0</v>
      </c>
      <c r="D44" s="6">
        <v>0</v>
      </c>
    </row>
    <row r="45" spans="1:4" ht="15" customHeight="1">
      <c r="A45" s="4" t="s">
        <v>21</v>
      </c>
      <c r="B45" s="46">
        <v>14</v>
      </c>
      <c r="C45" s="46">
        <v>14</v>
      </c>
      <c r="D45" s="6">
        <v>0</v>
      </c>
    </row>
    <row r="46" spans="1:4" ht="15" customHeight="1">
      <c r="A46" s="8" t="s">
        <v>13</v>
      </c>
      <c r="B46" s="45">
        <f>B47+B48+B49</f>
        <v>1368.46308</v>
      </c>
      <c r="C46" s="45">
        <f>C47+C48+C49</f>
        <v>838.65485</v>
      </c>
      <c r="D46" s="10">
        <f aca="true" t="shared" si="3" ref="D46:D55">C46/B46*100</f>
        <v>61.28443377515161</v>
      </c>
    </row>
    <row r="47" spans="1:4" ht="15" customHeight="1">
      <c r="A47" s="4" t="s">
        <v>90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31</v>
      </c>
      <c r="B48" s="46">
        <v>1237.463</v>
      </c>
      <c r="C48" s="46">
        <v>793.65056</v>
      </c>
      <c r="D48" s="6">
        <f t="shared" si="3"/>
        <v>64.13529616643085</v>
      </c>
    </row>
    <row r="49" spans="1:4" ht="18" customHeight="1">
      <c r="A49" s="4" t="s">
        <v>18</v>
      </c>
      <c r="B49" s="46">
        <v>131.00008</v>
      </c>
      <c r="C49" s="46">
        <v>45.00429</v>
      </c>
      <c r="D49" s="6">
        <f t="shared" si="3"/>
        <v>34.35439886754267</v>
      </c>
    </row>
    <row r="50" spans="1:4" ht="17.25" customHeight="1">
      <c r="A50" s="8" t="s">
        <v>6</v>
      </c>
      <c r="B50" s="45">
        <f>B51+B52+B53</f>
        <v>4523.408090000001</v>
      </c>
      <c r="C50" s="45">
        <f>C51+C52+C53</f>
        <v>2855.01685</v>
      </c>
      <c r="D50" s="10">
        <f t="shared" si="3"/>
        <v>63.11649962141708</v>
      </c>
    </row>
    <row r="51" spans="1:4" ht="14.25" customHeight="1">
      <c r="A51" s="4" t="s">
        <v>17</v>
      </c>
      <c r="B51" s="46">
        <v>1296.07656</v>
      </c>
      <c r="C51" s="46">
        <v>567.39053</v>
      </c>
      <c r="D51" s="6">
        <f t="shared" si="3"/>
        <v>43.77754736957823</v>
      </c>
    </row>
    <row r="52" spans="1:4" ht="14.25" customHeight="1">
      <c r="A52" s="15" t="s">
        <v>9</v>
      </c>
      <c r="B52" s="46">
        <v>790.2</v>
      </c>
      <c r="C52" s="46">
        <v>790</v>
      </c>
      <c r="D52" s="6">
        <f t="shared" si="3"/>
        <v>99.9746899519109</v>
      </c>
    </row>
    <row r="53" spans="1:4" ht="14.25" customHeight="1">
      <c r="A53" s="4" t="s">
        <v>7</v>
      </c>
      <c r="B53" s="46">
        <v>2437.13153</v>
      </c>
      <c r="C53" s="46">
        <v>1497.62632</v>
      </c>
      <c r="D53" s="6">
        <f t="shared" si="3"/>
        <v>61.450369073843135</v>
      </c>
    </row>
    <row r="54" spans="1:4" ht="14.25" customHeight="1">
      <c r="A54" s="8" t="s">
        <v>11</v>
      </c>
      <c r="B54" s="45">
        <f>B55</f>
        <v>72.8</v>
      </c>
      <c r="C54" s="45">
        <f>C55</f>
        <v>60.6509</v>
      </c>
      <c r="D54" s="10">
        <f t="shared" si="3"/>
        <v>83.31167582417582</v>
      </c>
    </row>
    <row r="55" spans="1:4" ht="15">
      <c r="A55" s="4" t="s">
        <v>12</v>
      </c>
      <c r="B55" s="46">
        <v>72.8</v>
      </c>
      <c r="C55" s="46">
        <v>60.6509</v>
      </c>
      <c r="D55" s="6">
        <f t="shared" si="3"/>
        <v>83.31167582417582</v>
      </c>
    </row>
    <row r="56" spans="1:4" ht="15" customHeight="1">
      <c r="A56" s="4" t="s">
        <v>0</v>
      </c>
      <c r="B56" s="52">
        <f>B34-B35</f>
        <v>-615.5999999999995</v>
      </c>
      <c r="C56" s="46">
        <f>C34-C35</f>
        <v>-294.1494199999988</v>
      </c>
      <c r="D56" s="6"/>
    </row>
    <row r="57" spans="1:4" ht="16.5" customHeight="1">
      <c r="A57" s="3"/>
      <c r="B57" s="5"/>
      <c r="C57" s="5"/>
      <c r="D57" s="6"/>
    </row>
    <row r="58" spans="1:4" ht="16.5" customHeight="1">
      <c r="A58" s="1" t="s">
        <v>148</v>
      </c>
      <c r="B58" s="1"/>
      <c r="C58" s="1"/>
      <c r="D58" s="1"/>
    </row>
    <row r="59" spans="1:4" ht="12" customHeight="1">
      <c r="A59" s="1" t="s">
        <v>113</v>
      </c>
      <c r="B59" s="1"/>
      <c r="C59" s="1" t="s">
        <v>149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3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110" zoomScaleSheetLayoutView="110" zoomScalePageLayoutView="0" workbookViewId="0" topLeftCell="A30">
      <selection activeCell="D29" sqref="D29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55" t="s">
        <v>131</v>
      </c>
      <c r="B1" s="55"/>
      <c r="C1" s="55"/>
      <c r="D1" s="55"/>
    </row>
    <row r="2" spans="1:4" ht="15.75">
      <c r="A2" s="55" t="s">
        <v>140</v>
      </c>
      <c r="B2" s="55"/>
      <c r="C2" s="55"/>
      <c r="D2" s="55"/>
    </row>
    <row r="3" spans="1:5" ht="15.75">
      <c r="A3" s="55" t="s">
        <v>158</v>
      </c>
      <c r="B3" s="55"/>
      <c r="C3" s="55"/>
      <c r="D3" s="55"/>
      <c r="E3" s="55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123</v>
      </c>
      <c r="C5" s="2" t="s">
        <v>159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22</v>
      </c>
      <c r="B7" s="9">
        <f>SUM(B8:B19)</f>
        <v>1850</v>
      </c>
      <c r="C7" s="9">
        <f>SUM(C8:C19)</f>
        <v>1054.53075</v>
      </c>
      <c r="D7" s="10">
        <f>C7/B7*100</f>
        <v>57.00166216216216</v>
      </c>
    </row>
    <row r="8" spans="1:4" ht="15" customHeight="1">
      <c r="A8" s="4" t="s">
        <v>44</v>
      </c>
      <c r="B8" s="11">
        <v>701</v>
      </c>
      <c r="C8" s="11">
        <v>319.03954</v>
      </c>
      <c r="D8" s="6">
        <f>C8/B8*100</f>
        <v>45.512059914407985</v>
      </c>
    </row>
    <row r="9" spans="1:4" ht="19.5" customHeight="1" hidden="1">
      <c r="A9" s="4" t="s">
        <v>45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46</v>
      </c>
      <c r="B10" s="11">
        <v>311</v>
      </c>
      <c r="C10" s="11">
        <v>63.35902</v>
      </c>
      <c r="D10" s="6">
        <f>C10/B10*100</f>
        <v>20.372675241157555</v>
      </c>
    </row>
    <row r="11" spans="1:4" ht="18" customHeight="1">
      <c r="A11" s="4" t="s">
        <v>47</v>
      </c>
      <c r="B11" s="11">
        <v>615</v>
      </c>
      <c r="C11" s="11">
        <v>440.63757</v>
      </c>
      <c r="D11" s="6">
        <f>C11/B11*100</f>
        <v>71.64838536585366</v>
      </c>
    </row>
    <row r="12" spans="1:4" ht="28.5" customHeight="1" hidden="1">
      <c r="A12" s="4" t="s">
        <v>48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26</v>
      </c>
      <c r="B13" s="11">
        <v>0</v>
      </c>
      <c r="C13" s="11">
        <v>0.0571</v>
      </c>
      <c r="D13" s="6">
        <v>0</v>
      </c>
    </row>
    <row r="14" spans="1:4" ht="32.25" customHeight="1">
      <c r="A14" s="4" t="s">
        <v>50</v>
      </c>
      <c r="B14" s="11">
        <v>53</v>
      </c>
      <c r="C14" s="11">
        <v>40.75353</v>
      </c>
      <c r="D14" s="6">
        <f>C14/B14*100</f>
        <v>76.89345283018868</v>
      </c>
    </row>
    <row r="15" spans="1:4" ht="62.25" customHeight="1">
      <c r="A15" s="12" t="s">
        <v>52</v>
      </c>
      <c r="B15" s="11">
        <v>170</v>
      </c>
      <c r="C15" s="11">
        <v>190.55708</v>
      </c>
      <c r="D15" s="6">
        <f>C15/B15*100</f>
        <v>112.0924</v>
      </c>
    </row>
    <row r="16" spans="1:4" ht="0.75" customHeight="1" hidden="1">
      <c r="A16" s="4" t="s">
        <v>57</v>
      </c>
      <c r="B16" s="11">
        <v>0</v>
      </c>
      <c r="C16" s="11">
        <v>0</v>
      </c>
      <c r="D16" s="6">
        <v>0</v>
      </c>
    </row>
    <row r="17" spans="1:4" ht="41.25" customHeight="1" hidden="1">
      <c r="A17" s="4" t="s">
        <v>53</v>
      </c>
      <c r="B17" s="11"/>
      <c r="C17" s="11"/>
      <c r="D17" s="6"/>
    </row>
    <row r="18" spans="1:4" ht="62.25" customHeight="1">
      <c r="A18" s="40" t="s">
        <v>146</v>
      </c>
      <c r="B18" s="11">
        <v>0</v>
      </c>
      <c r="C18" s="11">
        <v>0.12691</v>
      </c>
      <c r="D18" s="6">
        <v>0</v>
      </c>
    </row>
    <row r="19" spans="1:4" ht="0.75" customHeight="1">
      <c r="A19" s="54" t="s">
        <v>141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B21+B22+B25+B23+B24+B26+B27+B28+B31+B30+B29</f>
        <v>5072.27356</v>
      </c>
      <c r="C20" s="26">
        <f>C21+C22+C23+C24+C26+C27+C28+C29+C30</f>
        <v>2242.93404</v>
      </c>
      <c r="D20" s="10">
        <f>C20/B20*100</f>
        <v>44.21950065327313</v>
      </c>
    </row>
    <row r="21" spans="1:4" ht="30.75" customHeight="1">
      <c r="A21" s="4" t="s">
        <v>95</v>
      </c>
      <c r="B21" s="34">
        <v>386.9</v>
      </c>
      <c r="C21" s="34">
        <v>386.9</v>
      </c>
      <c r="D21" s="6">
        <v>0</v>
      </c>
    </row>
    <row r="22" spans="1:4" ht="21" customHeight="1">
      <c r="A22" s="4" t="s">
        <v>85</v>
      </c>
      <c r="B22" s="34">
        <v>110.8</v>
      </c>
      <c r="C22" s="34">
        <v>89.71046</v>
      </c>
      <c r="D22" s="6">
        <f>C22/B22*100</f>
        <v>80.96611913357401</v>
      </c>
    </row>
    <row r="23" spans="1:4" ht="43.5" customHeight="1">
      <c r="A23" s="24" t="s">
        <v>34</v>
      </c>
      <c r="B23" s="34">
        <v>815.84082</v>
      </c>
      <c r="C23" s="34">
        <v>815.84082</v>
      </c>
      <c r="D23" s="6">
        <v>0</v>
      </c>
    </row>
    <row r="24" spans="1:4" ht="72.75" customHeight="1">
      <c r="A24" s="4" t="s">
        <v>37</v>
      </c>
      <c r="B24" s="34">
        <v>54.7</v>
      </c>
      <c r="C24" s="34">
        <v>51.7</v>
      </c>
      <c r="D24" s="6">
        <f>C24/B24*100</f>
        <v>94.51553930530164</v>
      </c>
    </row>
    <row r="25" spans="1:4" ht="30" customHeight="1" hidden="1">
      <c r="A25" s="4" t="s">
        <v>38</v>
      </c>
      <c r="B25" s="34"/>
      <c r="C25" s="34"/>
      <c r="D25" s="6" t="e">
        <f>C25/B25*100</f>
        <v>#DIV/0!</v>
      </c>
    </row>
    <row r="26" spans="1:4" ht="63" customHeight="1">
      <c r="A26" s="4" t="s">
        <v>39</v>
      </c>
      <c r="B26" s="34">
        <v>0.1</v>
      </c>
      <c r="C26" s="34">
        <v>0</v>
      </c>
      <c r="D26" s="6">
        <v>0</v>
      </c>
    </row>
    <row r="27" spans="1:4" ht="102.75" customHeight="1">
      <c r="A27" s="4" t="s">
        <v>40</v>
      </c>
      <c r="B27" s="34">
        <v>0.1</v>
      </c>
      <c r="C27" s="34">
        <v>0</v>
      </c>
      <c r="D27" s="6">
        <v>0</v>
      </c>
    </row>
    <row r="28" spans="1:4" ht="34.5" customHeight="1">
      <c r="A28" s="4" t="s">
        <v>62</v>
      </c>
      <c r="B28" s="34">
        <v>230</v>
      </c>
      <c r="C28" s="34">
        <v>169.4478</v>
      </c>
      <c r="D28" s="6">
        <f>C28/B28*100</f>
        <v>73.67295652173912</v>
      </c>
    </row>
    <row r="29" spans="1:4" ht="48.75" customHeight="1">
      <c r="A29" s="42" t="s">
        <v>93</v>
      </c>
      <c r="B29" s="34">
        <v>3473.73274</v>
      </c>
      <c r="C29" s="34">
        <v>729.33496</v>
      </c>
      <c r="D29" s="6">
        <v>0</v>
      </c>
    </row>
    <row r="30" spans="1:4" ht="57.75" customHeight="1">
      <c r="A30" s="4" t="s">
        <v>117</v>
      </c>
      <c r="B30" s="34">
        <v>0.1</v>
      </c>
      <c r="C30" s="34">
        <v>0</v>
      </c>
      <c r="D30" s="6">
        <v>0</v>
      </c>
    </row>
    <row r="31" spans="1:4" ht="33.75" customHeight="1" hidden="1">
      <c r="A31" s="4" t="s">
        <v>63</v>
      </c>
      <c r="B31" s="34">
        <v>0</v>
      </c>
      <c r="C31" s="34">
        <v>0</v>
      </c>
      <c r="D31" s="6">
        <v>0</v>
      </c>
    </row>
    <row r="32" spans="1:4" ht="21" customHeight="1">
      <c r="A32" s="38" t="s">
        <v>1</v>
      </c>
      <c r="B32" s="9">
        <f>B20+B7</f>
        <v>6922.27356</v>
      </c>
      <c r="C32" s="9">
        <f>C20+C7</f>
        <v>3297.46479</v>
      </c>
      <c r="D32" s="10">
        <f>C32/B32*100</f>
        <v>47.63557466226458</v>
      </c>
    </row>
    <row r="33" spans="1:4" ht="18.75" customHeight="1">
      <c r="A33" s="8" t="s">
        <v>32</v>
      </c>
      <c r="B33" s="9">
        <f>B34+B38+B40+B43+B47+B51</f>
        <v>6963.27356</v>
      </c>
      <c r="C33" s="9">
        <f>C34+C38+C40+C43+C47+C51</f>
        <v>3330.4590799999996</v>
      </c>
      <c r="D33" s="10">
        <f>C33/B33*100</f>
        <v>47.828927749321394</v>
      </c>
    </row>
    <row r="34" spans="1:4" ht="18.75" customHeight="1">
      <c r="A34" s="8" t="s">
        <v>19</v>
      </c>
      <c r="B34" s="9">
        <f>B35+B36+B37</f>
        <v>1807.11969</v>
      </c>
      <c r="C34" s="9">
        <f>C35+C36+C37</f>
        <v>1358.43804</v>
      </c>
      <c r="D34" s="10">
        <f>C34/B34*100</f>
        <v>75.17144810701498</v>
      </c>
    </row>
    <row r="35" spans="1:4" ht="44.25" customHeight="1">
      <c r="A35" s="16" t="s">
        <v>10</v>
      </c>
      <c r="B35" s="5">
        <v>1512.21969</v>
      </c>
      <c r="C35" s="5">
        <v>1285.63862</v>
      </c>
      <c r="D35" s="6">
        <f>C35/B35*100</f>
        <v>85.0166565414844</v>
      </c>
    </row>
    <row r="36" spans="1:4" ht="15" customHeight="1">
      <c r="A36" s="16" t="s">
        <v>14</v>
      </c>
      <c r="B36" s="46">
        <v>1</v>
      </c>
      <c r="C36" s="46">
        <v>0</v>
      </c>
      <c r="D36" s="6">
        <f>C36/B36*100</f>
        <v>0</v>
      </c>
    </row>
    <row r="37" spans="1:4" ht="15" customHeight="1">
      <c r="A37" s="4" t="s">
        <v>8</v>
      </c>
      <c r="B37" s="46">
        <v>293.9</v>
      </c>
      <c r="C37" s="46">
        <v>72.79942</v>
      </c>
      <c r="D37" s="6">
        <f>C37/B37*100</f>
        <v>24.77013269819667</v>
      </c>
    </row>
    <row r="38" spans="1:4" ht="16.5" customHeight="1">
      <c r="A38" s="8" t="s">
        <v>20</v>
      </c>
      <c r="B38" s="45">
        <f>B39</f>
        <v>110.8</v>
      </c>
      <c r="C38" s="45">
        <f>C39</f>
        <v>89.71046</v>
      </c>
      <c r="D38" s="10">
        <f>C38/B38*100</f>
        <v>80.96611913357401</v>
      </c>
    </row>
    <row r="39" spans="1:4" ht="15" customHeight="1">
      <c r="A39" s="4" t="s">
        <v>5</v>
      </c>
      <c r="B39" s="46">
        <v>110.8</v>
      </c>
      <c r="C39" s="46">
        <v>89.71046</v>
      </c>
      <c r="D39" s="6">
        <f>C39/B39*100</f>
        <v>80.96611913357401</v>
      </c>
    </row>
    <row r="40" spans="1:4" ht="18" customHeight="1">
      <c r="A40" s="8" t="s">
        <v>54</v>
      </c>
      <c r="B40" s="45">
        <f>B41+B42</f>
        <v>7</v>
      </c>
      <c r="C40" s="45">
        <f>C41+C42</f>
        <v>7</v>
      </c>
      <c r="D40" s="10">
        <v>0</v>
      </c>
    </row>
    <row r="41" spans="1:4" ht="18" customHeight="1">
      <c r="A41" s="4" t="s">
        <v>100</v>
      </c>
      <c r="B41" s="46">
        <v>0</v>
      </c>
      <c r="C41" s="46">
        <v>0</v>
      </c>
      <c r="D41" s="6">
        <v>0</v>
      </c>
    </row>
    <row r="42" spans="1:4" ht="15.75" customHeight="1">
      <c r="A42" s="4" t="s">
        <v>21</v>
      </c>
      <c r="B42" s="46">
        <v>7</v>
      </c>
      <c r="C42" s="46">
        <v>7</v>
      </c>
      <c r="D42" s="6">
        <v>0</v>
      </c>
    </row>
    <row r="43" spans="1:4" ht="15" customHeight="1">
      <c r="A43" s="8" t="s">
        <v>13</v>
      </c>
      <c r="B43" s="45">
        <f>B44+B45+B46</f>
        <v>306.462</v>
      </c>
      <c r="C43" s="45">
        <f>C44+C45+C46</f>
        <v>223.9478</v>
      </c>
      <c r="D43" s="10">
        <f aca="true" t="shared" si="0" ref="D43:D50">C43/B43*100</f>
        <v>73.07522629232989</v>
      </c>
    </row>
    <row r="44" spans="1:4" ht="15" customHeight="1">
      <c r="A44" s="4" t="s">
        <v>90</v>
      </c>
      <c r="B44" s="46">
        <v>0</v>
      </c>
      <c r="C44" s="46">
        <v>0</v>
      </c>
      <c r="D44" s="6">
        <v>0</v>
      </c>
    </row>
    <row r="45" spans="1:4" ht="15.75" customHeight="1">
      <c r="A45" s="4" t="s">
        <v>31</v>
      </c>
      <c r="B45" s="46">
        <v>284.7</v>
      </c>
      <c r="C45" s="46">
        <v>221.1478</v>
      </c>
      <c r="D45" s="6">
        <f t="shared" si="0"/>
        <v>77.67748507200561</v>
      </c>
    </row>
    <row r="46" spans="1:4" ht="16.5" customHeight="1">
      <c r="A46" s="4" t="s">
        <v>18</v>
      </c>
      <c r="B46" s="46">
        <v>21.762</v>
      </c>
      <c r="C46" s="46">
        <v>2.8</v>
      </c>
      <c r="D46" s="6">
        <f t="shared" si="0"/>
        <v>12.866464479367703</v>
      </c>
    </row>
    <row r="47" spans="1:4" ht="15.75" customHeight="1">
      <c r="A47" s="8" t="s">
        <v>6</v>
      </c>
      <c r="B47" s="45">
        <f>B48+B49+B50</f>
        <v>4731.8918699999995</v>
      </c>
      <c r="C47" s="45">
        <f>C48+C49+C50</f>
        <v>1651.36278</v>
      </c>
      <c r="D47" s="10">
        <f t="shared" si="0"/>
        <v>34.898573876329934</v>
      </c>
    </row>
    <row r="48" spans="1:4" ht="15.75" customHeight="1">
      <c r="A48" s="4" t="s">
        <v>17</v>
      </c>
      <c r="B48" s="46">
        <v>2704.45605</v>
      </c>
      <c r="C48" s="46">
        <v>410.51425</v>
      </c>
      <c r="D48" s="6">
        <f t="shared" si="0"/>
        <v>15.17917993157996</v>
      </c>
    </row>
    <row r="49" spans="1:4" ht="15.75" customHeight="1">
      <c r="A49" s="15" t="s">
        <v>9</v>
      </c>
      <c r="B49" s="46">
        <v>24.436</v>
      </c>
      <c r="C49" s="46">
        <v>24.23552</v>
      </c>
      <c r="D49" s="6">
        <f t="shared" si="0"/>
        <v>99.17957112457032</v>
      </c>
    </row>
    <row r="50" spans="1:4" ht="15.75" customHeight="1">
      <c r="A50" s="4" t="s">
        <v>7</v>
      </c>
      <c r="B50" s="46">
        <v>2002.99982</v>
      </c>
      <c r="C50" s="46">
        <v>1216.61301</v>
      </c>
      <c r="D50" s="6">
        <f t="shared" si="0"/>
        <v>60.73954664658932</v>
      </c>
    </row>
    <row r="51" spans="1:4" ht="14.25" customHeight="1">
      <c r="A51" s="8" t="s">
        <v>11</v>
      </c>
      <c r="B51" s="45">
        <f>B52</f>
        <v>0</v>
      </c>
      <c r="C51" s="45">
        <f>C52</f>
        <v>0</v>
      </c>
      <c r="D51" s="10">
        <v>0</v>
      </c>
    </row>
    <row r="52" spans="1:4" ht="13.5" customHeight="1">
      <c r="A52" s="4" t="s">
        <v>12</v>
      </c>
      <c r="B52" s="46">
        <v>0</v>
      </c>
      <c r="C52" s="46">
        <v>0</v>
      </c>
      <c r="D52" s="6">
        <v>0</v>
      </c>
    </row>
    <row r="53" spans="1:5" ht="63" customHeight="1" hidden="1">
      <c r="A53" s="4" t="s">
        <v>0</v>
      </c>
      <c r="B53" s="52">
        <f>B32-B33</f>
        <v>-41</v>
      </c>
      <c r="C53" s="52">
        <f>C32-C33</f>
        <v>-32.99428999999964</v>
      </c>
      <c r="D53" s="6"/>
      <c r="E53" s="1"/>
    </row>
    <row r="54" spans="1:4" ht="15">
      <c r="A54" s="4" t="s">
        <v>0</v>
      </c>
      <c r="B54" s="52">
        <f>B32-B33</f>
        <v>-41</v>
      </c>
      <c r="C54" s="46">
        <f>C32-C33</f>
        <v>-32.99428999999964</v>
      </c>
      <c r="D54" s="6"/>
    </row>
    <row r="55" spans="1:4" ht="15">
      <c r="A55" s="4"/>
      <c r="B55" s="52"/>
      <c r="C55" s="46"/>
      <c r="D55" s="6"/>
    </row>
    <row r="56" spans="1:4" ht="15.75">
      <c r="A56" s="1" t="s">
        <v>148</v>
      </c>
      <c r="B56" s="1"/>
      <c r="C56" s="1"/>
      <c r="D56" s="1"/>
    </row>
    <row r="57" spans="1:4" ht="15.75">
      <c r="A57" s="1" t="s">
        <v>113</v>
      </c>
      <c r="B57" s="1"/>
      <c r="C57" s="1" t="s">
        <v>149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55" t="s">
        <v>92</v>
      </c>
      <c r="B1" s="55"/>
      <c r="C1" s="55"/>
      <c r="D1" s="55"/>
    </row>
    <row r="2" spans="1:4" ht="15.75">
      <c r="A2" s="55" t="s">
        <v>142</v>
      </c>
      <c r="B2" s="55"/>
      <c r="C2" s="55"/>
      <c r="D2" s="55"/>
    </row>
    <row r="3" spans="1:4" ht="15.75">
      <c r="A3" s="55" t="s">
        <v>158</v>
      </c>
      <c r="B3" s="55"/>
      <c r="C3" s="55"/>
      <c r="D3" s="55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2" t="s">
        <v>123</v>
      </c>
      <c r="C5" s="2" t="s">
        <v>159</v>
      </c>
      <c r="D5" s="35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9.75" customHeight="1">
      <c r="A7" s="13"/>
      <c r="B7" s="14"/>
      <c r="C7" s="14"/>
      <c r="D7" s="36"/>
    </row>
    <row r="8" spans="1:4" ht="17.25" customHeight="1">
      <c r="A8" s="8" t="s">
        <v>61</v>
      </c>
      <c r="B8" s="9">
        <f>B9+B10+B11+B12+B14+B15+B17+B18+B28</f>
        <v>30682.5</v>
      </c>
      <c r="C8" s="9">
        <f>C9+C10+C11+C12+C14+C15+C17+C18+C25+C21+C20+C27+C13+C28</f>
        <v>22471.043100000003</v>
      </c>
      <c r="D8" s="10">
        <f aca="true" t="shared" si="0" ref="D8:D15">C8/B8*100</f>
        <v>73.23732779271572</v>
      </c>
    </row>
    <row r="9" spans="1:4" ht="15.75" customHeight="1">
      <c r="A9" s="4" t="s">
        <v>112</v>
      </c>
      <c r="B9" s="11">
        <v>22751</v>
      </c>
      <c r="C9" s="11">
        <v>17965.81172</v>
      </c>
      <c r="D9" s="10">
        <f t="shared" si="0"/>
        <v>78.96712988440069</v>
      </c>
    </row>
    <row r="10" spans="1:4" ht="15.75" customHeight="1">
      <c r="A10" s="4" t="s">
        <v>111</v>
      </c>
      <c r="B10" s="11">
        <v>63</v>
      </c>
      <c r="C10" s="11">
        <v>0.413</v>
      </c>
      <c r="D10" s="10">
        <f t="shared" si="0"/>
        <v>0.6555555555555554</v>
      </c>
    </row>
    <row r="11" spans="1:4" ht="15.75" customHeight="1">
      <c r="A11" s="4" t="s">
        <v>156</v>
      </c>
      <c r="B11" s="11">
        <v>3813.5</v>
      </c>
      <c r="C11" s="11">
        <v>622.32323</v>
      </c>
      <c r="D11" s="10">
        <f t="shared" si="0"/>
        <v>16.318951881473712</v>
      </c>
    </row>
    <row r="12" spans="1:4" ht="18.75" customHeight="1">
      <c r="A12" s="4" t="s">
        <v>110</v>
      </c>
      <c r="B12" s="11">
        <v>2338</v>
      </c>
      <c r="C12" s="11">
        <v>1671.63018</v>
      </c>
      <c r="D12" s="10">
        <f t="shared" si="0"/>
        <v>71.49829683490164</v>
      </c>
    </row>
    <row r="13" spans="1:4" ht="48" customHeight="1">
      <c r="A13" s="40" t="s">
        <v>157</v>
      </c>
      <c r="B13" s="11">
        <v>0</v>
      </c>
      <c r="C13" s="11">
        <v>-0.21439</v>
      </c>
      <c r="D13" s="10">
        <v>0</v>
      </c>
    </row>
    <row r="14" spans="1:4" ht="46.5" customHeight="1">
      <c r="A14" s="4" t="s">
        <v>109</v>
      </c>
      <c r="B14" s="11">
        <v>858</v>
      </c>
      <c r="C14" s="11">
        <v>1078.76124</v>
      </c>
      <c r="D14" s="10">
        <f t="shared" si="0"/>
        <v>125.72974825174825</v>
      </c>
    </row>
    <row r="15" spans="1:4" ht="34.5" customHeight="1">
      <c r="A15" s="4" t="s">
        <v>108</v>
      </c>
      <c r="B15" s="11">
        <v>153</v>
      </c>
      <c r="C15" s="11">
        <v>19.56398</v>
      </c>
      <c r="D15" s="10">
        <f t="shared" si="0"/>
        <v>12.786915032679739</v>
      </c>
    </row>
    <row r="16" spans="1:4" ht="31.5" customHeight="1" hidden="1">
      <c r="A16" s="4" t="s">
        <v>107</v>
      </c>
      <c r="B16" s="11">
        <v>0</v>
      </c>
      <c r="C16" s="11">
        <v>0</v>
      </c>
      <c r="D16" s="10"/>
    </row>
    <row r="17" spans="1:4" ht="30.75" customHeight="1">
      <c r="A17" s="4" t="s">
        <v>106</v>
      </c>
      <c r="B17" s="11">
        <v>352</v>
      </c>
      <c r="C17" s="41">
        <v>242.26191</v>
      </c>
      <c r="D17" s="10">
        <f>C17/B17*100</f>
        <v>68.82440625000001</v>
      </c>
    </row>
    <row r="18" spans="1:4" ht="29.25" customHeight="1">
      <c r="A18" s="50" t="s">
        <v>64</v>
      </c>
      <c r="B18" s="11">
        <v>334</v>
      </c>
      <c r="C18" s="11">
        <v>358.77298</v>
      </c>
      <c r="D18" s="10">
        <f>C18/B18*100</f>
        <v>107.41705988023953</v>
      </c>
    </row>
    <row r="19" spans="1:4" ht="39" customHeight="1" hidden="1">
      <c r="A19" s="4" t="s">
        <v>105</v>
      </c>
      <c r="B19" s="11">
        <v>0</v>
      </c>
      <c r="C19" s="41"/>
      <c r="D19" s="10"/>
    </row>
    <row r="20" spans="1:4" ht="32.25" customHeight="1">
      <c r="A20" s="4" t="s">
        <v>104</v>
      </c>
      <c r="B20" s="11">
        <v>0</v>
      </c>
      <c r="C20" s="11">
        <v>5.7</v>
      </c>
      <c r="D20" s="10">
        <v>0</v>
      </c>
    </row>
    <row r="21" spans="1:4" ht="51" customHeight="1">
      <c r="A21" s="51" t="s">
        <v>103</v>
      </c>
      <c r="B21" s="11">
        <v>0</v>
      </c>
      <c r="C21" s="11">
        <v>453.34128</v>
      </c>
      <c r="D21" s="10">
        <v>0</v>
      </c>
    </row>
    <row r="22" spans="1:4" ht="39" customHeight="1" hidden="1">
      <c r="A22" s="4" t="s">
        <v>101</v>
      </c>
      <c r="B22" s="11">
        <v>0</v>
      </c>
      <c r="C22" s="11">
        <v>0</v>
      </c>
      <c r="D22" s="6">
        <v>0</v>
      </c>
    </row>
    <row r="23" spans="1:4" ht="32.25" customHeight="1" hidden="1">
      <c r="A23" s="40" t="s">
        <v>120</v>
      </c>
      <c r="B23" s="11">
        <v>0</v>
      </c>
      <c r="C23" s="11"/>
      <c r="D23" s="10"/>
    </row>
    <row r="24" spans="1:4" ht="34.5" customHeight="1" hidden="1">
      <c r="A24" s="4" t="s">
        <v>102</v>
      </c>
      <c r="B24" s="11">
        <v>0</v>
      </c>
      <c r="C24" s="11">
        <v>0</v>
      </c>
      <c r="D24" s="6">
        <v>0</v>
      </c>
    </row>
    <row r="25" spans="1:4" ht="40.5" customHeight="1" hidden="1">
      <c r="A25" s="4" t="s">
        <v>130</v>
      </c>
      <c r="B25" s="11"/>
      <c r="C25" s="11">
        <v>0</v>
      </c>
      <c r="D25" s="6"/>
    </row>
    <row r="26" spans="1:4" ht="63" customHeight="1" hidden="1">
      <c r="A26" s="4" t="s">
        <v>143</v>
      </c>
      <c r="B26" s="11">
        <v>0</v>
      </c>
      <c r="C26" s="11">
        <v>0</v>
      </c>
      <c r="D26" s="6"/>
    </row>
    <row r="27" spans="1:4" ht="63" customHeight="1">
      <c r="A27" s="40" t="s">
        <v>120</v>
      </c>
      <c r="B27" s="11">
        <v>0</v>
      </c>
      <c r="C27" s="11">
        <v>47.67797</v>
      </c>
      <c r="D27" s="6">
        <v>0</v>
      </c>
    </row>
    <row r="28" spans="1:4" ht="60" customHeight="1">
      <c r="A28" s="49" t="s">
        <v>152</v>
      </c>
      <c r="B28" s="11">
        <v>20</v>
      </c>
      <c r="C28" s="11">
        <v>5</v>
      </c>
      <c r="D28" s="10">
        <v>0</v>
      </c>
    </row>
    <row r="29" spans="1:4" ht="19.5" customHeight="1">
      <c r="A29" s="8" t="s">
        <v>4</v>
      </c>
      <c r="B29" s="26">
        <f>B30+B31+B35+B32+B33+B36+B38+B40+B41+B37+B39+B34</f>
        <v>68804.212</v>
      </c>
      <c r="C29" s="26">
        <f>C30+C31+C35+C32+C33+C36+C38+C40+C41+C37+C39</f>
        <v>66000.48470999999</v>
      </c>
      <c r="D29" s="10">
        <f>C29/B29*100</f>
        <v>95.9250644568097</v>
      </c>
    </row>
    <row r="30" spans="1:4" ht="51" customHeight="1" hidden="1">
      <c r="A30" s="4" t="s">
        <v>65</v>
      </c>
      <c r="B30" s="34">
        <v>0</v>
      </c>
      <c r="C30" s="34">
        <v>0</v>
      </c>
      <c r="D30" s="6">
        <v>0</v>
      </c>
    </row>
    <row r="31" spans="1:4" ht="32.25" customHeight="1">
      <c r="A31" s="4" t="s">
        <v>96</v>
      </c>
      <c r="B31" s="34">
        <v>6730.6867</v>
      </c>
      <c r="C31" s="34">
        <v>6730.68471</v>
      </c>
      <c r="D31" s="10">
        <f aca="true" t="shared" si="1" ref="D31:D36">C31/B31*100</f>
        <v>99.9999704339232</v>
      </c>
    </row>
    <row r="32" spans="1:4" ht="49.5" customHeight="1" hidden="1">
      <c r="A32" s="4" t="s">
        <v>97</v>
      </c>
      <c r="B32" s="34"/>
      <c r="C32" s="34"/>
      <c r="D32" s="10" t="e">
        <f t="shared" si="1"/>
        <v>#DIV/0!</v>
      </c>
    </row>
    <row r="33" spans="1:4" ht="46.5" customHeight="1" hidden="1">
      <c r="A33" s="4" t="s">
        <v>98</v>
      </c>
      <c r="B33" s="34"/>
      <c r="C33" s="34"/>
      <c r="D33" s="10" t="e">
        <f t="shared" si="1"/>
        <v>#DIV/0!</v>
      </c>
    </row>
    <row r="34" spans="1:4" ht="36" customHeight="1">
      <c r="A34" s="4" t="s">
        <v>153</v>
      </c>
      <c r="B34" s="34">
        <v>1098.7353</v>
      </c>
      <c r="C34" s="34">
        <v>0</v>
      </c>
      <c r="D34" s="10">
        <f t="shared" si="1"/>
        <v>0</v>
      </c>
    </row>
    <row r="35" spans="1:4" ht="63" customHeight="1">
      <c r="A35" s="4" t="s">
        <v>99</v>
      </c>
      <c r="B35" s="34">
        <v>795.66</v>
      </c>
      <c r="C35" s="34">
        <v>795.66</v>
      </c>
      <c r="D35" s="10">
        <f t="shared" si="1"/>
        <v>100</v>
      </c>
    </row>
    <row r="36" spans="1:4" ht="50.25" customHeight="1">
      <c r="A36" s="42" t="s">
        <v>147</v>
      </c>
      <c r="B36" s="34">
        <v>1731.03</v>
      </c>
      <c r="C36" s="34">
        <v>26.04</v>
      </c>
      <c r="D36" s="10">
        <f t="shared" si="1"/>
        <v>1.5043066844595414</v>
      </c>
    </row>
    <row r="37" spans="1:4" ht="66" customHeight="1">
      <c r="A37" s="4" t="s">
        <v>119</v>
      </c>
      <c r="B37" s="34">
        <v>1130</v>
      </c>
      <c r="C37" s="34">
        <v>1130</v>
      </c>
      <c r="D37" s="10">
        <f aca="true" t="shared" si="2" ref="D37:D42">C37/B37*100</f>
        <v>100</v>
      </c>
    </row>
    <row r="38" spans="1:4" ht="63" customHeight="1">
      <c r="A38" s="4" t="s">
        <v>128</v>
      </c>
      <c r="B38" s="34">
        <v>57318.1</v>
      </c>
      <c r="C38" s="34">
        <v>57318.1</v>
      </c>
      <c r="D38" s="10">
        <f t="shared" si="2"/>
        <v>100</v>
      </c>
    </row>
    <row r="39" spans="1:4" ht="79.5" customHeight="1" hidden="1">
      <c r="A39" s="4" t="s">
        <v>121</v>
      </c>
      <c r="B39" s="34"/>
      <c r="C39" s="34"/>
      <c r="D39" s="10" t="e">
        <f t="shared" si="2"/>
        <v>#DIV/0!</v>
      </c>
    </row>
    <row r="40" spans="1:4" ht="42" customHeight="1" hidden="1">
      <c r="A40" s="4" t="s">
        <v>66</v>
      </c>
      <c r="B40" s="34"/>
      <c r="C40" s="34"/>
      <c r="D40" s="10" t="e">
        <f t="shared" si="2"/>
        <v>#DIV/0!</v>
      </c>
    </row>
    <row r="41" spans="1:8" ht="30.75" customHeight="1" hidden="1">
      <c r="A41" s="4" t="s">
        <v>67</v>
      </c>
      <c r="B41" s="34"/>
      <c r="C41" s="34"/>
      <c r="D41" s="10" t="e">
        <f t="shared" si="2"/>
        <v>#DIV/0!</v>
      </c>
      <c r="H41" s="10"/>
    </row>
    <row r="42" spans="1:4" ht="19.5" customHeight="1">
      <c r="A42" s="8" t="s">
        <v>1</v>
      </c>
      <c r="B42" s="9">
        <f>B29+B8</f>
        <v>99486.712</v>
      </c>
      <c r="C42" s="9">
        <f>C29+C8</f>
        <v>88471.52781</v>
      </c>
      <c r="D42" s="10">
        <f t="shared" si="2"/>
        <v>88.92798448299305</v>
      </c>
    </row>
    <row r="43" spans="1:4" ht="14.25">
      <c r="A43" s="8" t="s">
        <v>32</v>
      </c>
      <c r="B43" s="9">
        <f>B44+B48+B50+B53+B58+B62+B64</f>
        <v>102074.71199999998</v>
      </c>
      <c r="C43" s="9">
        <f>C44+C48+C50+C53+C58+C62+C64</f>
        <v>90727.94644999999</v>
      </c>
      <c r="D43" s="10">
        <f>C43/B43*100</f>
        <v>88.8838622929448</v>
      </c>
    </row>
    <row r="44" spans="1:4" ht="18.75" customHeight="1">
      <c r="A44" s="8" t="s">
        <v>19</v>
      </c>
      <c r="B44" s="9">
        <f>B45+B46+B47</f>
        <v>5681.5545</v>
      </c>
      <c r="C44" s="9">
        <f>C45+C46+C47</f>
        <v>4194.85749</v>
      </c>
      <c r="D44" s="10">
        <f>C44/B44*100</f>
        <v>73.8329182620707</v>
      </c>
    </row>
    <row r="45" spans="1:4" ht="46.5" customHeight="1">
      <c r="A45" s="16" t="s">
        <v>10</v>
      </c>
      <c r="B45" s="5">
        <v>3596.74</v>
      </c>
      <c r="C45" s="5">
        <v>2510.10758</v>
      </c>
      <c r="D45" s="6">
        <f>C45/B45*100</f>
        <v>69.78840783598481</v>
      </c>
    </row>
    <row r="46" spans="1:4" ht="19.5" customHeight="1">
      <c r="A46" s="16" t="s">
        <v>14</v>
      </c>
      <c r="B46" s="46">
        <v>50</v>
      </c>
      <c r="C46" s="46">
        <v>0</v>
      </c>
      <c r="D46" s="6">
        <f>C46/B46*100</f>
        <v>0</v>
      </c>
    </row>
    <row r="47" spans="1:4" ht="15">
      <c r="A47" s="4" t="s">
        <v>8</v>
      </c>
      <c r="B47" s="46">
        <v>2034.8145</v>
      </c>
      <c r="C47" s="46">
        <v>1684.74991</v>
      </c>
      <c r="D47" s="6">
        <f>C47/B47*100</f>
        <v>82.79624064011732</v>
      </c>
    </row>
    <row r="48" spans="1:4" ht="15.75" customHeight="1">
      <c r="A48" s="8" t="s">
        <v>20</v>
      </c>
      <c r="B48" s="45">
        <f>B49</f>
        <v>0</v>
      </c>
      <c r="C48" s="45">
        <f>C49</f>
        <v>0</v>
      </c>
      <c r="D48" s="10">
        <v>0</v>
      </c>
    </row>
    <row r="49" spans="1:4" ht="15.75" customHeight="1">
      <c r="A49" s="4" t="s">
        <v>5</v>
      </c>
      <c r="B49" s="46">
        <v>0</v>
      </c>
      <c r="C49" s="46">
        <v>0</v>
      </c>
      <c r="D49" s="6">
        <v>0</v>
      </c>
    </row>
    <row r="50" spans="1:4" ht="15.75" customHeight="1">
      <c r="A50" s="8" t="s">
        <v>54</v>
      </c>
      <c r="B50" s="45">
        <f>B51+B52</f>
        <v>927</v>
      </c>
      <c r="C50" s="45">
        <f>C51+C52</f>
        <v>611.60707</v>
      </c>
      <c r="D50" s="10">
        <f>C50/B50*100</f>
        <v>65.97703020496225</v>
      </c>
    </row>
    <row r="51" spans="1:4" ht="0.75" customHeight="1">
      <c r="A51" s="4" t="s">
        <v>100</v>
      </c>
      <c r="B51" s="46">
        <v>0</v>
      </c>
      <c r="C51" s="46">
        <v>0</v>
      </c>
      <c r="D51" s="6">
        <v>0</v>
      </c>
    </row>
    <row r="52" spans="1:4" ht="17.25" customHeight="1">
      <c r="A52" s="4" t="s">
        <v>21</v>
      </c>
      <c r="B52" s="46">
        <v>927</v>
      </c>
      <c r="C52" s="46">
        <v>611.60707</v>
      </c>
      <c r="D52" s="6">
        <v>0</v>
      </c>
    </row>
    <row r="53" spans="1:4" ht="15.75" customHeight="1">
      <c r="A53" s="8" t="s">
        <v>13</v>
      </c>
      <c r="B53" s="45">
        <f>B54+B55+B56+B57</f>
        <v>70048.76</v>
      </c>
      <c r="C53" s="45">
        <f>C54+C55+C56+C57</f>
        <v>68483.21896999999</v>
      </c>
      <c r="D53" s="10">
        <f aca="true" t="shared" si="3" ref="D53:D63">C53/B53*100</f>
        <v>97.76506960294515</v>
      </c>
    </row>
    <row r="54" spans="1:4" ht="15" customHeight="1" hidden="1">
      <c r="A54" s="4" t="s">
        <v>90</v>
      </c>
      <c r="B54" s="46">
        <v>0</v>
      </c>
      <c r="C54" s="46">
        <v>0</v>
      </c>
      <c r="D54" s="6">
        <v>0</v>
      </c>
    </row>
    <row r="55" spans="1:4" ht="15" customHeight="1" hidden="1">
      <c r="A55" s="4" t="s">
        <v>58</v>
      </c>
      <c r="B55" s="46">
        <v>0</v>
      </c>
      <c r="C55" s="46">
        <v>0</v>
      </c>
      <c r="D55" s="6">
        <v>0</v>
      </c>
    </row>
    <row r="56" spans="1:4" ht="15" customHeight="1">
      <c r="A56" s="4" t="s">
        <v>31</v>
      </c>
      <c r="B56" s="46">
        <v>69713.76</v>
      </c>
      <c r="C56" s="46">
        <v>68442.81897</v>
      </c>
      <c r="D56" s="6">
        <f t="shared" si="3"/>
        <v>98.1769151025565</v>
      </c>
    </row>
    <row r="57" spans="1:4" ht="15.75" customHeight="1">
      <c r="A57" s="4" t="s">
        <v>18</v>
      </c>
      <c r="B57" s="46">
        <v>335</v>
      </c>
      <c r="C57" s="46">
        <v>40.4</v>
      </c>
      <c r="D57" s="6">
        <f t="shared" si="3"/>
        <v>12.059701492537313</v>
      </c>
    </row>
    <row r="58" spans="1:4" ht="15.75" customHeight="1">
      <c r="A58" s="8" t="s">
        <v>6</v>
      </c>
      <c r="B58" s="45">
        <f>B59+B60+B61</f>
        <v>25346.697500000002</v>
      </c>
      <c r="C58" s="45">
        <f>C59+C60+C61</f>
        <v>17420.60318</v>
      </c>
      <c r="D58" s="10">
        <f t="shared" si="3"/>
        <v>68.72928191138115</v>
      </c>
    </row>
    <row r="59" spans="1:4" ht="15.75" customHeight="1">
      <c r="A59" s="4" t="s">
        <v>17</v>
      </c>
      <c r="B59" s="46">
        <v>465</v>
      </c>
      <c r="C59" s="46">
        <v>394.27065</v>
      </c>
      <c r="D59" s="6">
        <f t="shared" si="3"/>
        <v>84.78938709677419</v>
      </c>
    </row>
    <row r="60" spans="1:4" ht="17.25" customHeight="1">
      <c r="A60" s="15" t="s">
        <v>9</v>
      </c>
      <c r="B60" s="46">
        <v>7082.627</v>
      </c>
      <c r="C60" s="46">
        <v>4588.88445</v>
      </c>
      <c r="D60" s="6">
        <f t="shared" si="3"/>
        <v>64.79071183615909</v>
      </c>
    </row>
    <row r="61" spans="1:4" ht="15.75" customHeight="1">
      <c r="A61" s="4" t="s">
        <v>7</v>
      </c>
      <c r="B61" s="46">
        <v>17799.0705</v>
      </c>
      <c r="C61" s="46">
        <v>12437.44808</v>
      </c>
      <c r="D61" s="6">
        <f t="shared" si="3"/>
        <v>69.87695273188564</v>
      </c>
    </row>
    <row r="62" spans="1:4" ht="15" customHeight="1">
      <c r="A62" s="8" t="s">
        <v>11</v>
      </c>
      <c r="B62" s="45">
        <f>B63</f>
        <v>70.7</v>
      </c>
      <c r="C62" s="45">
        <f>C63</f>
        <v>17.65974</v>
      </c>
      <c r="D62" s="10">
        <f t="shared" si="3"/>
        <v>24.978415841584155</v>
      </c>
    </row>
    <row r="63" spans="1:4" ht="15" customHeight="1">
      <c r="A63" s="4" t="s">
        <v>12</v>
      </c>
      <c r="B63" s="46">
        <v>70.7</v>
      </c>
      <c r="C63" s="46">
        <v>17.65974</v>
      </c>
      <c r="D63" s="6">
        <f t="shared" si="3"/>
        <v>24.978415841584155</v>
      </c>
    </row>
    <row r="64" spans="1:4" ht="0.75" customHeight="1">
      <c r="A64" s="8" t="s">
        <v>115</v>
      </c>
      <c r="B64" s="45">
        <f>B65</f>
        <v>0</v>
      </c>
      <c r="C64" s="45">
        <f>C65</f>
        <v>0</v>
      </c>
      <c r="D64" s="10"/>
    </row>
    <row r="65" spans="1:4" ht="33" customHeight="1" hidden="1">
      <c r="A65" s="4" t="s">
        <v>116</v>
      </c>
      <c r="B65" s="46">
        <v>0</v>
      </c>
      <c r="C65" s="46">
        <v>0</v>
      </c>
      <c r="D65" s="6"/>
    </row>
    <row r="66" spans="1:4" ht="14.25" customHeight="1">
      <c r="A66" s="4" t="s">
        <v>0</v>
      </c>
      <c r="B66" s="52">
        <f>B42-B43</f>
        <v>-2587.9999999999854</v>
      </c>
      <c r="C66" s="46">
        <f>C42-C43</f>
        <v>-2256.418639999989</v>
      </c>
      <c r="D66" s="6"/>
    </row>
    <row r="67" spans="1:4" ht="14.25" customHeight="1">
      <c r="A67" s="3"/>
      <c r="B67" s="5"/>
      <c r="C67" s="5"/>
      <c r="D67" s="6"/>
    </row>
    <row r="68" spans="1:5" ht="14.25" customHeight="1">
      <c r="A68" s="1" t="s">
        <v>148</v>
      </c>
      <c r="B68" s="1"/>
      <c r="C68" s="1"/>
      <c r="D68" s="1"/>
      <c r="E68" s="1"/>
    </row>
    <row r="69" spans="1:4" ht="15.75">
      <c r="A69" s="1" t="s">
        <v>113</v>
      </c>
      <c r="B69" s="1"/>
      <c r="C69" s="1" t="s">
        <v>149</v>
      </c>
      <c r="D69" s="1"/>
    </row>
    <row r="70" ht="12.75">
      <c r="A70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Городского поселения Советский на 1 ноября 2021 г.</dc:title>
  <dc:subject/>
  <dc:creator>DOHOD1</dc:creator>
  <cp:keywords/>
  <dc:description/>
  <cp:lastModifiedBy>DOHOD-1</cp:lastModifiedBy>
  <cp:lastPrinted>2021-11-08T13:51:00Z</cp:lastPrinted>
  <dcterms:created xsi:type="dcterms:W3CDTF">2007-03-05T11:59:24Z</dcterms:created>
  <dcterms:modified xsi:type="dcterms:W3CDTF">2021-11-08T13:51:07Z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XXJ7TYMEEKJ2-4589-205</vt:lpwstr>
  </property>
  <property fmtid="{D5CDD505-2E9C-101B-9397-08002B2CF9AE}" pid="4" name="_dlc_DocIdItemGu">
    <vt:lpwstr>6ae5c26a-4bae-4015-9129-8106b192d80d</vt:lpwstr>
  </property>
  <property fmtid="{D5CDD505-2E9C-101B-9397-08002B2CF9AE}" pid="5" name="_dlc_DocIdU">
    <vt:lpwstr>https://vip.gov.mari.ru/sovetsk/gpsovetskiy/_layouts/DocIdRedir.aspx?ID=XXJ7TYMEEKJ2-4589-205, XXJ7TYMEEKJ2-4589-205</vt:lpwstr>
  </property>
  <property fmtid="{D5CDD505-2E9C-101B-9397-08002B2CF9AE}" pid="6" name="Описан">
    <vt:lpwstr/>
  </property>
</Properties>
</file>