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7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'Алекс'!$A$1:$D$60</definedName>
    <definedName name="_xlnm.Print_Area" localSheetId="1">'В-У'!$A$1:$D$62</definedName>
    <definedName name="_xlnm.Print_Area" localSheetId="2">'Вят'!$A$1:$D$61</definedName>
    <definedName name="_xlnm.Print_Area" localSheetId="3">'Кужмара'!$A$1:$D$68</definedName>
    <definedName name="_xlnm.Print_Area" localSheetId="4">'Михайл'!$A$1:$D$66</definedName>
    <definedName name="_xlnm.Print_Area" localSheetId="5">'Ронга'!$A$1:$D$60</definedName>
    <definedName name="_xlnm.Print_Area" localSheetId="7">'Совет'!$A$1:$D$69</definedName>
    <definedName name="_xlnm.Print_Area" localSheetId="6">'Солнеч'!$A$1:$D$58</definedName>
  </definedNames>
  <calcPr fullCalcOnLoad="1"/>
</workbook>
</file>

<file path=xl/sharedStrings.xml><?xml version="1.0" encoding="utf-8"?>
<sst xmlns="http://schemas.openxmlformats.org/spreadsheetml/2006/main" count="496" uniqueCount="159">
  <si>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</si>
  <si>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</si>
  <si>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</si>
  <si>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</si>
  <si>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</si>
  <si>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</si>
  <si>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</si>
  <si>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</si>
  <si>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</si>
  <si>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</si>
  <si>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</si>
  <si>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</si>
  <si>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</si>
  <si>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</si>
  <si>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</si>
  <si>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</si>
  <si>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</si>
  <si>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</si>
  <si>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</si>
  <si>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</si>
  <si>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</si>
  <si>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</si>
  <si>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</si>
  <si>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</si>
  <si>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</si>
  <si>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</si>
  <si>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</si>
  <si>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</si>
  <si>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</si>
  <si>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</si>
  <si>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</si>
  <si>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</si>
  <si>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</si>
  <si>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</si>
  <si>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</si>
  <si>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</si>
  <si>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</si>
  <si>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</si>
  <si>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</si>
  <si>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</si>
  <si>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</si>
  <si>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</si>
  <si>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</si>
  <si>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</si>
  <si>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</si>
  <si>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</si>
  <si>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</si>
  <si>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</si>
  <si>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</si>
  <si>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</si>
  <si>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</si>
  <si>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</si>
  <si>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</si>
  <si>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</si>
  <si>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</si>
  <si>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</si>
  <si>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1001  Пенсионное обеспечение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</si>
  <si>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</si>
  <si>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</si>
  <si>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</si>
  <si>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</si>
  <si>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</si>
  <si>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</si>
  <si>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</si>
  <si>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</si>
  <si>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</si>
  <si>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</si>
  <si>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</si>
  <si>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</si>
  <si>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</si>
  <si>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</si>
  <si>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</si>
  <si>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</si>
  <si>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</si>
  <si>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</si>
  <si>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</si>
  <si>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</si>
  <si>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</si>
  <si>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</si>
  <si>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</si>
  <si>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</si>
  <si>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</si>
  <si>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</si>
  <si>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</si>
  <si>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</si>
  <si>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35 118 10 0000 150 Субвенции на осуществление первичного воинского учета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</si>
  <si>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</si>
  <si>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</si>
  <si>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</si>
  <si>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</si>
  <si>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0405 Сельское хозяйство и рыболовство</t>
  </si>
  <si>
    <t>0500 Жилищно-коммунальное хозяйство</t>
  </si>
  <si>
    <t>Исполнение бюджета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</si>
  <si>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</si>
  <si>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</si>
  <si>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</si>
  <si>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</si>
  <si>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</si>
  <si>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</si>
  <si>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</si>
  <si>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</si>
  <si>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</si>
  <si>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</si>
  <si>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</si>
  <si>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</si>
  <si>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904 113 01995 13 0000 130 Прочие доходы от оказания платных услуг (работ) получателями средств бюджетов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</si>
  <si>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</si>
  <si>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</si>
  <si>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</si>
  <si>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</si>
  <si>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</si>
  <si>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182 106 01030 1 30000 110 Налог на имущество физических лиц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</si>
  <si>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</si>
  <si>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</si>
  <si>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</si>
  <si>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</si>
  <si>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</si>
  <si>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</si>
  <si>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</si>
  <si>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</si>
  <si>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</si>
  <si>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</si>
  <si>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</si>
  <si>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</si>
  <si>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План 2021 г.</t>
  </si>
  <si>
    <t>904 117 15 030 10 0012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строительство детского игрового городка  в деревне Михайловка, проект - "Егоза")</t>
  </si>
  <si>
    <t>904 117 15 030 10 0022 150 Инициативные платежи, зачисляемые в бюджеты сельских поселений (инициативные платежи, зачисляемые в бюджеты сельских поселений  от физических лиц,  на строительство детского игрового городка  в деревне Михайловка, проект - "Егоза")</t>
  </si>
  <si>
    <t>904 202 29 999 10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</si>
  <si>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</si>
  <si>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904 202 45 393 13 0000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 из республиканского бюджета Республики Марий Эл</t>
  </si>
  <si>
    <t>904 117 01050 10 0000 180 Невыясненные поступления, зачисляемые в бюджеты сельских поселений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</si>
  <si>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</si>
  <si>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</si>
  <si>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</si>
  <si>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</si>
  <si>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</si>
  <si>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</si>
  <si>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</si>
  <si>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</si>
  <si>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</si>
  <si>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</si>
  <si>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</si>
  <si>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</si>
  <si>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</si>
  <si>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</si>
  <si>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</si>
  <si>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>904 117 15 030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детской площадки в поселке Комсомольский, проект - "Солнышко")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</si>
  <si>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</si>
  <si>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</si>
  <si>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 xml:space="preserve"> Руководитель финансового управления </t>
  </si>
  <si>
    <t>Е.С. Кропотова</t>
  </si>
  <si>
    <t>на 1 сентября  2021 г.</t>
  </si>
  <si>
    <t>Факт на 01.09.21 г.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</si>
  <si>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</si>
  <si>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</si>
  <si>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904 117 15030 13 0117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«Детская площадка в пос. Ургакш «Непоседы»)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</si>
  <si>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</si>
  <si>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</si>
  <si>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90411607010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</si>
</sst>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7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53" applyFont="1" applyBorder="1" applyAlignment="1">
      <alignment horizontal="justify" vertical="top" wrapText="1"/>
      <protection/>
    </xf>
    <xf numFmtId="2" fontId="6" fillId="34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110" zoomScaleSheetLayoutView="110" zoomScalePageLayoutView="0" workbookViewId="0" topLeftCell="A36">
      <selection activeCell="C57" sqref="C57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55" t="s">
        <v>132</v>
      </c>
      <c r="B1" s="55"/>
      <c r="C1" s="55"/>
      <c r="D1" s="55"/>
    </row>
    <row r="2" spans="1:4" ht="15.75">
      <c r="A2" s="55" t="s">
        <v>133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124</v>
      </c>
      <c r="C5" s="2" t="s">
        <v>152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SUM(B9:B20)</f>
        <v>1409</v>
      </c>
      <c r="C8" s="9">
        <f>SUM(C9:C21)</f>
        <v>644.68512</v>
      </c>
      <c r="D8" s="10">
        <f aca="true" t="shared" si="0" ref="D8:D18">C8/B8*100</f>
        <v>45.75479914833215</v>
      </c>
    </row>
    <row r="9" spans="1:4" ht="18" customHeight="1">
      <c r="A9" s="4" t="s">
        <v>23</v>
      </c>
      <c r="B9" s="11">
        <v>516</v>
      </c>
      <c r="C9" s="27">
        <v>235.29278</v>
      </c>
      <c r="D9" s="6">
        <f t="shared" si="0"/>
        <v>45.59937596899225</v>
      </c>
    </row>
    <row r="10" spans="1:4" ht="15.75" customHeight="1">
      <c r="A10" s="4" t="s">
        <v>24</v>
      </c>
      <c r="B10" s="11">
        <v>176</v>
      </c>
      <c r="C10" s="11">
        <v>12.56602</v>
      </c>
      <c r="D10" s="6">
        <f t="shared" si="0"/>
        <v>7.139784090909091</v>
      </c>
    </row>
    <row r="11" spans="1:4" ht="15" customHeight="1">
      <c r="A11" s="4" t="s">
        <v>25</v>
      </c>
      <c r="B11" s="11">
        <v>535</v>
      </c>
      <c r="C11" s="11">
        <v>280.69491</v>
      </c>
      <c r="D11" s="6">
        <f t="shared" si="0"/>
        <v>52.466338317757014</v>
      </c>
    </row>
    <row r="12" spans="1:4" ht="20.25" customHeight="1" hidden="1">
      <c r="A12" s="4" t="s">
        <v>15</v>
      </c>
      <c r="B12" s="11"/>
      <c r="C12" s="11"/>
      <c r="D12" s="6" t="e">
        <f t="shared" si="0"/>
        <v>#DIV/0!</v>
      </c>
    </row>
    <row r="13" spans="1:4" ht="30.75" customHeight="1" hidden="1">
      <c r="A13" s="4" t="s">
        <v>26</v>
      </c>
      <c r="B13" s="11"/>
      <c r="C13" s="11"/>
      <c r="D13" s="6"/>
    </row>
    <row r="14" spans="1:4" ht="32.25" customHeight="1">
      <c r="A14" s="7" t="s">
        <v>27</v>
      </c>
      <c r="B14" s="11">
        <v>101</v>
      </c>
      <c r="C14" s="11">
        <v>61.0371</v>
      </c>
      <c r="D14" s="6">
        <f t="shared" si="0"/>
        <v>60.43277227722772</v>
      </c>
    </row>
    <row r="15" spans="1:4" ht="62.25" customHeight="1">
      <c r="A15" s="12" t="s">
        <v>28</v>
      </c>
      <c r="B15" s="11">
        <v>81</v>
      </c>
      <c r="C15" s="11">
        <v>55.09431</v>
      </c>
      <c r="D15" s="6">
        <f>C15/B15*100</f>
        <v>68.01766666666667</v>
      </c>
    </row>
    <row r="16" spans="1:4" ht="30" customHeight="1" hidden="1">
      <c r="A16" s="4" t="s">
        <v>29</v>
      </c>
      <c r="B16" s="11">
        <v>0</v>
      </c>
      <c r="C16" s="11">
        <v>0</v>
      </c>
      <c r="D16" s="6">
        <v>0</v>
      </c>
    </row>
    <row r="17" spans="1:4" ht="33" customHeight="1" hidden="1">
      <c r="A17" s="25" t="s">
        <v>42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16</v>
      </c>
      <c r="B18" s="11"/>
      <c r="C18" s="11"/>
      <c r="D18" s="6" t="e">
        <f t="shared" si="0"/>
        <v>#DIV/0!</v>
      </c>
    </row>
    <row r="19" spans="1:4" ht="75.75" customHeight="1" hidden="1">
      <c r="A19" s="25" t="s">
        <v>43</v>
      </c>
      <c r="B19" s="11">
        <v>0</v>
      </c>
      <c r="C19" s="11">
        <v>0</v>
      </c>
      <c r="D19" s="6">
        <v>0</v>
      </c>
    </row>
    <row r="20" spans="1:4" ht="19.5" customHeight="1" hidden="1">
      <c r="A20" s="25" t="s">
        <v>30</v>
      </c>
      <c r="B20" s="11">
        <v>0</v>
      </c>
      <c r="C20" s="11">
        <v>0</v>
      </c>
      <c r="D20" s="6">
        <v>0</v>
      </c>
    </row>
    <row r="21" spans="1:4" ht="30" customHeight="1">
      <c r="A21" s="53" t="s">
        <v>130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B23+B24+B29+B32+B30+B31+B28+B26+B33+B34+B35+B25+B27</f>
        <v>7436.22605</v>
      </c>
      <c r="C22" s="26">
        <f>C23+C24+C26+C28+C29+C30+C31+C32+C33+C34+C35</f>
        <v>1492.52082</v>
      </c>
      <c r="D22" s="10">
        <f>C22/B22*100</f>
        <v>20.07094472336542</v>
      </c>
    </row>
    <row r="23" spans="1:4" ht="37.5" customHeight="1">
      <c r="A23" s="4" t="s">
        <v>71</v>
      </c>
      <c r="B23" s="11">
        <v>295.07483</v>
      </c>
      <c r="C23" s="11">
        <v>295.07483</v>
      </c>
      <c r="D23" s="6">
        <f>C23/B23*100</f>
        <v>100</v>
      </c>
    </row>
    <row r="24" spans="1:4" ht="18.75" customHeight="1">
      <c r="A24" s="4" t="s">
        <v>85</v>
      </c>
      <c r="B24" s="5">
        <v>110.8</v>
      </c>
      <c r="C24" s="5">
        <v>62.75033</v>
      </c>
      <c r="D24" s="6">
        <f>C24/B24*100</f>
        <v>56.63387184115523</v>
      </c>
    </row>
    <row r="25" spans="1:4" ht="55.5" customHeight="1">
      <c r="A25" s="4" t="s">
        <v>154</v>
      </c>
      <c r="B25" s="5">
        <v>3100</v>
      </c>
      <c r="C25" s="5"/>
      <c r="D25" s="6"/>
    </row>
    <row r="26" spans="1:4" ht="32.25" customHeight="1">
      <c r="A26" s="24" t="s">
        <v>72</v>
      </c>
      <c r="B26" s="5">
        <v>662.87066</v>
      </c>
      <c r="C26" s="5">
        <v>662.87066</v>
      </c>
      <c r="D26" s="6">
        <f>C26/B26*100</f>
        <v>100</v>
      </c>
    </row>
    <row r="27" spans="1:4" ht="32.25" customHeight="1">
      <c r="A27" s="44" t="s">
        <v>153</v>
      </c>
      <c r="B27" s="5">
        <v>253.486</v>
      </c>
      <c r="C27" s="5"/>
      <c r="D27" s="6"/>
    </row>
    <row r="28" spans="1:4" ht="84" customHeight="1">
      <c r="A28" s="4" t="s">
        <v>73</v>
      </c>
      <c r="B28" s="5">
        <v>213.2</v>
      </c>
      <c r="C28" s="5">
        <v>197.05</v>
      </c>
      <c r="D28" s="6">
        <f>C28/B28*100</f>
        <v>92.42495309568481</v>
      </c>
    </row>
    <row r="29" spans="1:4" ht="0.75" customHeight="1">
      <c r="A29" s="4" t="s">
        <v>74</v>
      </c>
      <c r="B29" s="5"/>
      <c r="C29" s="5"/>
      <c r="D29" s="6" t="e">
        <f>C29/B29*100</f>
        <v>#DIV/0!</v>
      </c>
    </row>
    <row r="30" spans="1:4" ht="49.5" customHeight="1">
      <c r="A30" s="4" t="s">
        <v>75</v>
      </c>
      <c r="B30" s="5">
        <v>0.1</v>
      </c>
      <c r="C30" s="5">
        <v>0</v>
      </c>
      <c r="D30" s="6">
        <f>C30/B30*100</f>
        <v>0</v>
      </c>
    </row>
    <row r="31" spans="1:4" ht="109.5" customHeight="1">
      <c r="A31" s="4" t="s">
        <v>76</v>
      </c>
      <c r="B31" s="5">
        <v>0.1</v>
      </c>
      <c r="C31" s="5">
        <v>0</v>
      </c>
      <c r="D31" s="6">
        <f>C31/B31*100</f>
        <v>0</v>
      </c>
    </row>
    <row r="32" spans="1:4" ht="47.25" customHeight="1">
      <c r="A32" s="4" t="s">
        <v>77</v>
      </c>
      <c r="B32" s="5">
        <v>337.3</v>
      </c>
      <c r="C32" s="5">
        <v>200.975</v>
      </c>
      <c r="D32" s="6">
        <f>C32/B32*100</f>
        <v>59.58345686332641</v>
      </c>
    </row>
    <row r="33" spans="1:4" ht="48.75" customHeight="1">
      <c r="A33" s="4" t="s">
        <v>69</v>
      </c>
      <c r="B33" s="5">
        <v>2433.19456</v>
      </c>
      <c r="C33" s="5">
        <v>43.8</v>
      </c>
      <c r="D33" s="6">
        <f>C33/B33*100</f>
        <v>1.800102660101295</v>
      </c>
    </row>
    <row r="34" spans="1:4" ht="57" customHeight="1">
      <c r="A34" s="4" t="s">
        <v>118</v>
      </c>
      <c r="B34" s="5">
        <v>0.1</v>
      </c>
      <c r="C34" s="5">
        <v>0</v>
      </c>
      <c r="D34" s="6">
        <v>0</v>
      </c>
    </row>
    <row r="35" spans="1:4" ht="60" customHeight="1">
      <c r="A35" s="4" t="s">
        <v>145</v>
      </c>
      <c r="B35" s="5">
        <v>30</v>
      </c>
      <c r="C35" s="5">
        <v>30</v>
      </c>
      <c r="D35" s="6">
        <v>0</v>
      </c>
    </row>
    <row r="36" spans="1:4" ht="21.75" customHeight="1">
      <c r="A36" s="8" t="s">
        <v>1</v>
      </c>
      <c r="B36" s="9">
        <f>B22+B8</f>
        <v>8845.226050000001</v>
      </c>
      <c r="C36" s="9">
        <f>C22+C8</f>
        <v>2137.20594</v>
      </c>
      <c r="D36" s="10">
        <f aca="true" t="shared" si="1" ref="D36:D41">C36/B36*100</f>
        <v>24.16225349040118</v>
      </c>
    </row>
    <row r="37" spans="1:4" ht="21" customHeight="1">
      <c r="A37" s="8" t="s">
        <v>32</v>
      </c>
      <c r="B37" s="9">
        <f>B38+B42+B44+B47+B51+B55</f>
        <v>9003.72556</v>
      </c>
      <c r="C37" s="9">
        <f>C38+C42+C44+C47+C51+C55</f>
        <v>2294.6176100000002</v>
      </c>
      <c r="D37" s="10">
        <f t="shared" si="1"/>
        <v>25.485201594705202</v>
      </c>
    </row>
    <row r="38" spans="1:4" ht="14.25">
      <c r="A38" s="8" t="s">
        <v>19</v>
      </c>
      <c r="B38" s="9">
        <f>B39+B40+B41</f>
        <v>1553.94792</v>
      </c>
      <c r="C38" s="9">
        <f>C39+C40+C41</f>
        <v>972.91297</v>
      </c>
      <c r="D38" s="10">
        <f t="shared" si="1"/>
        <v>62.609110477782295</v>
      </c>
    </row>
    <row r="39" spans="1:4" ht="45">
      <c r="A39" s="16" t="s">
        <v>10</v>
      </c>
      <c r="B39" s="5">
        <v>1330.8</v>
      </c>
      <c r="C39" s="5">
        <v>914.01</v>
      </c>
      <c r="D39" s="6">
        <f t="shared" si="1"/>
        <v>68.68124436429216</v>
      </c>
    </row>
    <row r="40" spans="1:4" ht="15">
      <c r="A40" s="16" t="s">
        <v>14</v>
      </c>
      <c r="B40" s="46">
        <v>1</v>
      </c>
      <c r="C40" s="46">
        <v>0</v>
      </c>
      <c r="D40" s="6">
        <f t="shared" si="1"/>
        <v>0</v>
      </c>
    </row>
    <row r="41" spans="1:4" ht="15" customHeight="1">
      <c r="A41" s="4" t="s">
        <v>8</v>
      </c>
      <c r="B41" s="46">
        <v>222.14792</v>
      </c>
      <c r="C41" s="46">
        <v>58.90297</v>
      </c>
      <c r="D41" s="6">
        <f t="shared" si="1"/>
        <v>26.51520212298184</v>
      </c>
    </row>
    <row r="42" spans="1:4" ht="14.25">
      <c r="A42" s="8" t="s">
        <v>20</v>
      </c>
      <c r="B42" s="45">
        <f>B43</f>
        <v>110.8</v>
      </c>
      <c r="C42" s="45">
        <f>C43</f>
        <v>62.75033</v>
      </c>
      <c r="D42" s="10">
        <f aca="true" t="shared" si="2" ref="D42:D56">C42/B42*100</f>
        <v>56.63387184115523</v>
      </c>
    </row>
    <row r="43" spans="1:4" ht="16.5" customHeight="1">
      <c r="A43" s="4" t="s">
        <v>5</v>
      </c>
      <c r="B43" s="46">
        <v>110.8</v>
      </c>
      <c r="C43" s="46">
        <v>62.75033</v>
      </c>
      <c r="D43" s="6">
        <f t="shared" si="2"/>
        <v>56.63387184115523</v>
      </c>
    </row>
    <row r="44" spans="1:4" ht="14.25">
      <c r="A44" s="8" t="s">
        <v>115</v>
      </c>
      <c r="B44" s="45">
        <f>B45+B46</f>
        <v>7</v>
      </c>
      <c r="C44" s="45">
        <f>C45+C46</f>
        <v>7</v>
      </c>
      <c r="D44" s="10">
        <v>0</v>
      </c>
    </row>
    <row r="45" spans="1:4" ht="30">
      <c r="A45" s="4" t="s">
        <v>100</v>
      </c>
      <c r="B45" s="46">
        <v>0</v>
      </c>
      <c r="C45" s="46">
        <v>0</v>
      </c>
      <c r="D45" s="6">
        <v>0</v>
      </c>
    </row>
    <row r="46" spans="1:4" ht="15">
      <c r="A46" s="4" t="s">
        <v>21</v>
      </c>
      <c r="B46" s="46">
        <v>7</v>
      </c>
      <c r="C46" s="46">
        <v>7</v>
      </c>
      <c r="D46" s="6">
        <v>0</v>
      </c>
    </row>
    <row r="47" spans="1:4" ht="14.25">
      <c r="A47" s="8" t="s">
        <v>13</v>
      </c>
      <c r="B47" s="45">
        <f>B48+B50+B49</f>
        <v>610.5</v>
      </c>
      <c r="C47" s="45">
        <f>C48+C50+C49</f>
        <v>356.92499999999995</v>
      </c>
      <c r="D47" s="10">
        <f t="shared" si="2"/>
        <v>58.46437346437345</v>
      </c>
    </row>
    <row r="48" spans="1:4" ht="15">
      <c r="A48" s="4" t="s">
        <v>90</v>
      </c>
      <c r="B48" s="46">
        <v>0</v>
      </c>
      <c r="C48" s="46">
        <v>0</v>
      </c>
      <c r="D48" s="6">
        <v>0</v>
      </c>
    </row>
    <row r="49" spans="1:4" ht="15">
      <c r="A49" s="4" t="s">
        <v>31</v>
      </c>
      <c r="B49" s="46">
        <v>550.5</v>
      </c>
      <c r="C49" s="46">
        <v>322.025</v>
      </c>
      <c r="D49" s="6">
        <f t="shared" si="2"/>
        <v>58.49682107175295</v>
      </c>
    </row>
    <row r="50" spans="1:4" ht="15">
      <c r="A50" s="4" t="s">
        <v>18</v>
      </c>
      <c r="B50" s="46">
        <v>60</v>
      </c>
      <c r="C50" s="46">
        <v>34.9</v>
      </c>
      <c r="D50" s="6">
        <f t="shared" si="2"/>
        <v>58.166666666666664</v>
      </c>
    </row>
    <row r="51" spans="1:4" ht="14.25">
      <c r="A51" s="43" t="s">
        <v>91</v>
      </c>
      <c r="B51" s="45">
        <f>B52+B53+B54</f>
        <v>6657.07764</v>
      </c>
      <c r="C51" s="45">
        <f>C52+C53+C54</f>
        <v>852.11891</v>
      </c>
      <c r="D51" s="10">
        <f t="shared" si="2"/>
        <v>12.800194861479788</v>
      </c>
    </row>
    <row r="52" spans="1:4" ht="15">
      <c r="A52" s="22" t="s">
        <v>17</v>
      </c>
      <c r="B52" s="46">
        <v>1481.09356</v>
      </c>
      <c r="C52" s="46">
        <v>87.2051</v>
      </c>
      <c r="D52" s="6">
        <f t="shared" si="2"/>
        <v>5.887885975278969</v>
      </c>
    </row>
    <row r="53" spans="1:4" ht="15">
      <c r="A53" s="22" t="s">
        <v>9</v>
      </c>
      <c r="B53" s="46">
        <v>3131.513</v>
      </c>
      <c r="C53" s="46">
        <v>0</v>
      </c>
      <c r="D53" s="6">
        <f t="shared" si="2"/>
        <v>0</v>
      </c>
    </row>
    <row r="54" spans="1:4" ht="15">
      <c r="A54" s="4" t="s">
        <v>7</v>
      </c>
      <c r="B54" s="46">
        <v>2044.47108</v>
      </c>
      <c r="C54" s="46">
        <v>764.91381</v>
      </c>
      <c r="D54" s="6">
        <f t="shared" si="2"/>
        <v>37.41377500923124</v>
      </c>
    </row>
    <row r="55" spans="1:4" ht="14.25">
      <c r="A55" s="8" t="s">
        <v>11</v>
      </c>
      <c r="B55" s="45">
        <f>B56</f>
        <v>64.4</v>
      </c>
      <c r="C55" s="45">
        <f>C56</f>
        <v>42.9104</v>
      </c>
      <c r="D55" s="10">
        <f t="shared" si="2"/>
        <v>66.63105590062112</v>
      </c>
    </row>
    <row r="56" spans="1:4" ht="15">
      <c r="A56" s="4" t="s">
        <v>12</v>
      </c>
      <c r="B56" s="46">
        <v>64.4</v>
      </c>
      <c r="C56" s="46">
        <v>42.9104</v>
      </c>
      <c r="D56" s="6">
        <f t="shared" si="2"/>
        <v>66.63105590062112</v>
      </c>
    </row>
    <row r="57" spans="1:4" ht="15">
      <c r="A57" s="4" t="s">
        <v>0</v>
      </c>
      <c r="B57" s="46">
        <f>B36-B37</f>
        <v>-158.49950999999965</v>
      </c>
      <c r="C57" s="46">
        <f>C36-C37</f>
        <v>-157.4116700000004</v>
      </c>
      <c r="D57" s="6"/>
    </row>
    <row r="58" spans="1:4" ht="15">
      <c r="A58" s="3"/>
      <c r="B58" s="5"/>
      <c r="C58" s="5"/>
      <c r="D58" s="6"/>
    </row>
    <row r="59" spans="1:4" ht="15" customHeight="1">
      <c r="A59" s="1" t="s">
        <v>149</v>
      </c>
      <c r="B59" s="1"/>
      <c r="C59" s="1"/>
      <c r="D59" s="1"/>
    </row>
    <row r="60" spans="1:4" ht="15.75">
      <c r="A60" s="1" t="s">
        <v>114</v>
      </c>
      <c r="B60" s="1"/>
      <c r="C60" s="1" t="s">
        <v>150</v>
      </c>
      <c r="D60" s="1"/>
    </row>
    <row r="61" spans="2:4" ht="15.75">
      <c r="B61" s="1"/>
      <c r="C61" s="1"/>
      <c r="D61" s="1"/>
    </row>
    <row r="62" spans="2:4" ht="15">
      <c r="B62" s="3"/>
      <c r="C62" s="3"/>
      <c r="D62" s="3"/>
    </row>
    <row r="63" spans="2:4" ht="15">
      <c r="B63" s="3"/>
      <c r="C63" s="3"/>
      <c r="D63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35">
      <selection activeCell="C57" sqref="C57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55" t="s">
        <v>134</v>
      </c>
      <c r="B1" s="55"/>
      <c r="C1" s="55"/>
      <c r="D1" s="55"/>
    </row>
    <row r="2" spans="1:4" ht="15.75">
      <c r="A2" s="55" t="s">
        <v>135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124</v>
      </c>
      <c r="C5" s="2" t="s">
        <v>152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952.9000000000001</v>
      </c>
      <c r="C8" s="9">
        <f>SUM(C9:C22)</f>
        <v>599.9408999999999</v>
      </c>
      <c r="D8" s="10">
        <f aca="true" t="shared" si="0" ref="D8:D19">C8/B8*100</f>
        <v>62.9594815825375</v>
      </c>
    </row>
    <row r="9" spans="1:4" ht="18" customHeight="1">
      <c r="A9" s="4" t="s">
        <v>23</v>
      </c>
      <c r="B9" s="11">
        <v>252</v>
      </c>
      <c r="C9" s="27">
        <v>179.37708</v>
      </c>
      <c r="D9" s="6">
        <f t="shared" si="0"/>
        <v>71.18138095238096</v>
      </c>
    </row>
    <row r="10" spans="1:4" ht="18" customHeight="1">
      <c r="A10" s="4" t="s">
        <v>78</v>
      </c>
      <c r="B10" s="11">
        <v>16</v>
      </c>
      <c r="C10" s="27">
        <v>0</v>
      </c>
      <c r="D10" s="6">
        <f t="shared" si="0"/>
        <v>0</v>
      </c>
    </row>
    <row r="11" spans="1:4" ht="15.75" customHeight="1">
      <c r="A11" s="4" t="s">
        <v>24</v>
      </c>
      <c r="B11" s="11">
        <v>136</v>
      </c>
      <c r="C11" s="11">
        <v>0.45834</v>
      </c>
      <c r="D11" s="6">
        <f t="shared" si="0"/>
        <v>0.337014705882353</v>
      </c>
    </row>
    <row r="12" spans="1:4" ht="15.75" customHeight="1">
      <c r="A12" s="4" t="s">
        <v>25</v>
      </c>
      <c r="B12" s="11">
        <v>285</v>
      </c>
      <c r="C12" s="11">
        <v>99.58671</v>
      </c>
      <c r="D12" s="6">
        <f t="shared" si="0"/>
        <v>34.94270526315789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199.7</v>
      </c>
      <c r="C14" s="11">
        <v>233.55468</v>
      </c>
      <c r="D14" s="6">
        <f t="shared" si="0"/>
        <v>116.9527691537306</v>
      </c>
    </row>
    <row r="15" spans="1:4" ht="32.25" customHeight="1">
      <c r="A15" s="7" t="s">
        <v>27</v>
      </c>
      <c r="B15" s="11">
        <v>15</v>
      </c>
      <c r="C15" s="11">
        <v>11.87406</v>
      </c>
      <c r="D15" s="6">
        <f t="shared" si="0"/>
        <v>79.1604</v>
      </c>
    </row>
    <row r="16" spans="1:4" ht="63" customHeight="1">
      <c r="A16" s="12" t="s">
        <v>28</v>
      </c>
      <c r="B16" s="11">
        <v>9.2</v>
      </c>
      <c r="C16" s="11">
        <v>35.09003</v>
      </c>
      <c r="D16" s="6">
        <f>C16/B16*100</f>
        <v>381.4133695652174</v>
      </c>
    </row>
    <row r="17" spans="1:4" ht="30" customHeight="1" hidden="1">
      <c r="A17" s="4" t="s">
        <v>29</v>
      </c>
      <c r="B17" s="11">
        <v>0</v>
      </c>
      <c r="C17" s="11">
        <v>0</v>
      </c>
      <c r="D17" s="6">
        <v>0</v>
      </c>
    </row>
    <row r="18" spans="1:4" ht="33" customHeight="1" hidden="1">
      <c r="A18" s="25" t="s">
        <v>42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43</v>
      </c>
      <c r="B20" s="11">
        <v>0</v>
      </c>
      <c r="C20" s="11">
        <v>0</v>
      </c>
      <c r="D20" s="6">
        <v>0</v>
      </c>
    </row>
    <row r="21" spans="1:4" ht="19.5" customHeight="1" hidden="1">
      <c r="A21" s="25" t="s">
        <v>30</v>
      </c>
      <c r="B21" s="11">
        <v>0</v>
      </c>
      <c r="C21" s="11">
        <v>0</v>
      </c>
      <c r="D21" s="6">
        <v>0</v>
      </c>
    </row>
    <row r="22" spans="1:4" ht="64.5" customHeight="1">
      <c r="A22" s="4" t="s">
        <v>146</v>
      </c>
      <c r="B22" s="11">
        <v>40</v>
      </c>
      <c r="C22" s="11">
        <v>40</v>
      </c>
      <c r="D22" s="6">
        <f>C22/B22*100</f>
        <v>100</v>
      </c>
    </row>
    <row r="23" spans="1:4" ht="15.75" customHeight="1">
      <c r="A23" s="8" t="s">
        <v>4</v>
      </c>
      <c r="B23" s="26">
        <f>B24+B25+B30+B33+B31+B32+B29+B27+B34+B26+B28+B35</f>
        <v>4091.718</v>
      </c>
      <c r="C23" s="26">
        <f>C24+C25+C27+C29+C30+C31+C32+C33+C34+C26+C28+C35</f>
        <v>2219.3508</v>
      </c>
      <c r="D23" s="10">
        <f>C23/B23*100</f>
        <v>54.240072263044524</v>
      </c>
    </row>
    <row r="24" spans="1:4" ht="37.5" customHeight="1">
      <c r="A24" s="4" t="s">
        <v>71</v>
      </c>
      <c r="B24" s="11">
        <v>1546.2</v>
      </c>
      <c r="C24" s="11">
        <v>968</v>
      </c>
      <c r="D24" s="6">
        <f>C24/B24*100</f>
        <v>62.605096365282634</v>
      </c>
    </row>
    <row r="25" spans="1:4" ht="18" customHeight="1">
      <c r="A25" s="4" t="s">
        <v>85</v>
      </c>
      <c r="B25" s="5">
        <v>222.4</v>
      </c>
      <c r="C25" s="5">
        <v>138.34274</v>
      </c>
      <c r="D25" s="6">
        <f>C25/B25*100</f>
        <v>62.20446942446043</v>
      </c>
    </row>
    <row r="26" spans="1:4" ht="0.75" customHeight="1">
      <c r="A26" s="4" t="s">
        <v>80</v>
      </c>
      <c r="B26" s="5"/>
      <c r="C26" s="5"/>
      <c r="D26" s="6" t="e">
        <f>C26/B26*100</f>
        <v>#DIV/0!</v>
      </c>
    </row>
    <row r="27" spans="1:4" ht="62.25" customHeight="1">
      <c r="A27" s="24" t="s">
        <v>81</v>
      </c>
      <c r="B27" s="5">
        <v>255.86</v>
      </c>
      <c r="C27" s="5">
        <v>247.00806</v>
      </c>
      <c r="D27" s="6">
        <v>0</v>
      </c>
    </row>
    <row r="28" spans="1:4" ht="42.75" customHeight="1" hidden="1">
      <c r="A28" s="24" t="s">
        <v>79</v>
      </c>
      <c r="B28" s="5"/>
      <c r="C28" s="5"/>
      <c r="D28" s="6" t="e">
        <f>C28/B28*100</f>
        <v>#DIV/0!</v>
      </c>
    </row>
    <row r="29" spans="1:4" ht="84" customHeight="1">
      <c r="A29" s="4" t="s">
        <v>73</v>
      </c>
      <c r="B29" s="5">
        <v>238.2</v>
      </c>
      <c r="C29" s="5">
        <v>237.5</v>
      </c>
      <c r="D29" s="6">
        <f>C29/B29*100</f>
        <v>99.70612930310664</v>
      </c>
    </row>
    <row r="30" spans="1:4" ht="0.75" customHeight="1">
      <c r="A30" s="4" t="s">
        <v>74</v>
      </c>
      <c r="B30" s="5"/>
      <c r="C30" s="5"/>
      <c r="D30" s="6" t="e">
        <f>C30/B30*100</f>
        <v>#DIV/0!</v>
      </c>
    </row>
    <row r="31" spans="1:4" ht="53.25" customHeight="1">
      <c r="A31" s="4" t="s">
        <v>75</v>
      </c>
      <c r="B31" s="5">
        <v>0.1</v>
      </c>
      <c r="C31" s="5">
        <v>0</v>
      </c>
      <c r="D31" s="6">
        <f>C31/B31*100</f>
        <v>0</v>
      </c>
    </row>
    <row r="32" spans="1:4" ht="108.75" customHeight="1">
      <c r="A32" s="4" t="s">
        <v>76</v>
      </c>
      <c r="B32" s="5">
        <v>0.1</v>
      </c>
      <c r="C32" s="5">
        <v>0</v>
      </c>
      <c r="D32" s="6">
        <f>C32/B32*100</f>
        <v>0</v>
      </c>
    </row>
    <row r="33" spans="1:4" ht="47.25" customHeight="1">
      <c r="A33" s="4" t="s">
        <v>77</v>
      </c>
      <c r="B33" s="5">
        <v>1199.758</v>
      </c>
      <c r="C33" s="5">
        <v>28.5</v>
      </c>
      <c r="D33" s="6">
        <f>C33/B33*100</f>
        <v>2.3754790549427467</v>
      </c>
    </row>
    <row r="34" spans="1:4" ht="54.75" customHeight="1">
      <c r="A34" s="4" t="s">
        <v>69</v>
      </c>
      <c r="B34" s="5">
        <v>629</v>
      </c>
      <c r="C34" s="5">
        <v>600</v>
      </c>
      <c r="D34" s="6">
        <v>0</v>
      </c>
    </row>
    <row r="35" spans="1:4" ht="63" customHeight="1">
      <c r="A35" s="4" t="s">
        <v>118</v>
      </c>
      <c r="B35" s="5">
        <v>0.1</v>
      </c>
      <c r="C35" s="5">
        <v>0</v>
      </c>
      <c r="D35" s="6">
        <v>0</v>
      </c>
    </row>
    <row r="36" spans="1:4" ht="17.25" customHeight="1">
      <c r="A36" s="8" t="s">
        <v>1</v>
      </c>
      <c r="B36" s="9">
        <f>B23+B8</f>
        <v>5044.618</v>
      </c>
      <c r="C36" s="9">
        <f>C23+C8</f>
        <v>2819.2917</v>
      </c>
      <c r="D36" s="10">
        <f>C36/B36*100</f>
        <v>55.88711969865706</v>
      </c>
    </row>
    <row r="37" spans="1:4" ht="18" customHeight="1">
      <c r="A37" s="8" t="s">
        <v>32</v>
      </c>
      <c r="B37" s="9">
        <f>B38+B42+B44+B47+B51+B55</f>
        <v>5321.018</v>
      </c>
      <c r="C37" s="9">
        <f>C38+C42+C44+C47+C51+C55</f>
        <v>3093.6945100000003</v>
      </c>
      <c r="D37" s="10">
        <f>C37/B37*100</f>
        <v>58.1410269613822</v>
      </c>
    </row>
    <row r="38" spans="1:4" ht="18.75" customHeight="1">
      <c r="A38" s="8" t="s">
        <v>19</v>
      </c>
      <c r="B38" s="9">
        <f>B39+B40+B41</f>
        <v>1911.8</v>
      </c>
      <c r="C38" s="9">
        <f>C39+C40+C41</f>
        <v>1210.5374100000001</v>
      </c>
      <c r="D38" s="10">
        <f>C38/B38*100</f>
        <v>63.31924939847266</v>
      </c>
    </row>
    <row r="39" spans="1:4" ht="46.5" customHeight="1">
      <c r="A39" s="16" t="s">
        <v>10</v>
      </c>
      <c r="B39" s="5">
        <v>1805.7</v>
      </c>
      <c r="C39" s="5">
        <v>1148.25635</v>
      </c>
      <c r="D39" s="6">
        <f>C39/B39*100</f>
        <v>63.590649055767855</v>
      </c>
    </row>
    <row r="40" spans="1:4" ht="14.25" customHeight="1">
      <c r="A40" s="16" t="s">
        <v>14</v>
      </c>
      <c r="B40" s="46">
        <v>1</v>
      </c>
      <c r="C40" s="46">
        <v>0</v>
      </c>
      <c r="D40" s="6">
        <f>C40/B40*100</f>
        <v>0</v>
      </c>
    </row>
    <row r="41" spans="1:4" ht="22.5" customHeight="1">
      <c r="A41" s="4" t="s">
        <v>8</v>
      </c>
      <c r="B41" s="46">
        <v>105.1</v>
      </c>
      <c r="C41" s="46">
        <v>62.28106</v>
      </c>
      <c r="D41" s="6">
        <f>C41/B41*100</f>
        <v>59.25885823025689</v>
      </c>
    </row>
    <row r="42" spans="1:4" ht="18" customHeight="1">
      <c r="A42" s="8" t="s">
        <v>20</v>
      </c>
      <c r="B42" s="45">
        <f>B43</f>
        <v>222.4</v>
      </c>
      <c r="C42" s="45">
        <f>C43</f>
        <v>138.34274</v>
      </c>
      <c r="D42" s="10">
        <f>C42/B42*100</f>
        <v>62.20446942446043</v>
      </c>
    </row>
    <row r="43" spans="1:4" ht="15.75" customHeight="1">
      <c r="A43" s="4" t="s">
        <v>5</v>
      </c>
      <c r="B43" s="46">
        <v>222.4</v>
      </c>
      <c r="C43" s="46">
        <v>138.34274</v>
      </c>
      <c r="D43" s="6">
        <f>C43/B43*100</f>
        <v>62.20446942446043</v>
      </c>
    </row>
    <row r="44" spans="1:4" ht="16.5" customHeight="1">
      <c r="A44" s="8" t="s">
        <v>54</v>
      </c>
      <c r="B44" s="45">
        <f>B45+B46</f>
        <v>10.5</v>
      </c>
      <c r="C44" s="45">
        <f>C45+C46</f>
        <v>10.5</v>
      </c>
      <c r="D44" s="10">
        <v>0</v>
      </c>
    </row>
    <row r="45" spans="1:4" ht="34.5" customHeight="1">
      <c r="A45" s="4" t="s">
        <v>100</v>
      </c>
      <c r="B45" s="46">
        <v>0</v>
      </c>
      <c r="C45" s="46">
        <v>0</v>
      </c>
      <c r="D45" s="6">
        <v>0</v>
      </c>
    </row>
    <row r="46" spans="1:4" ht="18" customHeight="1">
      <c r="A46" s="4" t="s">
        <v>21</v>
      </c>
      <c r="B46" s="46">
        <v>10.5</v>
      </c>
      <c r="C46" s="46">
        <v>10.5</v>
      </c>
      <c r="D46" s="6">
        <v>0</v>
      </c>
    </row>
    <row r="47" spans="1:4" ht="14.25" customHeight="1">
      <c r="A47" s="8" t="s">
        <v>13</v>
      </c>
      <c r="B47" s="45">
        <f>B48+B49+B50</f>
        <v>1837.8180000000002</v>
      </c>
      <c r="C47" s="45">
        <f>C48+C49+C50</f>
        <v>647.8422800000001</v>
      </c>
      <c r="D47" s="10">
        <f>C47/B47*100</f>
        <v>35.25062220524557</v>
      </c>
    </row>
    <row r="48" spans="1:4" ht="17.25" customHeight="1">
      <c r="A48" s="4" t="s">
        <v>90</v>
      </c>
      <c r="B48" s="46">
        <v>0</v>
      </c>
      <c r="C48" s="46">
        <v>0</v>
      </c>
      <c r="D48" s="6">
        <v>0</v>
      </c>
    </row>
    <row r="49" spans="1:4" ht="17.25" customHeight="1">
      <c r="A49" s="4" t="s">
        <v>31</v>
      </c>
      <c r="B49" s="46">
        <v>1437.958</v>
      </c>
      <c r="C49" s="46">
        <v>273.6</v>
      </c>
      <c r="D49" s="6">
        <f aca="true" t="shared" si="1" ref="D49:D56">C49/B49*100</f>
        <v>19.026981316561404</v>
      </c>
    </row>
    <row r="50" spans="1:4" ht="18" customHeight="1">
      <c r="A50" s="4" t="s">
        <v>18</v>
      </c>
      <c r="B50" s="46">
        <v>399.86</v>
      </c>
      <c r="C50" s="46">
        <v>374.24228</v>
      </c>
      <c r="D50" s="6">
        <f t="shared" si="1"/>
        <v>93.59332766468263</v>
      </c>
    </row>
    <row r="51" spans="1:4" ht="16.5" customHeight="1">
      <c r="A51" s="8" t="s">
        <v>6</v>
      </c>
      <c r="B51" s="45">
        <f>B52+B53+B54</f>
        <v>1241.6</v>
      </c>
      <c r="C51" s="45">
        <f>C52+C53+C54</f>
        <v>1021.92312</v>
      </c>
      <c r="D51" s="10">
        <f t="shared" si="1"/>
        <v>82.30695231958764</v>
      </c>
    </row>
    <row r="52" spans="1:4" ht="15">
      <c r="A52" s="4" t="s">
        <v>17</v>
      </c>
      <c r="B52" s="46">
        <v>38.5</v>
      </c>
      <c r="C52" s="46">
        <v>12.81312</v>
      </c>
      <c r="D52" s="6">
        <f t="shared" si="1"/>
        <v>33.28083116883116</v>
      </c>
    </row>
    <row r="53" spans="1:4" ht="18" customHeight="1">
      <c r="A53" s="15" t="s">
        <v>9</v>
      </c>
      <c r="B53" s="46">
        <v>839.431</v>
      </c>
      <c r="C53" s="46">
        <v>818.32502</v>
      </c>
      <c r="D53" s="6">
        <f t="shared" si="1"/>
        <v>97.48568018097973</v>
      </c>
    </row>
    <row r="54" spans="1:4" ht="15" customHeight="1">
      <c r="A54" s="4" t="s">
        <v>7</v>
      </c>
      <c r="B54" s="46">
        <v>363.669</v>
      </c>
      <c r="C54" s="46">
        <v>190.78498</v>
      </c>
      <c r="D54" s="6">
        <f t="shared" si="1"/>
        <v>52.461161110790314</v>
      </c>
    </row>
    <row r="55" spans="1:4" ht="14.25" customHeight="1">
      <c r="A55" s="8" t="s">
        <v>11</v>
      </c>
      <c r="B55" s="45">
        <f>B56</f>
        <v>96.9</v>
      </c>
      <c r="C55" s="45">
        <f>C56</f>
        <v>64.54896</v>
      </c>
      <c r="D55" s="10">
        <f t="shared" si="1"/>
        <v>66.61399380804951</v>
      </c>
    </row>
    <row r="56" spans="1:4" ht="14.25" customHeight="1">
      <c r="A56" s="4" t="s">
        <v>12</v>
      </c>
      <c r="B56" s="46">
        <v>96.9</v>
      </c>
      <c r="C56" s="46">
        <v>64.54896</v>
      </c>
      <c r="D56" s="6">
        <f t="shared" si="1"/>
        <v>66.61399380804951</v>
      </c>
    </row>
    <row r="57" spans="1:4" ht="15.75" customHeight="1">
      <c r="A57" s="4" t="s">
        <v>0</v>
      </c>
      <c r="B57" s="52">
        <f>B36-B37</f>
        <v>-276.39999999999964</v>
      </c>
      <c r="C57" s="46">
        <f>C36-C37</f>
        <v>-274.40281000000004</v>
      </c>
      <c r="D57" s="6"/>
    </row>
    <row r="58" spans="1:4" ht="11.25" customHeight="1">
      <c r="A58" s="3"/>
      <c r="B58" s="5"/>
      <c r="C58" s="5"/>
      <c r="D58" s="6"/>
    </row>
    <row r="59" spans="1:4" ht="15.75">
      <c r="A59" s="1" t="s">
        <v>149</v>
      </c>
      <c r="B59" s="1"/>
      <c r="C59" s="1"/>
      <c r="D59" s="1"/>
    </row>
    <row r="60" spans="1:4" ht="15.75">
      <c r="A60" s="1" t="s">
        <v>114</v>
      </c>
      <c r="B60" s="1"/>
      <c r="C60" s="1" t="s">
        <v>150</v>
      </c>
      <c r="D60" s="1"/>
    </row>
    <row r="61" spans="2:4" ht="15" customHeight="1">
      <c r="B61" s="1"/>
      <c r="C61" s="1"/>
      <c r="D61" s="1"/>
    </row>
    <row r="62" spans="2:4" ht="15.75">
      <c r="B62" s="1"/>
      <c r="C62" s="1"/>
      <c r="D62" s="1"/>
    </row>
    <row r="63" spans="2:4" ht="15">
      <c r="B63" s="3"/>
      <c r="C63" s="3"/>
      <c r="D63" s="3"/>
    </row>
    <row r="64" spans="2:4" ht="15">
      <c r="B64" s="3"/>
      <c r="C64" s="3"/>
      <c r="D64" s="3"/>
    </row>
    <row r="65" spans="2:4" ht="15">
      <c r="B65" s="3"/>
      <c r="C65" s="3"/>
      <c r="D6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SheetLayoutView="100" zoomScalePageLayoutView="0" workbookViewId="0" topLeftCell="A44">
      <selection activeCell="C58" sqref="C58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55" t="s">
        <v>132</v>
      </c>
      <c r="B1" s="55"/>
      <c r="C1" s="55"/>
      <c r="D1" s="55"/>
    </row>
    <row r="2" spans="1:4" ht="15.75">
      <c r="A2" s="55" t="s">
        <v>136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124</v>
      </c>
      <c r="C5" s="2" t="s">
        <v>152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SUM(B9:B21)</f>
        <v>1882</v>
      </c>
      <c r="C8" s="9">
        <f>SUM(C9:C21)</f>
        <v>1054.26813</v>
      </c>
      <c r="D8" s="10">
        <f aca="true" t="shared" si="0" ref="D8:D19">C8/B8*100</f>
        <v>56.01849787460148</v>
      </c>
    </row>
    <row r="9" spans="1:4" ht="18" customHeight="1">
      <c r="A9" s="4" t="s">
        <v>23</v>
      </c>
      <c r="B9" s="11">
        <v>479</v>
      </c>
      <c r="C9" s="27">
        <v>326.56155</v>
      </c>
      <c r="D9" s="6">
        <f t="shared" si="0"/>
        <v>68.17568893528184</v>
      </c>
    </row>
    <row r="10" spans="1:4" ht="18" customHeight="1">
      <c r="A10" s="4" t="s">
        <v>78</v>
      </c>
      <c r="B10" s="11">
        <v>0</v>
      </c>
      <c r="C10" s="27">
        <v>0.20582</v>
      </c>
      <c r="D10" s="6">
        <v>0</v>
      </c>
    </row>
    <row r="11" spans="1:4" ht="15.75" customHeight="1">
      <c r="A11" s="4" t="s">
        <v>24</v>
      </c>
      <c r="B11" s="11">
        <v>512</v>
      </c>
      <c r="C11" s="11">
        <v>21.63779</v>
      </c>
      <c r="D11" s="6">
        <f t="shared" si="0"/>
        <v>4.226130859375</v>
      </c>
    </row>
    <row r="12" spans="1:4" ht="15.75" customHeight="1">
      <c r="A12" s="4" t="s">
        <v>25</v>
      </c>
      <c r="B12" s="11">
        <v>382</v>
      </c>
      <c r="C12" s="11">
        <v>220.31139</v>
      </c>
      <c r="D12" s="6">
        <f t="shared" si="0"/>
        <v>57.673138743455496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454</v>
      </c>
      <c r="C14" s="11">
        <v>452.20205</v>
      </c>
      <c r="D14" s="6">
        <f t="shared" si="0"/>
        <v>99.6039757709251</v>
      </c>
    </row>
    <row r="15" spans="1:4" ht="32.25" customHeight="1">
      <c r="A15" s="7" t="s">
        <v>27</v>
      </c>
      <c r="B15" s="11">
        <v>53</v>
      </c>
      <c r="C15" s="11">
        <v>30.64705</v>
      </c>
      <c r="D15" s="6">
        <f t="shared" si="0"/>
        <v>57.824622641509436</v>
      </c>
    </row>
    <row r="16" spans="1:4" ht="63" customHeight="1">
      <c r="A16" s="12" t="s">
        <v>28</v>
      </c>
      <c r="B16" s="11">
        <v>2</v>
      </c>
      <c r="C16" s="11">
        <v>2.70248</v>
      </c>
      <c r="D16" s="6">
        <f>C16/B16*100</f>
        <v>135.124</v>
      </c>
    </row>
    <row r="17" spans="1:4" ht="0.75" customHeight="1">
      <c r="A17" s="4" t="s">
        <v>29</v>
      </c>
      <c r="B17" s="11"/>
      <c r="C17" s="11"/>
      <c r="D17" s="6">
        <v>0</v>
      </c>
    </row>
    <row r="18" spans="1:4" ht="33" customHeight="1" hidden="1">
      <c r="A18" s="25" t="s">
        <v>42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43</v>
      </c>
      <c r="B20" s="11">
        <v>0</v>
      </c>
      <c r="C20" s="11">
        <v>0</v>
      </c>
      <c r="D20" s="6">
        <v>0</v>
      </c>
    </row>
    <row r="21" spans="1:4" ht="0.75" customHeight="1" hidden="1">
      <c r="A21" s="25" t="s">
        <v>30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B23+B24+B30+B33+B31+B32+B29+B26+B34+B25+B28+B35+B36+B27</f>
        <v>15717.10406</v>
      </c>
      <c r="C22" s="26">
        <f>C23+C24+C26+C29+C30+C31+C32+C33+C34+C25+C28+C35+C36</f>
        <v>10142.397420000001</v>
      </c>
      <c r="D22" s="10">
        <f>C22/B22*100</f>
        <v>64.53095545643414</v>
      </c>
    </row>
    <row r="23" spans="1:4" ht="37.5" customHeight="1">
      <c r="A23" s="4" t="s">
        <v>71</v>
      </c>
      <c r="B23" s="11">
        <v>1054.54364</v>
      </c>
      <c r="C23" s="11">
        <v>765.9</v>
      </c>
      <c r="D23" s="6">
        <f>C23/B23*100</f>
        <v>72.62857324709671</v>
      </c>
    </row>
    <row r="24" spans="1:4" ht="18" customHeight="1">
      <c r="A24" s="4" t="s">
        <v>85</v>
      </c>
      <c r="B24" s="5">
        <v>222.4</v>
      </c>
      <c r="C24" s="5">
        <v>137.84556</v>
      </c>
      <c r="D24" s="6">
        <f>C24/B24*100</f>
        <v>61.98091726618705</v>
      </c>
    </row>
    <row r="25" spans="1:4" ht="76.5" customHeight="1" hidden="1">
      <c r="A25" s="4" t="s">
        <v>80</v>
      </c>
      <c r="B25" s="5"/>
      <c r="C25" s="5"/>
      <c r="D25" s="6" t="e">
        <f>C25/B25*100</f>
        <v>#DIV/0!</v>
      </c>
    </row>
    <row r="26" spans="1:4" ht="29.25" customHeight="1">
      <c r="A26" s="24" t="s">
        <v>72</v>
      </c>
      <c r="B26" s="5">
        <v>1019.80102</v>
      </c>
      <c r="C26" s="5">
        <v>1019.80102</v>
      </c>
      <c r="D26" s="6">
        <v>0</v>
      </c>
    </row>
    <row r="27" spans="1:4" ht="29.25" customHeight="1">
      <c r="A27" s="44" t="s">
        <v>153</v>
      </c>
      <c r="B27" s="5">
        <v>658.321</v>
      </c>
      <c r="C27" s="5"/>
      <c r="D27" s="6"/>
    </row>
    <row r="28" spans="1:4" ht="46.5" customHeight="1">
      <c r="A28" s="24" t="s">
        <v>127</v>
      </c>
      <c r="B28" s="5">
        <v>9016.243</v>
      </c>
      <c r="C28" s="5">
        <v>7592.38454</v>
      </c>
      <c r="D28" s="6">
        <v>0</v>
      </c>
    </row>
    <row r="29" spans="1:4" ht="76.5" customHeight="1">
      <c r="A29" s="4" t="s">
        <v>73</v>
      </c>
      <c r="B29" s="5">
        <v>318.5</v>
      </c>
      <c r="C29" s="5">
        <v>273.6</v>
      </c>
      <c r="D29" s="6">
        <f>C29/B29*100</f>
        <v>85.90266875981163</v>
      </c>
    </row>
    <row r="30" spans="1:4" ht="0.75" customHeight="1" hidden="1">
      <c r="A30" s="4" t="s">
        <v>74</v>
      </c>
      <c r="B30" s="5"/>
      <c r="C30" s="5"/>
      <c r="D30" s="6" t="e">
        <f>C30/B30*100</f>
        <v>#DIV/0!</v>
      </c>
    </row>
    <row r="31" spans="1:4" ht="52.5" customHeight="1">
      <c r="A31" s="4" t="s">
        <v>75</v>
      </c>
      <c r="B31" s="5">
        <v>0.1</v>
      </c>
      <c r="C31" s="5">
        <v>0</v>
      </c>
      <c r="D31" s="6">
        <f>C31/B31*100</f>
        <v>0</v>
      </c>
    </row>
    <row r="32" spans="1:4" ht="112.5" customHeight="1">
      <c r="A32" s="4" t="s">
        <v>76</v>
      </c>
      <c r="B32" s="5">
        <v>0.1</v>
      </c>
      <c r="C32" s="5">
        <v>0</v>
      </c>
      <c r="D32" s="6">
        <f>C32/B32*100</f>
        <v>0</v>
      </c>
    </row>
    <row r="33" spans="1:4" ht="48.75" customHeight="1">
      <c r="A33" s="4" t="s">
        <v>77</v>
      </c>
      <c r="B33" s="5">
        <v>2061.412</v>
      </c>
      <c r="C33" s="5">
        <v>292.8663</v>
      </c>
      <c r="D33" s="6">
        <f>C33/B33*100</f>
        <v>14.20707262788807</v>
      </c>
    </row>
    <row r="34" spans="1:4" ht="50.25" customHeight="1">
      <c r="A34" s="4" t="s">
        <v>69</v>
      </c>
      <c r="B34" s="5">
        <v>1305.5834</v>
      </c>
      <c r="C34" s="5">
        <v>0</v>
      </c>
      <c r="D34" s="6">
        <v>0</v>
      </c>
    </row>
    <row r="35" spans="1:4" ht="61.5" customHeight="1">
      <c r="A35" s="4" t="s">
        <v>118</v>
      </c>
      <c r="B35" s="5">
        <v>0.1</v>
      </c>
      <c r="C35" s="5">
        <v>0</v>
      </c>
      <c r="D35" s="6">
        <f>C35/B35*100</f>
        <v>0</v>
      </c>
    </row>
    <row r="36" spans="1:4" ht="61.5" customHeight="1">
      <c r="A36" s="4" t="s">
        <v>145</v>
      </c>
      <c r="B36" s="5">
        <v>60</v>
      </c>
      <c r="C36" s="5">
        <v>60</v>
      </c>
      <c r="D36" s="6">
        <f>C36/B36*100</f>
        <v>100</v>
      </c>
    </row>
    <row r="37" spans="1:4" ht="14.25">
      <c r="A37" s="8" t="s">
        <v>1</v>
      </c>
      <c r="B37" s="9">
        <f>B22+B8</f>
        <v>17599.104059999998</v>
      </c>
      <c r="C37" s="9">
        <f>C22+C8</f>
        <v>11196.665550000002</v>
      </c>
      <c r="D37" s="10">
        <f>C37/B37*100</f>
        <v>63.62065655062672</v>
      </c>
    </row>
    <row r="38" spans="1:4" ht="16.5" customHeight="1">
      <c r="A38" s="8" t="s">
        <v>32</v>
      </c>
      <c r="B38" s="9">
        <f>B39+B43+B45+B48+B52+B56</f>
        <v>17620.40454</v>
      </c>
      <c r="C38" s="9">
        <f>C39+C43+C45+C48+C52+C56</f>
        <v>11207.6966</v>
      </c>
      <c r="D38" s="10">
        <f>C38/B38*100</f>
        <v>63.60635236584642</v>
      </c>
    </row>
    <row r="39" spans="1:4" ht="17.25" customHeight="1">
      <c r="A39" s="8" t="s">
        <v>19</v>
      </c>
      <c r="B39" s="9">
        <f>B40+B41+B42</f>
        <v>2515.75519</v>
      </c>
      <c r="C39" s="9">
        <f>C40+C41+C42</f>
        <v>1391.32697</v>
      </c>
      <c r="D39" s="10">
        <f>C39/B39*100</f>
        <v>55.30454535204596</v>
      </c>
    </row>
    <row r="40" spans="1:4" ht="47.25" customHeight="1">
      <c r="A40" s="16" t="s">
        <v>10</v>
      </c>
      <c r="B40" s="5">
        <v>2318.6</v>
      </c>
      <c r="C40" s="5">
        <v>1321.59335</v>
      </c>
      <c r="D40" s="6">
        <f>C40/B40*100</f>
        <v>56.999626930044</v>
      </c>
    </row>
    <row r="41" spans="1:4" ht="14.25" customHeight="1">
      <c r="A41" s="16" t="s">
        <v>14</v>
      </c>
      <c r="B41" s="46">
        <v>1</v>
      </c>
      <c r="C41" s="46">
        <v>0</v>
      </c>
      <c r="D41" s="6">
        <f>C41/B41*100</f>
        <v>0</v>
      </c>
    </row>
    <row r="42" spans="1:4" ht="14.25" customHeight="1">
      <c r="A42" s="4" t="s">
        <v>8</v>
      </c>
      <c r="B42" s="46">
        <v>196.15519</v>
      </c>
      <c r="C42" s="46">
        <v>69.73362</v>
      </c>
      <c r="D42" s="6">
        <f>C42/B42*100</f>
        <v>35.550229387252</v>
      </c>
    </row>
    <row r="43" spans="1:4" ht="18" customHeight="1">
      <c r="A43" s="8" t="s">
        <v>20</v>
      </c>
      <c r="B43" s="45">
        <f>B44</f>
        <v>222.4</v>
      </c>
      <c r="C43" s="45">
        <f>C44</f>
        <v>137.84556</v>
      </c>
      <c r="D43" s="10">
        <f>C43/B43*100</f>
        <v>61.98091726618705</v>
      </c>
    </row>
    <row r="44" spans="1:4" ht="18.75" customHeight="1">
      <c r="A44" s="4" t="s">
        <v>5</v>
      </c>
      <c r="B44" s="46">
        <v>222.4</v>
      </c>
      <c r="C44" s="46">
        <v>137.84556</v>
      </c>
      <c r="D44" s="6">
        <f>C44/B44*100</f>
        <v>61.98091726618705</v>
      </c>
    </row>
    <row r="45" spans="1:4" ht="15.75" customHeight="1">
      <c r="A45" s="8" t="s">
        <v>115</v>
      </c>
      <c r="B45" s="45">
        <f>B46+B47</f>
        <v>10.5</v>
      </c>
      <c r="C45" s="45">
        <f>C46+C47</f>
        <v>10.5</v>
      </c>
      <c r="D45" s="10">
        <v>0</v>
      </c>
    </row>
    <row r="46" spans="1:4" ht="30.75" customHeight="1">
      <c r="A46" s="4" t="s">
        <v>100</v>
      </c>
      <c r="B46" s="46">
        <v>0</v>
      </c>
      <c r="C46" s="46">
        <v>0</v>
      </c>
      <c r="D46" s="6">
        <v>0</v>
      </c>
    </row>
    <row r="47" spans="1:4" ht="16.5" customHeight="1">
      <c r="A47" s="4" t="s">
        <v>21</v>
      </c>
      <c r="B47" s="46">
        <v>10.5</v>
      </c>
      <c r="C47" s="46">
        <v>10.5</v>
      </c>
      <c r="D47" s="6">
        <v>0</v>
      </c>
    </row>
    <row r="48" spans="1:4" ht="16.5" customHeight="1">
      <c r="A48" s="8" t="s">
        <v>13</v>
      </c>
      <c r="B48" s="45">
        <f>B49+B50+B51</f>
        <v>11467.155</v>
      </c>
      <c r="C48" s="45">
        <f>C49+C50+C51</f>
        <v>8248.86284</v>
      </c>
      <c r="D48" s="10">
        <f aca="true" t="shared" si="1" ref="D48:D57">C48/B48*100</f>
        <v>71.93469382771926</v>
      </c>
    </row>
    <row r="49" spans="1:4" ht="14.25" customHeight="1">
      <c r="A49" s="4" t="s">
        <v>90</v>
      </c>
      <c r="B49" s="46">
        <v>0</v>
      </c>
      <c r="C49" s="46">
        <v>0</v>
      </c>
      <c r="D49" s="6">
        <v>0</v>
      </c>
    </row>
    <row r="50" spans="1:4" ht="18" customHeight="1">
      <c r="A50" s="4" t="s">
        <v>31</v>
      </c>
      <c r="B50" s="46">
        <v>11396.155</v>
      </c>
      <c r="C50" s="46">
        <v>8184.86284</v>
      </c>
      <c r="D50" s="6">
        <f t="shared" si="1"/>
        <v>71.82126638326697</v>
      </c>
    </row>
    <row r="51" spans="1:4" ht="17.25" customHeight="1">
      <c r="A51" s="4" t="s">
        <v>18</v>
      </c>
      <c r="B51" s="46">
        <v>71</v>
      </c>
      <c r="C51" s="46">
        <v>64</v>
      </c>
      <c r="D51" s="6">
        <f t="shared" si="1"/>
        <v>90.14084507042254</v>
      </c>
    </row>
    <row r="52" spans="1:4" ht="17.25" customHeight="1">
      <c r="A52" s="8" t="s">
        <v>6</v>
      </c>
      <c r="B52" s="45">
        <f>B53+B54+B55</f>
        <v>3229.0943500000003</v>
      </c>
      <c r="C52" s="45">
        <f>C53+C54+C55</f>
        <v>1302.20075</v>
      </c>
      <c r="D52" s="10">
        <f t="shared" si="1"/>
        <v>40.32711989353919</v>
      </c>
    </row>
    <row r="53" spans="1:4" ht="15" customHeight="1">
      <c r="A53" s="4" t="s">
        <v>17</v>
      </c>
      <c r="B53" s="46">
        <v>42.1</v>
      </c>
      <c r="C53" s="46">
        <v>33.8968</v>
      </c>
      <c r="D53" s="6">
        <f t="shared" si="1"/>
        <v>80.51496437054631</v>
      </c>
    </row>
    <row r="54" spans="1:4" ht="15.75" customHeight="1">
      <c r="A54" s="15" t="s">
        <v>9</v>
      </c>
      <c r="B54" s="46">
        <v>0.2</v>
      </c>
      <c r="C54" s="46">
        <v>0</v>
      </c>
      <c r="D54" s="6">
        <f t="shared" si="1"/>
        <v>0</v>
      </c>
    </row>
    <row r="55" spans="1:4" ht="13.5" customHeight="1">
      <c r="A55" s="4" t="s">
        <v>7</v>
      </c>
      <c r="B55" s="46">
        <v>3186.79435</v>
      </c>
      <c r="C55" s="46">
        <v>1268.30395</v>
      </c>
      <c r="D55" s="6">
        <f t="shared" si="1"/>
        <v>39.7987385034745</v>
      </c>
    </row>
    <row r="56" spans="1:4" ht="16.5" customHeight="1">
      <c r="A56" s="8" t="s">
        <v>11</v>
      </c>
      <c r="B56" s="45">
        <f>B57</f>
        <v>175.5</v>
      </c>
      <c r="C56" s="45">
        <f>C57</f>
        <v>116.96048</v>
      </c>
      <c r="D56" s="10">
        <f t="shared" si="1"/>
        <v>66.64414814814815</v>
      </c>
    </row>
    <row r="57" spans="1:4" ht="17.25" customHeight="1">
      <c r="A57" s="4" t="s">
        <v>12</v>
      </c>
      <c r="B57" s="46">
        <v>175.5</v>
      </c>
      <c r="C57" s="46">
        <v>116.96048</v>
      </c>
      <c r="D57" s="6">
        <f t="shared" si="1"/>
        <v>66.64414814814815</v>
      </c>
    </row>
    <row r="58" spans="1:4" ht="16.5" customHeight="1">
      <c r="A58" s="4" t="s">
        <v>0</v>
      </c>
      <c r="B58" s="52">
        <f>B37-B38</f>
        <v>-21.3004800000017</v>
      </c>
      <c r="C58" s="46">
        <f>C37-C38</f>
        <v>-11.031049999997776</v>
      </c>
      <c r="D58" s="6"/>
    </row>
    <row r="59" spans="1:4" ht="15" customHeight="1">
      <c r="A59" s="3"/>
      <c r="B59" s="5"/>
      <c r="C59" s="5"/>
      <c r="D59" s="6"/>
    </row>
    <row r="60" spans="1:4" ht="16.5" customHeight="1">
      <c r="A60" s="1" t="s">
        <v>149</v>
      </c>
      <c r="B60" s="1"/>
      <c r="C60" s="1"/>
      <c r="D60" s="1"/>
    </row>
    <row r="61" spans="1:4" ht="15.75">
      <c r="A61" s="1" t="s">
        <v>114</v>
      </c>
      <c r="B61" s="1"/>
      <c r="C61" s="1" t="s">
        <v>150</v>
      </c>
      <c r="D61" s="1"/>
    </row>
    <row r="62" spans="1:4" ht="18" customHeight="1">
      <c r="A62" s="4"/>
      <c r="B62" s="31"/>
      <c r="C62" s="31"/>
      <c r="D62" s="6"/>
    </row>
    <row r="63" spans="1:4" ht="15" customHeight="1">
      <c r="A63" s="4"/>
      <c r="B63" s="31"/>
      <c r="C63" s="31"/>
      <c r="D63" s="6"/>
    </row>
    <row r="64" spans="1:4" ht="14.25" customHeight="1">
      <c r="A64" s="1"/>
      <c r="B64" s="29"/>
      <c r="C64" s="29"/>
      <c r="D64" s="10"/>
    </row>
    <row r="65" spans="1:4" ht="14.25" customHeight="1">
      <c r="A65" s="1"/>
      <c r="B65" s="31"/>
      <c r="C65" s="31"/>
      <c r="D65" s="6"/>
    </row>
    <row r="66" spans="1:4" ht="15.75" customHeight="1">
      <c r="A66" s="1"/>
      <c r="B66" s="5"/>
      <c r="C66" s="28"/>
      <c r="D66" s="23"/>
    </row>
    <row r="67" spans="1:4" ht="11.25" customHeight="1">
      <c r="A67" s="3"/>
      <c r="B67" s="5"/>
      <c r="C67" s="5"/>
      <c r="D67" s="6"/>
    </row>
    <row r="68" spans="1:4" ht="15.75">
      <c r="A68" s="3"/>
      <c r="B68" s="1"/>
      <c r="C68" s="1"/>
      <c r="D68" s="1"/>
    </row>
    <row r="69" spans="1:4" ht="15.75">
      <c r="A69" s="3"/>
      <c r="B69" s="1"/>
      <c r="C69" s="1"/>
      <c r="D69" s="1"/>
    </row>
    <row r="70" spans="2:4" ht="15" customHeight="1">
      <c r="B70" s="1"/>
      <c r="C70" s="1"/>
      <c r="D70" s="1"/>
    </row>
    <row r="71" spans="2:4" ht="15.75">
      <c r="B71" s="1"/>
      <c r="C71" s="1"/>
      <c r="D71" s="1"/>
    </row>
    <row r="72" spans="2:4" ht="15">
      <c r="B72" s="3"/>
      <c r="C72" s="3"/>
      <c r="D72" s="3"/>
    </row>
    <row r="73" spans="2:4" ht="15">
      <c r="B73" s="3"/>
      <c r="C73" s="3"/>
      <c r="D73" s="3"/>
    </row>
    <row r="74" spans="2:4" ht="15">
      <c r="B74" s="3"/>
      <c r="C74" s="3"/>
      <c r="D74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42">
      <selection activeCell="C64" sqref="C64"/>
    </sheetView>
  </sheetViews>
  <sheetFormatPr defaultColWidth="9.00390625" defaultRowHeight="12.75"/>
  <cols>
    <col min="1" max="1" width="81.25390625" style="0" customWidth="1"/>
    <col min="2" max="2" width="13.125" style="0" customWidth="1"/>
    <col min="3" max="3" width="15.125" style="0" customWidth="1"/>
    <col min="4" max="4" width="13.75390625" style="0" customWidth="1"/>
  </cols>
  <sheetData>
    <row r="1" spans="1:4" ht="15.75">
      <c r="A1" s="55" t="s">
        <v>132</v>
      </c>
      <c r="B1" s="55"/>
      <c r="C1" s="55"/>
      <c r="D1" s="55"/>
    </row>
    <row r="2" spans="1:4" ht="15.75">
      <c r="A2" s="55" t="s">
        <v>137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124</v>
      </c>
      <c r="C5" s="2" t="s">
        <v>152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1858</v>
      </c>
      <c r="C8" s="9">
        <f>SUM(C9:C17)</f>
        <v>908.5308</v>
      </c>
      <c r="D8" s="10">
        <f aca="true" t="shared" si="0" ref="D8:D20">C8/B8*100</f>
        <v>48.89832077502691</v>
      </c>
    </row>
    <row r="9" spans="1:4" ht="18" customHeight="1">
      <c r="A9" s="4" t="s">
        <v>23</v>
      </c>
      <c r="B9" s="11">
        <v>312</v>
      </c>
      <c r="C9" s="27">
        <v>193.83774</v>
      </c>
      <c r="D9" s="6">
        <f t="shared" si="0"/>
        <v>62.12748076923077</v>
      </c>
    </row>
    <row r="10" spans="1:4" ht="18" customHeight="1">
      <c r="A10" s="4" t="s">
        <v>78</v>
      </c>
      <c r="B10" s="11">
        <v>33</v>
      </c>
      <c r="C10" s="27">
        <v>3.17101</v>
      </c>
      <c r="D10" s="6">
        <f t="shared" si="0"/>
        <v>9.609121212121211</v>
      </c>
    </row>
    <row r="11" spans="1:4" ht="15.75" customHeight="1">
      <c r="A11" s="4" t="s">
        <v>24</v>
      </c>
      <c r="B11" s="11">
        <v>400</v>
      </c>
      <c r="C11" s="11">
        <v>9.96023</v>
      </c>
      <c r="D11" s="6">
        <f t="shared" si="0"/>
        <v>2.4900575</v>
      </c>
    </row>
    <row r="12" spans="1:4" ht="15.75" customHeight="1">
      <c r="A12" s="4" t="s">
        <v>25</v>
      </c>
      <c r="B12" s="11">
        <v>546</v>
      </c>
      <c r="C12" s="11">
        <v>114.79978</v>
      </c>
      <c r="D12" s="6">
        <f t="shared" si="0"/>
        <v>21.025600732600733</v>
      </c>
    </row>
    <row r="13" spans="1:4" ht="0.75" customHeight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474</v>
      </c>
      <c r="C14" s="11">
        <v>478.32252</v>
      </c>
      <c r="D14" s="6">
        <f t="shared" si="0"/>
        <v>100.91192405063292</v>
      </c>
    </row>
    <row r="15" spans="1:4" ht="65.25" customHeight="1">
      <c r="A15" s="4" t="s">
        <v>138</v>
      </c>
      <c r="B15" s="11">
        <v>0</v>
      </c>
      <c r="C15" s="11">
        <v>44.1579</v>
      </c>
      <c r="D15" s="6">
        <v>0</v>
      </c>
    </row>
    <row r="16" spans="1:4" ht="32.25" customHeight="1">
      <c r="A16" s="7" t="s">
        <v>27</v>
      </c>
      <c r="B16" s="11">
        <v>61</v>
      </c>
      <c r="C16" s="11">
        <v>34.20281</v>
      </c>
      <c r="D16" s="6">
        <f t="shared" si="0"/>
        <v>56.070180327868854</v>
      </c>
    </row>
    <row r="17" spans="1:4" ht="63.75" customHeight="1">
      <c r="A17" s="12" t="s">
        <v>28</v>
      </c>
      <c r="B17" s="11">
        <v>32</v>
      </c>
      <c r="C17" s="11">
        <v>30.07881</v>
      </c>
      <c r="D17" s="6">
        <f>C17/B17*100</f>
        <v>93.99628125</v>
      </c>
    </row>
    <row r="18" spans="1:4" ht="42.75" customHeight="1" hidden="1">
      <c r="A18" s="4" t="s">
        <v>29</v>
      </c>
      <c r="B18" s="11">
        <v>0</v>
      </c>
      <c r="C18" s="11">
        <v>0</v>
      </c>
      <c r="D18" s="6">
        <v>0</v>
      </c>
    </row>
    <row r="19" spans="1:4" ht="32.25" customHeight="1" hidden="1">
      <c r="A19" s="25" t="s">
        <v>42</v>
      </c>
      <c r="B19" s="11">
        <v>0</v>
      </c>
      <c r="C19" s="11">
        <v>0</v>
      </c>
      <c r="D19" s="6">
        <v>0</v>
      </c>
    </row>
    <row r="20" spans="1:4" ht="42.75" customHeight="1" hidden="1">
      <c r="A20" s="4" t="s">
        <v>16</v>
      </c>
      <c r="B20" s="11"/>
      <c r="C20" s="11"/>
      <c r="D20" s="6" t="e">
        <f t="shared" si="0"/>
        <v>#DIV/0!</v>
      </c>
    </row>
    <row r="21" spans="1:4" ht="22.5" customHeight="1" hidden="1">
      <c r="A21" s="25" t="s">
        <v>43</v>
      </c>
      <c r="B21" s="11">
        <v>0</v>
      </c>
      <c r="C21" s="11">
        <v>0</v>
      </c>
      <c r="D21" s="6">
        <v>0</v>
      </c>
    </row>
    <row r="22" spans="1:4" ht="27" customHeight="1" hidden="1">
      <c r="A22" s="25" t="s">
        <v>30</v>
      </c>
      <c r="B22" s="11">
        <v>0</v>
      </c>
      <c r="C22" s="11">
        <v>0</v>
      </c>
      <c r="D22" s="6">
        <v>0</v>
      </c>
    </row>
    <row r="23" spans="1:4" ht="15.75" customHeight="1">
      <c r="A23" s="8" t="s">
        <v>4</v>
      </c>
      <c r="B23" s="26">
        <f>SUM(B24:B42)</f>
        <v>5056.551</v>
      </c>
      <c r="C23" s="26">
        <f>C24+C26+C31+C33+C34+C35+C37+C42</f>
        <v>1629.1753800000001</v>
      </c>
      <c r="D23" s="10">
        <f>C23/B23*100</f>
        <v>32.21910310011706</v>
      </c>
    </row>
    <row r="24" spans="1:4" ht="37.5" customHeight="1">
      <c r="A24" s="4" t="s">
        <v>71</v>
      </c>
      <c r="B24" s="11">
        <v>1040.5</v>
      </c>
      <c r="C24" s="11">
        <v>540.39232</v>
      </c>
      <c r="D24" s="6">
        <f>C24/B24*100</f>
        <v>51.93583085055262</v>
      </c>
    </row>
    <row r="25" spans="1:4" ht="37.5" customHeight="1">
      <c r="A25" s="4" t="s">
        <v>153</v>
      </c>
      <c r="B25" s="11">
        <v>416.451</v>
      </c>
      <c r="C25" s="11"/>
      <c r="D25" s="6"/>
    </row>
    <row r="26" spans="1:4" ht="21.75" customHeight="1">
      <c r="A26" s="4" t="s">
        <v>85</v>
      </c>
      <c r="B26" s="5">
        <v>222.4</v>
      </c>
      <c r="C26" s="5">
        <v>147.18277</v>
      </c>
      <c r="D26" s="6">
        <f>C26/B26*100</f>
        <v>66.17930305755397</v>
      </c>
    </row>
    <row r="27" spans="1:4" ht="0.75" customHeight="1">
      <c r="A27" s="4" t="s">
        <v>80</v>
      </c>
      <c r="B27" s="5">
        <v>0</v>
      </c>
      <c r="C27" s="5">
        <v>0</v>
      </c>
      <c r="D27" s="6">
        <v>0</v>
      </c>
    </row>
    <row r="28" spans="1:4" ht="16.5" customHeight="1" hidden="1">
      <c r="A28" s="24" t="s">
        <v>72</v>
      </c>
      <c r="B28" s="5">
        <v>0</v>
      </c>
      <c r="C28" s="5">
        <v>0</v>
      </c>
      <c r="D28" s="6">
        <v>0</v>
      </c>
    </row>
    <row r="29" spans="1:4" ht="21" customHeight="1" hidden="1">
      <c r="A29" s="24" t="s">
        <v>79</v>
      </c>
      <c r="B29" s="5">
        <v>0</v>
      </c>
      <c r="C29" s="5">
        <v>0</v>
      </c>
      <c r="D29" s="6">
        <v>0</v>
      </c>
    </row>
    <row r="30" spans="1:4" ht="40.5" customHeight="1" hidden="1">
      <c r="A30" s="24" t="s">
        <v>81</v>
      </c>
      <c r="B30" s="5"/>
      <c r="C30" s="5"/>
      <c r="D30" s="6" t="e">
        <f>C30/B30*100</f>
        <v>#DIV/0!</v>
      </c>
    </row>
    <row r="31" spans="1:4" ht="84" customHeight="1">
      <c r="A31" s="4" t="s">
        <v>73</v>
      </c>
      <c r="B31" s="5">
        <v>467.8</v>
      </c>
      <c r="C31" s="5">
        <v>401.60029</v>
      </c>
      <c r="D31" s="6">
        <f>C31/B31*100</f>
        <v>85.84871526293287</v>
      </c>
    </row>
    <row r="32" spans="1:4" ht="29.25" customHeight="1" hidden="1">
      <c r="A32" s="4" t="s">
        <v>74</v>
      </c>
      <c r="B32" s="5"/>
      <c r="C32" s="5"/>
      <c r="D32" s="6" t="e">
        <f>C32/B32*100</f>
        <v>#DIV/0!</v>
      </c>
    </row>
    <row r="33" spans="1:4" ht="53.25" customHeight="1">
      <c r="A33" s="4" t="s">
        <v>75</v>
      </c>
      <c r="B33" s="5">
        <v>0.1</v>
      </c>
      <c r="C33" s="5">
        <v>0</v>
      </c>
      <c r="D33" s="6">
        <f>C33/B33*100</f>
        <v>0</v>
      </c>
    </row>
    <row r="34" spans="1:4" ht="107.25" customHeight="1">
      <c r="A34" s="4" t="s">
        <v>76</v>
      </c>
      <c r="B34" s="5">
        <v>0.1</v>
      </c>
      <c r="C34" s="5">
        <v>0</v>
      </c>
      <c r="D34" s="6">
        <f>C34/B34*100</f>
        <v>0</v>
      </c>
    </row>
    <row r="35" spans="1:4" ht="44.25" customHeight="1">
      <c r="A35" s="4" t="s">
        <v>77</v>
      </c>
      <c r="B35" s="5">
        <v>349.8</v>
      </c>
      <c r="C35" s="5">
        <v>0</v>
      </c>
      <c r="D35" s="6">
        <f>C35/B35*100</f>
        <v>0</v>
      </c>
    </row>
    <row r="36" spans="1:4" ht="55.5" customHeight="1">
      <c r="A36" s="4" t="s">
        <v>69</v>
      </c>
      <c r="B36" s="5">
        <v>2019.3</v>
      </c>
      <c r="C36" s="5"/>
      <c r="D36" s="6">
        <v>0</v>
      </c>
    </row>
    <row r="37" spans="1:4" ht="66.75" customHeight="1">
      <c r="A37" s="4" t="s">
        <v>118</v>
      </c>
      <c r="B37" s="5">
        <v>0.1</v>
      </c>
      <c r="C37" s="5">
        <v>0</v>
      </c>
      <c r="D37" s="6">
        <f>C37/B37*100</f>
        <v>0</v>
      </c>
    </row>
    <row r="38" spans="1:4" ht="67.5" customHeight="1" hidden="1">
      <c r="A38" s="4" t="s">
        <v>70</v>
      </c>
      <c r="B38" s="5"/>
      <c r="C38" s="5">
        <v>240</v>
      </c>
      <c r="D38" s="6" t="e">
        <f>C38/B38*100</f>
        <v>#DIV/0!</v>
      </c>
    </row>
    <row r="39" spans="1:4" ht="34.5" customHeight="1" hidden="1">
      <c r="A39" s="4" t="s">
        <v>35</v>
      </c>
      <c r="B39" s="5"/>
      <c r="C39" s="5">
        <v>100</v>
      </c>
      <c r="D39" s="6">
        <v>0</v>
      </c>
    </row>
    <row r="40" spans="1:4" ht="0.75" customHeight="1" hidden="1">
      <c r="A40" s="4" t="s">
        <v>41</v>
      </c>
      <c r="B40" s="5"/>
      <c r="C40" s="5">
        <v>60</v>
      </c>
      <c r="D40" s="6" t="e">
        <f>C40/B40*100</f>
        <v>#DIV/0!</v>
      </c>
    </row>
    <row r="41" spans="1:4" ht="45" customHeight="1" hidden="1">
      <c r="A41" s="40" t="s">
        <v>36</v>
      </c>
      <c r="B41" s="5"/>
      <c r="C41" s="5">
        <v>0</v>
      </c>
      <c r="D41" s="6">
        <v>0</v>
      </c>
    </row>
    <row r="42" spans="1:4" ht="59.25" customHeight="1">
      <c r="A42" s="4" t="s">
        <v>145</v>
      </c>
      <c r="B42" s="5">
        <v>540</v>
      </c>
      <c r="C42" s="5">
        <v>540</v>
      </c>
      <c r="D42" s="6">
        <f>C42/B42*100</f>
        <v>100</v>
      </c>
    </row>
    <row r="43" spans="1:4" ht="15" customHeight="1">
      <c r="A43" s="8" t="s">
        <v>1</v>
      </c>
      <c r="B43" s="9">
        <f>B23+B8</f>
        <v>6914.551</v>
      </c>
      <c r="C43" s="9">
        <f>C23+C8</f>
        <v>2537.70618</v>
      </c>
      <c r="D43" s="10">
        <f>C43/B43*100</f>
        <v>36.70095397372874</v>
      </c>
    </row>
    <row r="44" spans="1:4" ht="14.25">
      <c r="A44" s="8" t="s">
        <v>32</v>
      </c>
      <c r="B44" s="9">
        <f>B45+B49+B51+B54+B58+B62</f>
        <v>7454.550940000001</v>
      </c>
      <c r="C44" s="9">
        <f>C45+C49+C51+C54+C58+C62</f>
        <v>3069.34033</v>
      </c>
      <c r="D44" s="10">
        <f>C44/B44*100</f>
        <v>41.174047299487626</v>
      </c>
    </row>
    <row r="45" spans="1:4" ht="14.25">
      <c r="A45" s="8" t="s">
        <v>19</v>
      </c>
      <c r="B45" s="9">
        <f>B46+B47+B48</f>
        <v>2743.90383</v>
      </c>
      <c r="C45" s="9">
        <f>C46+C47+C48</f>
        <v>1585.92669</v>
      </c>
      <c r="D45" s="10">
        <f>C45/B45*100</f>
        <v>57.79818784683863</v>
      </c>
    </row>
    <row r="46" spans="1:4" ht="45">
      <c r="A46" s="16" t="s">
        <v>10</v>
      </c>
      <c r="B46" s="5">
        <v>2402.8</v>
      </c>
      <c r="C46" s="5">
        <v>1505.25105</v>
      </c>
      <c r="D46" s="6">
        <f>C46/B46*100</f>
        <v>62.64570709172632</v>
      </c>
    </row>
    <row r="47" spans="1:4" ht="15">
      <c r="A47" s="16" t="s">
        <v>14</v>
      </c>
      <c r="B47" s="46">
        <v>1</v>
      </c>
      <c r="C47" s="46">
        <v>0</v>
      </c>
      <c r="D47" s="6">
        <f>C47/B47*100</f>
        <v>0</v>
      </c>
    </row>
    <row r="48" spans="1:4" ht="15">
      <c r="A48" s="4" t="s">
        <v>8</v>
      </c>
      <c r="B48" s="46">
        <v>340.10383</v>
      </c>
      <c r="C48" s="46">
        <v>80.67564</v>
      </c>
      <c r="D48" s="6">
        <f>C48/B48*100</f>
        <v>23.720885471945437</v>
      </c>
    </row>
    <row r="49" spans="1:4" ht="14.25">
      <c r="A49" s="8" t="s">
        <v>20</v>
      </c>
      <c r="B49" s="45">
        <f>B50</f>
        <v>222.4</v>
      </c>
      <c r="C49" s="45">
        <f>C50</f>
        <v>147.18277</v>
      </c>
      <c r="D49" s="10">
        <f>C49/B49*100</f>
        <v>66.17930305755397</v>
      </c>
    </row>
    <row r="50" spans="1:4" ht="15">
      <c r="A50" s="4" t="s">
        <v>5</v>
      </c>
      <c r="B50" s="46">
        <v>222.4</v>
      </c>
      <c r="C50" s="46">
        <v>147.18277</v>
      </c>
      <c r="D50" s="6">
        <f>C50/B50*100</f>
        <v>66.17930305755397</v>
      </c>
    </row>
    <row r="51" spans="1:4" ht="14.25">
      <c r="A51" s="8" t="s">
        <v>54</v>
      </c>
      <c r="B51" s="45">
        <f>B52+B53</f>
        <v>14</v>
      </c>
      <c r="C51" s="45">
        <f>C52+C53</f>
        <v>14</v>
      </c>
      <c r="D51" s="10">
        <v>0</v>
      </c>
    </row>
    <row r="52" spans="1:4" ht="30">
      <c r="A52" s="4" t="s">
        <v>100</v>
      </c>
      <c r="B52" s="46">
        <v>0</v>
      </c>
      <c r="C52" s="46">
        <v>0</v>
      </c>
      <c r="D52" s="6">
        <v>0</v>
      </c>
    </row>
    <row r="53" spans="1:4" ht="15">
      <c r="A53" s="4" t="s">
        <v>21</v>
      </c>
      <c r="B53" s="46">
        <v>14</v>
      </c>
      <c r="C53" s="46">
        <v>14</v>
      </c>
      <c r="D53" s="6">
        <v>0</v>
      </c>
    </row>
    <row r="54" spans="1:4" ht="14.25">
      <c r="A54" s="8" t="s">
        <v>13</v>
      </c>
      <c r="B54" s="45">
        <f>B55+B56+B57</f>
        <v>1435.6</v>
      </c>
      <c r="C54" s="45">
        <f>C55+C56+C57</f>
        <v>966.60029</v>
      </c>
      <c r="D54" s="10">
        <f aca="true" t="shared" si="1" ref="D54:D63">C54/B54*100</f>
        <v>67.33075299526331</v>
      </c>
    </row>
    <row r="55" spans="1:4" ht="15">
      <c r="A55" s="4" t="s">
        <v>90</v>
      </c>
      <c r="B55" s="46">
        <v>0</v>
      </c>
      <c r="C55" s="46">
        <v>0</v>
      </c>
      <c r="D55" s="6">
        <v>0</v>
      </c>
    </row>
    <row r="56" spans="1:4" ht="15">
      <c r="A56" s="4" t="s">
        <v>31</v>
      </c>
      <c r="B56" s="46">
        <v>817.6</v>
      </c>
      <c r="C56" s="46">
        <v>421.60029</v>
      </c>
      <c r="D56" s="6">
        <f t="shared" si="1"/>
        <v>51.56559319960861</v>
      </c>
    </row>
    <row r="57" spans="1:4" ht="15">
      <c r="A57" s="4" t="s">
        <v>18</v>
      </c>
      <c r="B57" s="46">
        <v>618</v>
      </c>
      <c r="C57" s="46">
        <v>545</v>
      </c>
      <c r="D57" s="6">
        <f t="shared" si="1"/>
        <v>88.18770226537217</v>
      </c>
    </row>
    <row r="58" spans="1:4" ht="14.25">
      <c r="A58" s="8" t="s">
        <v>6</v>
      </c>
      <c r="B58" s="45">
        <f>B59+B60+B61</f>
        <v>2795.04711</v>
      </c>
      <c r="C58" s="45">
        <f>C59+C60+C61</f>
        <v>193.27866</v>
      </c>
      <c r="D58" s="10">
        <f t="shared" si="1"/>
        <v>6.915041228052861</v>
      </c>
    </row>
    <row r="59" spans="1:4" ht="15">
      <c r="A59" s="4" t="s">
        <v>17</v>
      </c>
      <c r="B59" s="46">
        <v>66.9172</v>
      </c>
      <c r="C59" s="46">
        <v>24.91074</v>
      </c>
      <c r="D59" s="6">
        <f>C59/B59*100</f>
        <v>37.22621388820812</v>
      </c>
    </row>
    <row r="60" spans="1:4" ht="15">
      <c r="A60" s="15" t="s">
        <v>9</v>
      </c>
      <c r="B60" s="46">
        <v>0.2</v>
      </c>
      <c r="C60" s="46">
        <v>0</v>
      </c>
      <c r="D60" s="6">
        <f>C60/B60*100</f>
        <v>0</v>
      </c>
    </row>
    <row r="61" spans="1:4" ht="15">
      <c r="A61" s="4" t="s">
        <v>7</v>
      </c>
      <c r="B61" s="46">
        <v>2727.92991</v>
      </c>
      <c r="C61" s="46">
        <v>168.36792</v>
      </c>
      <c r="D61" s="6">
        <f>C61/B61*100</f>
        <v>6.1720031509167335</v>
      </c>
    </row>
    <row r="62" spans="1:4" ht="14.25">
      <c r="A62" s="8" t="s">
        <v>11</v>
      </c>
      <c r="B62" s="45">
        <f>B63</f>
        <v>243.6</v>
      </c>
      <c r="C62" s="45">
        <f>C63</f>
        <v>162.35192</v>
      </c>
      <c r="D62" s="10">
        <f t="shared" si="1"/>
        <v>66.64692939244664</v>
      </c>
    </row>
    <row r="63" spans="1:4" ht="15">
      <c r="A63" s="4" t="s">
        <v>12</v>
      </c>
      <c r="B63" s="46">
        <v>243.6</v>
      </c>
      <c r="C63" s="46">
        <v>162.35192</v>
      </c>
      <c r="D63" s="6">
        <f t="shared" si="1"/>
        <v>66.64692939244664</v>
      </c>
    </row>
    <row r="64" spans="1:4" ht="15">
      <c r="A64" s="4" t="s">
        <v>0</v>
      </c>
      <c r="B64" s="52">
        <f>B43-B44</f>
        <v>-539.9999400000006</v>
      </c>
      <c r="C64" s="46">
        <f>C43-C44</f>
        <v>-531.6341499999999</v>
      </c>
      <c r="D64" s="6"/>
    </row>
    <row r="65" spans="1:4" ht="15">
      <c r="A65" s="3"/>
      <c r="B65" s="5"/>
      <c r="C65" s="5"/>
      <c r="D65" s="6"/>
    </row>
    <row r="66" spans="1:4" ht="15.75">
      <c r="A66" s="1" t="s">
        <v>149</v>
      </c>
      <c r="B66" s="1"/>
      <c r="C66" s="1"/>
      <c r="D66" s="1"/>
    </row>
    <row r="67" spans="1:4" ht="15.75">
      <c r="A67" s="1" t="s">
        <v>114</v>
      </c>
      <c r="B67" s="1"/>
      <c r="C67" s="1" t="s">
        <v>150</v>
      </c>
      <c r="D67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zoomScalePageLayoutView="0" workbookViewId="0" topLeftCell="A34">
      <selection activeCell="C60" sqref="C60"/>
    </sheetView>
  </sheetViews>
  <sheetFormatPr defaultColWidth="9.00390625" defaultRowHeight="12.75"/>
  <cols>
    <col min="1" max="1" width="78.25390625" style="0" customWidth="1"/>
    <col min="2" max="2" width="20.125" style="0" customWidth="1"/>
    <col min="3" max="3" width="14.875" style="0" customWidth="1"/>
    <col min="4" max="4" width="15.375" style="0" customWidth="1"/>
  </cols>
  <sheetData>
    <row r="1" spans="1:4" ht="15.75">
      <c r="A1" s="55" t="s">
        <v>132</v>
      </c>
      <c r="B1" s="55"/>
      <c r="C1" s="55"/>
      <c r="D1" s="55"/>
    </row>
    <row r="2" spans="1:4" ht="15.75">
      <c r="A2" s="55" t="s">
        <v>139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31.5">
      <c r="A5" s="33" t="s">
        <v>2</v>
      </c>
      <c r="B5" s="2" t="s">
        <v>124</v>
      </c>
      <c r="C5" s="2" t="s">
        <v>152</v>
      </c>
      <c r="D5" s="35" t="s">
        <v>3</v>
      </c>
    </row>
    <row r="6" spans="1:4" ht="9" customHeight="1">
      <c r="A6" s="13"/>
      <c r="B6" s="36"/>
      <c r="C6" s="36"/>
      <c r="D6" s="36"/>
    </row>
    <row r="7" spans="1:4" ht="14.25">
      <c r="A7" s="8" t="s">
        <v>22</v>
      </c>
      <c r="B7" s="9">
        <f>SUM(B8:B23)</f>
        <v>561.3</v>
      </c>
      <c r="C7" s="9">
        <f>SUM(C8:C23)</f>
        <v>177.50879000000003</v>
      </c>
      <c r="D7" s="10">
        <f>C7/B7*100</f>
        <v>31.62458400142527</v>
      </c>
    </row>
    <row r="8" spans="1:4" ht="18.75" customHeight="1">
      <c r="A8" s="4" t="s">
        <v>44</v>
      </c>
      <c r="B8" s="11">
        <v>92</v>
      </c>
      <c r="C8" s="11">
        <v>52.31926</v>
      </c>
      <c r="D8" s="6">
        <f>C8/B8*100</f>
        <v>56.868760869565214</v>
      </c>
    </row>
    <row r="9" spans="1:4" ht="18.75" customHeight="1">
      <c r="A9" s="4" t="s">
        <v>46</v>
      </c>
      <c r="B9" s="11">
        <v>256</v>
      </c>
      <c r="C9" s="11">
        <v>-58.66267</v>
      </c>
      <c r="D9" s="6">
        <f>C9/B9*100</f>
        <v>-22.91510546875</v>
      </c>
    </row>
    <row r="10" spans="1:4" ht="26.25" customHeight="1">
      <c r="A10" s="4" t="s">
        <v>47</v>
      </c>
      <c r="B10" s="11">
        <v>42</v>
      </c>
      <c r="C10" s="11">
        <v>20.77205</v>
      </c>
      <c r="D10" s="6">
        <f>C10/B10*100</f>
        <v>49.45726190476191</v>
      </c>
    </row>
    <row r="11" spans="1:4" ht="0.75" customHeight="1" hidden="1">
      <c r="A11" s="4" t="s">
        <v>48</v>
      </c>
      <c r="B11" s="11"/>
      <c r="C11" s="11"/>
      <c r="D11" s="6" t="e">
        <f>C11/B11*100</f>
        <v>#DIV/0!</v>
      </c>
    </row>
    <row r="12" spans="1:4" ht="37.5" customHeight="1">
      <c r="A12" s="4" t="s">
        <v>26</v>
      </c>
      <c r="B12" s="41">
        <v>0</v>
      </c>
      <c r="C12" s="11">
        <v>0.06792</v>
      </c>
      <c r="D12" s="6">
        <v>0</v>
      </c>
    </row>
    <row r="13" spans="1:4" ht="0.75" customHeight="1">
      <c r="A13" s="4" t="s">
        <v>49</v>
      </c>
      <c r="B13" s="11"/>
      <c r="C13" s="11"/>
      <c r="D13" s="6"/>
    </row>
    <row r="14" spans="1:4" ht="31.5" customHeight="1">
      <c r="A14" s="4" t="s">
        <v>50</v>
      </c>
      <c r="B14" s="11">
        <v>8</v>
      </c>
      <c r="C14" s="11">
        <v>4.30297</v>
      </c>
      <c r="D14" s="6">
        <f>C14/B14*100</f>
        <v>53.787125</v>
      </c>
    </row>
    <row r="15" spans="1:4" ht="66.75" customHeight="1">
      <c r="A15" s="12" t="s">
        <v>52</v>
      </c>
      <c r="B15" s="11">
        <v>93</v>
      </c>
      <c r="C15" s="11">
        <v>87.87949</v>
      </c>
      <c r="D15" s="6">
        <f>C15/B15*100</f>
        <v>94.49407526881721</v>
      </c>
    </row>
    <row r="16" spans="1:4" ht="39" customHeight="1">
      <c r="A16" s="12" t="s">
        <v>82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57</v>
      </c>
      <c r="B17" s="11"/>
      <c r="C17" s="11"/>
      <c r="D17" s="6"/>
    </row>
    <row r="18" spans="1:4" ht="39.75" customHeight="1" hidden="1">
      <c r="A18" s="4" t="s">
        <v>53</v>
      </c>
      <c r="B18" s="11"/>
      <c r="C18" s="11"/>
      <c r="D18" s="6"/>
    </row>
    <row r="19" spans="1:4" ht="29.25" customHeight="1" hidden="1">
      <c r="A19" s="4" t="s">
        <v>51</v>
      </c>
      <c r="B19" s="11"/>
      <c r="C19" s="11"/>
      <c r="D19" s="6"/>
    </row>
    <row r="20" spans="1:4" ht="30.75" customHeight="1" hidden="1">
      <c r="A20" s="4" t="s">
        <v>83</v>
      </c>
      <c r="B20" s="11">
        <v>0</v>
      </c>
      <c r="C20" s="11">
        <v>0</v>
      </c>
      <c r="D20" s="6">
        <v>0</v>
      </c>
    </row>
    <row r="21" spans="1:4" ht="75" customHeight="1">
      <c r="A21" s="4" t="s">
        <v>157</v>
      </c>
      <c r="B21" s="11">
        <v>0</v>
      </c>
      <c r="C21" s="11">
        <v>0.52977</v>
      </c>
      <c r="D21" s="6">
        <v>0</v>
      </c>
    </row>
    <row r="22" spans="1:4" ht="63" customHeight="1">
      <c r="A22" s="4" t="s">
        <v>125</v>
      </c>
      <c r="B22" s="11">
        <v>34</v>
      </c>
      <c r="C22" s="11">
        <v>34</v>
      </c>
      <c r="D22" s="6">
        <f>C22/B22*100</f>
        <v>100</v>
      </c>
    </row>
    <row r="23" spans="1:4" ht="62.25" customHeight="1">
      <c r="A23" s="4" t="s">
        <v>126</v>
      </c>
      <c r="B23" s="11">
        <v>36.3</v>
      </c>
      <c r="C23" s="11">
        <v>36.3</v>
      </c>
      <c r="D23" s="6">
        <f>C23/B23*100</f>
        <v>100</v>
      </c>
    </row>
    <row r="24" spans="1:4" ht="16.5" customHeight="1">
      <c r="A24" s="8" t="s">
        <v>4</v>
      </c>
      <c r="B24" s="26">
        <f>B25+B26+B27+B28+B29+B30+B31+B32+B33+B34+B35+B36</f>
        <v>4906.024</v>
      </c>
      <c r="C24" s="26">
        <f>C25+C27+C30+C31+C28+C29+C32+C26+C33+C34+C35+C36</f>
        <v>2994.44278</v>
      </c>
      <c r="D24" s="10">
        <f>C24/B24*100</f>
        <v>61.036040182436935</v>
      </c>
    </row>
    <row r="25" spans="1:4" ht="30.75" customHeight="1">
      <c r="A25" s="42" t="s">
        <v>84</v>
      </c>
      <c r="B25" s="34">
        <v>1612.75</v>
      </c>
      <c r="C25" s="34">
        <v>1114.4</v>
      </c>
      <c r="D25" s="6">
        <f>C25/B25*100</f>
        <v>69.09936443962177</v>
      </c>
    </row>
    <row r="26" spans="1:4" ht="73.5" customHeight="1">
      <c r="A26" s="24" t="s">
        <v>94</v>
      </c>
      <c r="B26" s="34">
        <v>1000</v>
      </c>
      <c r="C26" s="34">
        <v>799.38224</v>
      </c>
      <c r="D26" s="6">
        <f>C26/B26*100</f>
        <v>79.938224</v>
      </c>
    </row>
    <row r="27" spans="1:4" ht="25.5" customHeight="1">
      <c r="A27" s="4" t="s">
        <v>85</v>
      </c>
      <c r="B27" s="34">
        <v>110.8</v>
      </c>
      <c r="C27" s="34">
        <v>71.18654</v>
      </c>
      <c r="D27" s="6">
        <f>C27/B27*100</f>
        <v>64.2477797833935</v>
      </c>
    </row>
    <row r="28" spans="1:4" ht="46.5" customHeight="1" hidden="1">
      <c r="A28" s="24" t="s">
        <v>72</v>
      </c>
      <c r="B28" s="34"/>
      <c r="C28" s="34"/>
      <c r="D28" s="6"/>
    </row>
    <row r="29" spans="1:4" ht="74.25" customHeight="1">
      <c r="A29" s="42" t="s">
        <v>73</v>
      </c>
      <c r="B29" s="34">
        <v>228.9</v>
      </c>
      <c r="C29" s="34">
        <v>196.6</v>
      </c>
      <c r="D29" s="6">
        <f>C29/B29*100</f>
        <v>85.88903451288772</v>
      </c>
    </row>
    <row r="30" spans="1:4" ht="76.5" customHeight="1" hidden="1">
      <c r="A30" s="42" t="s">
        <v>86</v>
      </c>
      <c r="B30" s="34"/>
      <c r="C30" s="34"/>
      <c r="D30" s="6" t="e">
        <f>C30/B30*100</f>
        <v>#DIV/0!</v>
      </c>
    </row>
    <row r="31" spans="1:4" ht="60" customHeight="1">
      <c r="A31" s="42" t="s">
        <v>87</v>
      </c>
      <c r="B31" s="34">
        <v>0.1</v>
      </c>
      <c r="C31" s="34">
        <v>0</v>
      </c>
      <c r="D31" s="6">
        <f>C31/B31*100</f>
        <v>0</v>
      </c>
    </row>
    <row r="32" spans="1:4" ht="105" customHeight="1">
      <c r="A32" s="42" t="s">
        <v>88</v>
      </c>
      <c r="B32" s="34">
        <v>0.1</v>
      </c>
      <c r="C32" s="34">
        <v>0</v>
      </c>
      <c r="D32" s="6">
        <f>C32/B32*100</f>
        <v>0</v>
      </c>
    </row>
    <row r="33" spans="1:4" ht="60" customHeight="1">
      <c r="A33" s="42" t="s">
        <v>89</v>
      </c>
      <c r="B33" s="34">
        <v>240.4</v>
      </c>
      <c r="C33" s="34">
        <v>0</v>
      </c>
      <c r="D33" s="6">
        <f>C33/B33*100</f>
        <v>0</v>
      </c>
    </row>
    <row r="34" spans="1:4" ht="48.75" customHeight="1">
      <c r="A34" s="42" t="s">
        <v>69</v>
      </c>
      <c r="B34" s="34">
        <v>962.874</v>
      </c>
      <c r="C34" s="34">
        <v>62.874</v>
      </c>
      <c r="D34" s="6">
        <v>0</v>
      </c>
    </row>
    <row r="35" spans="1:4" ht="64.5" customHeight="1">
      <c r="A35" s="4" t="s">
        <v>118</v>
      </c>
      <c r="B35" s="34">
        <v>0.1</v>
      </c>
      <c r="C35" s="34">
        <v>0</v>
      </c>
      <c r="D35" s="6">
        <v>0</v>
      </c>
    </row>
    <row r="36" spans="1:4" ht="64.5" customHeight="1">
      <c r="A36" s="4" t="s">
        <v>145</v>
      </c>
      <c r="B36" s="34">
        <v>750</v>
      </c>
      <c r="C36" s="34">
        <v>750</v>
      </c>
      <c r="D36" s="6">
        <f>C36/B36*100</f>
        <v>100</v>
      </c>
    </row>
    <row r="37" spans="1:4" ht="18" customHeight="1">
      <c r="A37" s="8" t="s">
        <v>1</v>
      </c>
      <c r="B37" s="9">
        <f>B24+B7</f>
        <v>5467.3240000000005</v>
      </c>
      <c r="C37" s="9">
        <f>C24+C7</f>
        <v>3171.9515699999997</v>
      </c>
      <c r="D37" s="9">
        <f aca="true" t="shared" si="0" ref="D37:D45">C37/B37*100</f>
        <v>58.01652819551209</v>
      </c>
    </row>
    <row r="38" spans="1:4" ht="15.75" customHeight="1">
      <c r="A38" s="8" t="s">
        <v>32</v>
      </c>
      <c r="B38" s="29">
        <f>B39+B44+B46+B48+B53+B58</f>
        <v>5688.624</v>
      </c>
      <c r="C38" s="29">
        <f>C39+C44+C48+C53+C58+C46</f>
        <v>3393.45588</v>
      </c>
      <c r="D38" s="9">
        <f t="shared" si="0"/>
        <v>59.65336925063074</v>
      </c>
    </row>
    <row r="39" spans="1:4" ht="16.5" customHeight="1">
      <c r="A39" s="8" t="s">
        <v>19</v>
      </c>
      <c r="B39" s="29">
        <f>B40+B43+B42+B41</f>
        <v>1591.624</v>
      </c>
      <c r="C39" s="29">
        <f>C40+C42+C43+C41</f>
        <v>1006.13242</v>
      </c>
      <c r="D39" s="9">
        <f>C39/B39*100</f>
        <v>63.214202600614215</v>
      </c>
    </row>
    <row r="40" spans="1:4" ht="45">
      <c r="A40" s="16" t="s">
        <v>10</v>
      </c>
      <c r="B40" s="31">
        <v>1478.72334</v>
      </c>
      <c r="C40" s="31">
        <v>951.41542</v>
      </c>
      <c r="D40" s="6">
        <f t="shared" si="0"/>
        <v>64.34032616270194</v>
      </c>
    </row>
    <row r="41" spans="1:4" ht="15" hidden="1">
      <c r="A41" s="30" t="s">
        <v>33</v>
      </c>
      <c r="B41" s="31">
        <v>0</v>
      </c>
      <c r="C41" s="31">
        <v>0</v>
      </c>
      <c r="D41" s="6" t="e">
        <f t="shared" si="0"/>
        <v>#DIV/0!</v>
      </c>
    </row>
    <row r="42" spans="1:4" ht="13.5" customHeight="1">
      <c r="A42" s="16" t="s">
        <v>14</v>
      </c>
      <c r="B42" s="31">
        <v>1</v>
      </c>
      <c r="C42" s="31">
        <v>0</v>
      </c>
      <c r="D42" s="6">
        <f>C42/B42*100</f>
        <v>0</v>
      </c>
    </row>
    <row r="43" spans="1:4" ht="13.5" customHeight="1">
      <c r="A43" s="4" t="s">
        <v>8</v>
      </c>
      <c r="B43" s="31">
        <v>111.90066</v>
      </c>
      <c r="C43" s="31">
        <v>54.717</v>
      </c>
      <c r="D43" s="6">
        <f>C43/B43*100</f>
        <v>48.897834918936134</v>
      </c>
    </row>
    <row r="44" spans="1:4" ht="16.5" customHeight="1">
      <c r="A44" s="8" t="s">
        <v>20</v>
      </c>
      <c r="B44" s="29">
        <f>B45</f>
        <v>110.8</v>
      </c>
      <c r="C44" s="29">
        <f>C45</f>
        <v>71.18654</v>
      </c>
      <c r="D44" s="10">
        <f>C44/B44*100</f>
        <v>64.2477797833935</v>
      </c>
    </row>
    <row r="45" spans="1:4" ht="14.25" customHeight="1">
      <c r="A45" s="4" t="s">
        <v>5</v>
      </c>
      <c r="B45" s="31">
        <v>110.8</v>
      </c>
      <c r="C45" s="31">
        <v>71.18654</v>
      </c>
      <c r="D45" s="6">
        <f t="shared" si="0"/>
        <v>64.2477797833935</v>
      </c>
    </row>
    <row r="46" spans="1:4" ht="14.25">
      <c r="A46" s="8" t="s">
        <v>54</v>
      </c>
      <c r="B46" s="29">
        <f>B47</f>
        <v>3.5</v>
      </c>
      <c r="C46" s="29">
        <f>C47</f>
        <v>3.5</v>
      </c>
      <c r="D46" s="10">
        <v>0</v>
      </c>
    </row>
    <row r="47" spans="1:4" ht="15">
      <c r="A47" s="4" t="s">
        <v>21</v>
      </c>
      <c r="B47" s="31">
        <v>3.5</v>
      </c>
      <c r="C47" s="31">
        <v>3.5</v>
      </c>
      <c r="D47" s="6">
        <v>0</v>
      </c>
    </row>
    <row r="48" spans="1:4" ht="15" customHeight="1">
      <c r="A48" s="8" t="s">
        <v>13</v>
      </c>
      <c r="B48" s="29">
        <f>B51+B52+B50+B49</f>
        <v>2562.9737999999998</v>
      </c>
      <c r="C48" s="29">
        <f>C51+C52+C50+C49</f>
        <v>2035.18376</v>
      </c>
      <c r="D48" s="10">
        <f>C48/B48*100</f>
        <v>79.4071230849102</v>
      </c>
    </row>
    <row r="49" spans="1:4" ht="15" customHeight="1">
      <c r="A49" s="22" t="s">
        <v>90</v>
      </c>
      <c r="B49" s="31">
        <v>0</v>
      </c>
      <c r="C49" s="31">
        <v>0</v>
      </c>
      <c r="D49" s="6">
        <v>0</v>
      </c>
    </row>
    <row r="50" spans="1:4" ht="15" customHeight="1">
      <c r="A50" s="4" t="s">
        <v>68</v>
      </c>
      <c r="B50" s="31">
        <v>115.3738</v>
      </c>
      <c r="C50" s="31">
        <v>115.3738</v>
      </c>
      <c r="D50" s="6">
        <f>C50/B50*100</f>
        <v>100</v>
      </c>
    </row>
    <row r="51" spans="1:4" ht="18" customHeight="1">
      <c r="A51" s="4" t="s">
        <v>31</v>
      </c>
      <c r="B51" s="31">
        <v>469.3</v>
      </c>
      <c r="C51" s="31">
        <v>196.6</v>
      </c>
      <c r="D51" s="6">
        <f>C51/B51*100</f>
        <v>41.89217984231834</v>
      </c>
    </row>
    <row r="52" spans="1:4" ht="18" customHeight="1">
      <c r="A52" s="4" t="s">
        <v>18</v>
      </c>
      <c r="B52" s="31">
        <v>1978.3</v>
      </c>
      <c r="C52" s="31">
        <v>1723.20996</v>
      </c>
      <c r="D52" s="6">
        <f>C52/B52*100</f>
        <v>87.10559369155335</v>
      </c>
    </row>
    <row r="53" spans="1:4" ht="17.25" customHeight="1">
      <c r="A53" s="8" t="s">
        <v>6</v>
      </c>
      <c r="B53" s="29">
        <f>B55+B56+B57</f>
        <v>1295.2261999999998</v>
      </c>
      <c r="C53" s="29">
        <f>C55+C56+C57</f>
        <v>194.50804</v>
      </c>
      <c r="D53" s="10">
        <f aca="true" t="shared" si="1" ref="D53:D59">C53/B53*100</f>
        <v>15.017302769199697</v>
      </c>
    </row>
    <row r="54" spans="1:4" ht="29.25" customHeight="1" hidden="1">
      <c r="A54" s="4" t="s">
        <v>59</v>
      </c>
      <c r="B54" s="31"/>
      <c r="C54" s="31"/>
      <c r="D54" s="6" t="e">
        <f t="shared" si="1"/>
        <v>#DIV/0!</v>
      </c>
    </row>
    <row r="55" spans="1:4" ht="14.25" customHeight="1">
      <c r="A55" s="15" t="s">
        <v>60</v>
      </c>
      <c r="B55" s="31">
        <v>182.9262</v>
      </c>
      <c r="C55" s="31">
        <v>120.793</v>
      </c>
      <c r="D55" s="6">
        <f t="shared" si="1"/>
        <v>66.03373382271103</v>
      </c>
    </row>
    <row r="56" spans="1:4" ht="14.25" customHeight="1">
      <c r="A56" s="15" t="s">
        <v>55</v>
      </c>
      <c r="B56" s="31">
        <v>0.2</v>
      </c>
      <c r="C56" s="31">
        <v>0</v>
      </c>
      <c r="D56" s="6">
        <f t="shared" si="1"/>
        <v>0</v>
      </c>
    </row>
    <row r="57" spans="1:4" ht="14.25" customHeight="1">
      <c r="A57" s="4" t="s">
        <v>7</v>
      </c>
      <c r="B57" s="31">
        <v>1112.1</v>
      </c>
      <c r="C57" s="46">
        <v>73.71504</v>
      </c>
      <c r="D57" s="6">
        <f t="shared" si="1"/>
        <v>6.628454275694633</v>
      </c>
    </row>
    <row r="58" spans="1:4" ht="14.25">
      <c r="A58" s="8" t="s">
        <v>56</v>
      </c>
      <c r="B58" s="29">
        <f>B59</f>
        <v>124.5</v>
      </c>
      <c r="C58" s="29">
        <f>C59</f>
        <v>82.94512</v>
      </c>
      <c r="D58" s="10">
        <f t="shared" si="1"/>
        <v>66.62258634538154</v>
      </c>
    </row>
    <row r="59" spans="1:4" ht="15" customHeight="1">
      <c r="A59" s="4" t="s">
        <v>12</v>
      </c>
      <c r="B59" s="31">
        <v>124.5</v>
      </c>
      <c r="C59" s="31">
        <v>82.94512</v>
      </c>
      <c r="D59" s="6">
        <f t="shared" si="1"/>
        <v>66.62258634538154</v>
      </c>
    </row>
    <row r="60" spans="1:4" ht="16.5" customHeight="1">
      <c r="A60" s="4" t="s">
        <v>0</v>
      </c>
      <c r="B60" s="52">
        <f>B37-B38</f>
        <v>-221.29999999999927</v>
      </c>
      <c r="C60" s="46">
        <f>C37-C38</f>
        <v>-221.50431000000026</v>
      </c>
      <c r="D60" s="5"/>
    </row>
    <row r="61" spans="1:4" ht="9" customHeight="1">
      <c r="A61" s="4"/>
      <c r="B61" s="37"/>
      <c r="C61" s="37"/>
      <c r="D61" s="37"/>
    </row>
    <row r="62" spans="1:4" ht="12" customHeight="1">
      <c r="A62" s="4"/>
      <c r="B62" s="37"/>
      <c r="C62" s="37"/>
      <c r="D62" s="37"/>
    </row>
    <row r="63" spans="1:4" ht="14.25" customHeight="1">
      <c r="A63" s="1" t="s">
        <v>149</v>
      </c>
      <c r="B63" s="1"/>
      <c r="C63" s="1"/>
      <c r="D63" s="1"/>
    </row>
    <row r="64" spans="1:4" ht="14.25" customHeight="1">
      <c r="A64" s="1" t="s">
        <v>114</v>
      </c>
      <c r="B64" s="1"/>
      <c r="C64" s="1" t="s">
        <v>150</v>
      </c>
      <c r="D64" s="1"/>
    </row>
    <row r="65" spans="1:5" ht="14.25" customHeight="1">
      <c r="A65" s="1"/>
      <c r="B65" s="1"/>
      <c r="C65" s="1"/>
      <c r="D65" s="1"/>
      <c r="E65" s="1"/>
    </row>
    <row r="66" spans="1:4" ht="15.75">
      <c r="A66" s="3"/>
      <c r="B66" s="1"/>
      <c r="C66" s="1"/>
      <c r="D66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zoomScalePageLayoutView="0" workbookViewId="0" topLeftCell="A33">
      <selection activeCell="C56" sqref="C56"/>
    </sheetView>
  </sheetViews>
  <sheetFormatPr defaultColWidth="9.00390625" defaultRowHeight="12.75"/>
  <cols>
    <col min="1" max="1" width="78.25390625" style="0" customWidth="1"/>
    <col min="2" max="2" width="19.75390625" style="0" customWidth="1"/>
    <col min="3" max="3" width="20.75390625" style="0" customWidth="1"/>
    <col min="4" max="4" width="17.25390625" style="0" customWidth="1"/>
  </cols>
  <sheetData>
    <row r="1" spans="1:4" ht="15.75">
      <c r="A1" s="55" t="s">
        <v>92</v>
      </c>
      <c r="B1" s="55"/>
      <c r="C1" s="55"/>
      <c r="D1" s="55"/>
    </row>
    <row r="2" spans="1:4" ht="15.75">
      <c r="A2" s="55" t="s">
        <v>140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28.5">
      <c r="A5" s="33" t="s">
        <v>2</v>
      </c>
      <c r="B5" s="33" t="s">
        <v>124</v>
      </c>
      <c r="C5" s="33" t="s">
        <v>152</v>
      </c>
      <c r="D5" s="48" t="s">
        <v>3</v>
      </c>
    </row>
    <row r="6" spans="1:4" ht="25.5" customHeight="1" hidden="1">
      <c r="A6" s="13"/>
      <c r="B6" s="36"/>
      <c r="C6" s="36"/>
      <c r="D6" s="36"/>
    </row>
    <row r="7" spans="1:4" ht="21.75" customHeight="1">
      <c r="A7" s="8" t="s">
        <v>61</v>
      </c>
      <c r="B7" s="9">
        <f>SUM(B8:B17)</f>
        <v>1798</v>
      </c>
      <c r="C7" s="9">
        <f>SUM(C8:C18)</f>
        <v>1223.50294</v>
      </c>
      <c r="D7" s="10">
        <f aca="true" t="shared" si="0" ref="D7:D13">C7/B7*100</f>
        <v>68.04799443826475</v>
      </c>
    </row>
    <row r="8" spans="1:4" ht="18.75" customHeight="1">
      <c r="A8" s="4" t="s">
        <v>44</v>
      </c>
      <c r="B8" s="11">
        <v>300</v>
      </c>
      <c r="C8" s="41">
        <v>237.77258</v>
      </c>
      <c r="D8" s="10">
        <f t="shared" si="0"/>
        <v>79.25752666666666</v>
      </c>
    </row>
    <row r="9" spans="1:4" ht="18.75" customHeight="1">
      <c r="A9" s="4" t="s">
        <v>45</v>
      </c>
      <c r="B9" s="11">
        <v>38</v>
      </c>
      <c r="C9" s="41">
        <v>75.559</v>
      </c>
      <c r="D9" s="10">
        <f t="shared" si="0"/>
        <v>198.8394736842105</v>
      </c>
    </row>
    <row r="10" spans="1:4" ht="18.75" customHeight="1">
      <c r="A10" s="4" t="s">
        <v>46</v>
      </c>
      <c r="B10" s="11">
        <v>312</v>
      </c>
      <c r="C10" s="11">
        <v>21.7127</v>
      </c>
      <c r="D10" s="10">
        <f t="shared" si="0"/>
        <v>6.959198717948718</v>
      </c>
    </row>
    <row r="11" spans="1:4" ht="21" customHeight="1">
      <c r="A11" s="4" t="s">
        <v>47</v>
      </c>
      <c r="B11" s="11">
        <v>557</v>
      </c>
      <c r="C11" s="11">
        <v>155.65309</v>
      </c>
      <c r="D11" s="10">
        <f t="shared" si="0"/>
        <v>27.944899461400357</v>
      </c>
    </row>
    <row r="12" spans="1:4" ht="0.75" customHeight="1" hidden="1">
      <c r="A12" s="4" t="s">
        <v>48</v>
      </c>
      <c r="B12" s="11">
        <v>0</v>
      </c>
      <c r="C12" s="11">
        <v>0</v>
      </c>
      <c r="D12" s="10"/>
    </row>
    <row r="13" spans="1:4" ht="30.75" customHeight="1">
      <c r="A13" s="4" t="s">
        <v>26</v>
      </c>
      <c r="B13" s="11">
        <v>406</v>
      </c>
      <c r="C13" s="41">
        <v>604.73301</v>
      </c>
      <c r="D13" s="10">
        <f t="shared" si="0"/>
        <v>148.94901724137932</v>
      </c>
    </row>
    <row r="14" spans="1:4" ht="41.25" customHeight="1" hidden="1">
      <c r="A14" s="4" t="s">
        <v>49</v>
      </c>
      <c r="B14" s="11">
        <v>0</v>
      </c>
      <c r="C14" s="41">
        <v>0</v>
      </c>
      <c r="D14" s="6">
        <v>0</v>
      </c>
    </row>
    <row r="15" spans="1:4" ht="33.75" customHeight="1">
      <c r="A15" s="4" t="s">
        <v>50</v>
      </c>
      <c r="B15" s="11">
        <v>67</v>
      </c>
      <c r="C15" s="11">
        <v>50.39401</v>
      </c>
      <c r="D15" s="10">
        <f aca="true" t="shared" si="1" ref="D15:D22">C15/B15*100</f>
        <v>75.21494029850746</v>
      </c>
    </row>
    <row r="16" spans="1:4" ht="61.5" customHeight="1">
      <c r="A16" s="12" t="s">
        <v>52</v>
      </c>
      <c r="B16" s="11">
        <v>118</v>
      </c>
      <c r="C16" s="11">
        <v>77.67855</v>
      </c>
      <c r="D16" s="10">
        <f t="shared" si="1"/>
        <v>65.82927966101695</v>
      </c>
    </row>
    <row r="17" spans="1:4" ht="36.75" customHeight="1" hidden="1">
      <c r="A17" s="4" t="s">
        <v>57</v>
      </c>
      <c r="B17" s="11"/>
      <c r="C17" s="11"/>
      <c r="D17" s="10" t="e">
        <f t="shared" si="1"/>
        <v>#DIV/0!</v>
      </c>
    </row>
    <row r="18" spans="1:4" ht="66.75" customHeight="1" hidden="1">
      <c r="A18" s="49" t="s">
        <v>123</v>
      </c>
      <c r="B18" s="11">
        <v>0</v>
      </c>
      <c r="C18" s="11"/>
      <c r="D18" s="10"/>
    </row>
    <row r="19" spans="1:4" ht="16.5" customHeight="1">
      <c r="A19" s="8" t="s">
        <v>4</v>
      </c>
      <c r="B19" s="26">
        <f>B20+B21+B24+B25+B26+B28+B29+B30+B31+B32+B33</f>
        <v>6075.97117</v>
      </c>
      <c r="C19" s="26">
        <f>C20+C21+C24+C25+C26+C28+C29+C30+C31+C32+C33</f>
        <v>2807.6841</v>
      </c>
      <c r="D19" s="10">
        <f t="shared" si="1"/>
        <v>46.20963499403833</v>
      </c>
    </row>
    <row r="20" spans="1:4" ht="37.5" customHeight="1">
      <c r="A20" s="42" t="s">
        <v>84</v>
      </c>
      <c r="B20" s="34">
        <v>1231.43059</v>
      </c>
      <c r="C20" s="34">
        <v>547.9</v>
      </c>
      <c r="D20" s="10">
        <f t="shared" si="1"/>
        <v>44.49296650978924</v>
      </c>
    </row>
    <row r="21" spans="1:4" ht="21.75" customHeight="1">
      <c r="A21" s="4" t="s">
        <v>85</v>
      </c>
      <c r="B21" s="34">
        <v>222.4</v>
      </c>
      <c r="C21" s="34">
        <v>147.49452</v>
      </c>
      <c r="D21" s="10">
        <f t="shared" si="1"/>
        <v>66.31947841726618</v>
      </c>
    </row>
    <row r="22" spans="1:4" ht="88.5" customHeight="1" hidden="1">
      <c r="A22" s="24" t="s">
        <v>94</v>
      </c>
      <c r="B22" s="34"/>
      <c r="C22" s="34"/>
      <c r="D22" s="10" t="e">
        <f t="shared" si="1"/>
        <v>#DIV/0!</v>
      </c>
    </row>
    <row r="23" spans="1:4" ht="44.25" customHeight="1" hidden="1">
      <c r="A23" s="44"/>
      <c r="B23" s="34"/>
      <c r="C23" s="34"/>
      <c r="D23" s="6"/>
    </row>
    <row r="24" spans="1:4" ht="32.25" customHeight="1">
      <c r="A24" s="44" t="s">
        <v>72</v>
      </c>
      <c r="B24" s="34">
        <v>1019.80102</v>
      </c>
      <c r="C24" s="34">
        <v>1019.80073</v>
      </c>
      <c r="D24" s="10">
        <f aca="true" t="shared" si="2" ref="D24:D35">C24/B24*100</f>
        <v>99.99997156308002</v>
      </c>
    </row>
    <row r="25" spans="1:4" ht="0.75" customHeight="1">
      <c r="A25" s="44" t="s">
        <v>128</v>
      </c>
      <c r="B25" s="34">
        <v>0</v>
      </c>
      <c r="C25" s="34">
        <v>0</v>
      </c>
      <c r="D25" s="10" t="e">
        <f t="shared" si="2"/>
        <v>#DIV/0!</v>
      </c>
    </row>
    <row r="26" spans="1:4" ht="82.5" customHeight="1">
      <c r="A26" s="42" t="s">
        <v>73</v>
      </c>
      <c r="B26" s="34">
        <v>289.7</v>
      </c>
      <c r="C26" s="34">
        <v>184.75</v>
      </c>
      <c r="D26" s="10">
        <f t="shared" si="2"/>
        <v>63.77286848463929</v>
      </c>
    </row>
    <row r="27" spans="1:4" ht="0.75" customHeight="1">
      <c r="A27" s="42" t="s">
        <v>86</v>
      </c>
      <c r="B27" s="34"/>
      <c r="C27" s="34">
        <v>0</v>
      </c>
      <c r="D27" s="10" t="e">
        <f t="shared" si="2"/>
        <v>#DIV/0!</v>
      </c>
    </row>
    <row r="28" spans="1:4" ht="60" customHeight="1">
      <c r="A28" s="42" t="s">
        <v>87</v>
      </c>
      <c r="B28" s="34">
        <v>50.1</v>
      </c>
      <c r="C28" s="34">
        <v>0</v>
      </c>
      <c r="D28" s="10">
        <f t="shared" si="2"/>
        <v>0</v>
      </c>
    </row>
    <row r="29" spans="1:4" ht="105" customHeight="1">
      <c r="A29" s="42" t="s">
        <v>88</v>
      </c>
      <c r="B29" s="34">
        <v>0.1</v>
      </c>
      <c r="C29" s="34">
        <v>0</v>
      </c>
      <c r="D29" s="10">
        <f t="shared" si="2"/>
        <v>0</v>
      </c>
    </row>
    <row r="30" spans="1:4" ht="60" customHeight="1">
      <c r="A30" s="42" t="s">
        <v>89</v>
      </c>
      <c r="B30" s="34">
        <v>947.763</v>
      </c>
      <c r="C30" s="34">
        <v>23.2</v>
      </c>
      <c r="D30" s="10">
        <f t="shared" si="2"/>
        <v>2.4478693513040706</v>
      </c>
    </row>
    <row r="31" spans="1:4" ht="48" customHeight="1">
      <c r="A31" s="42" t="s">
        <v>93</v>
      </c>
      <c r="B31" s="34">
        <v>1574.57656</v>
      </c>
      <c r="C31" s="34">
        <v>144.53885</v>
      </c>
      <c r="D31" s="10">
        <f t="shared" si="2"/>
        <v>9.179537767283923</v>
      </c>
    </row>
    <row r="32" spans="1:4" ht="61.5" customHeight="1">
      <c r="A32" s="4" t="s">
        <v>118</v>
      </c>
      <c r="B32" s="34">
        <v>0.1</v>
      </c>
      <c r="C32" s="34">
        <v>0</v>
      </c>
      <c r="D32" s="10">
        <f t="shared" si="2"/>
        <v>0</v>
      </c>
    </row>
    <row r="33" spans="1:4" ht="63" customHeight="1">
      <c r="A33" s="4" t="s">
        <v>119</v>
      </c>
      <c r="B33" s="34">
        <v>740</v>
      </c>
      <c r="C33" s="34">
        <v>740</v>
      </c>
      <c r="D33" s="10">
        <f t="shared" si="2"/>
        <v>100</v>
      </c>
    </row>
    <row r="34" spans="1:4" ht="18" customHeight="1">
      <c r="A34" s="8" t="s">
        <v>1</v>
      </c>
      <c r="B34" s="9">
        <f>B19+B7</f>
        <v>7873.97117</v>
      </c>
      <c r="C34" s="9">
        <f>C19+C7</f>
        <v>4031.18704</v>
      </c>
      <c r="D34" s="10">
        <f t="shared" si="2"/>
        <v>51.196365251614196</v>
      </c>
    </row>
    <row r="35" spans="1:4" ht="15" customHeight="1">
      <c r="A35" s="8" t="s">
        <v>32</v>
      </c>
      <c r="B35" s="9">
        <f>B37+B41+B43+B46+B50+B54</f>
        <v>8489.571090000001</v>
      </c>
      <c r="C35" s="9">
        <f>C37+C41+C43+C46+C50+C54</f>
        <v>4607.639120000001</v>
      </c>
      <c r="D35" s="10">
        <f t="shared" si="2"/>
        <v>54.27410962407053</v>
      </c>
    </row>
    <row r="36" spans="1:4" ht="16.5" customHeight="1" hidden="1">
      <c r="A36" s="8"/>
      <c r="B36" s="5"/>
      <c r="C36" s="5"/>
      <c r="D36" s="6"/>
    </row>
    <row r="37" spans="1:4" ht="15.75" customHeight="1">
      <c r="A37" s="8" t="s">
        <v>19</v>
      </c>
      <c r="B37" s="9">
        <f>B38+B39+B40</f>
        <v>2288.5</v>
      </c>
      <c r="C37" s="9">
        <f>C38+C39+C40</f>
        <v>1475.70803</v>
      </c>
      <c r="D37" s="10">
        <f>C37/B37*100</f>
        <v>64.48363688005244</v>
      </c>
    </row>
    <row r="38" spans="1:4" ht="45.75" customHeight="1">
      <c r="A38" s="16" t="s">
        <v>10</v>
      </c>
      <c r="B38" s="5">
        <v>2096.1</v>
      </c>
      <c r="C38" s="5">
        <v>1421.63913</v>
      </c>
      <c r="D38" s="6">
        <f>C38/B38*100</f>
        <v>67.82305853728353</v>
      </c>
    </row>
    <row r="39" spans="1:4" ht="13.5" customHeight="1">
      <c r="A39" s="16" t="s">
        <v>14</v>
      </c>
      <c r="B39" s="46">
        <v>1</v>
      </c>
      <c r="C39" s="46">
        <v>0</v>
      </c>
      <c r="D39" s="6">
        <f>C39/B39*100</f>
        <v>0</v>
      </c>
    </row>
    <row r="40" spans="1:4" ht="13.5" customHeight="1">
      <c r="A40" s="4" t="s">
        <v>8</v>
      </c>
      <c r="B40" s="46">
        <v>191.4</v>
      </c>
      <c r="C40" s="46">
        <v>54.0689</v>
      </c>
      <c r="D40" s="6">
        <f>C40/B40*100</f>
        <v>28.249164054336468</v>
      </c>
    </row>
    <row r="41" spans="1:4" ht="16.5" customHeight="1">
      <c r="A41" s="8" t="s">
        <v>20</v>
      </c>
      <c r="B41" s="45">
        <f>B42</f>
        <v>222.4</v>
      </c>
      <c r="C41" s="45">
        <f>C42</f>
        <v>147.49452</v>
      </c>
      <c r="D41" s="10">
        <f>C41/B41*100</f>
        <v>66.31947841726618</v>
      </c>
    </row>
    <row r="42" spans="1:4" ht="14.25" customHeight="1">
      <c r="A42" s="4" t="s">
        <v>5</v>
      </c>
      <c r="B42" s="46">
        <v>222.4</v>
      </c>
      <c r="C42" s="46">
        <v>147.49452</v>
      </c>
      <c r="D42" s="6">
        <f>C42/B42*100</f>
        <v>66.31947841726618</v>
      </c>
    </row>
    <row r="43" spans="1:4" ht="14.25">
      <c r="A43" s="8" t="s">
        <v>54</v>
      </c>
      <c r="B43" s="45">
        <f>B44+B45</f>
        <v>14</v>
      </c>
      <c r="C43" s="45">
        <f>C44+C45</f>
        <v>14</v>
      </c>
      <c r="D43" s="10">
        <v>0</v>
      </c>
    </row>
    <row r="44" spans="1:4" ht="30">
      <c r="A44" s="4" t="s">
        <v>100</v>
      </c>
      <c r="B44" s="46">
        <v>0</v>
      </c>
      <c r="C44" s="46">
        <v>0</v>
      </c>
      <c r="D44" s="6">
        <v>0</v>
      </c>
    </row>
    <row r="45" spans="1:4" ht="15" customHeight="1">
      <c r="A45" s="4" t="s">
        <v>21</v>
      </c>
      <c r="B45" s="46">
        <v>14</v>
      </c>
      <c r="C45" s="46">
        <v>14</v>
      </c>
      <c r="D45" s="6">
        <v>0</v>
      </c>
    </row>
    <row r="46" spans="1:4" ht="15" customHeight="1">
      <c r="A46" s="8" t="s">
        <v>13</v>
      </c>
      <c r="B46" s="45">
        <f>B47+B48+B49</f>
        <v>1368.463</v>
      </c>
      <c r="C46" s="45">
        <f>C47+C48+C49</f>
        <v>295.70429</v>
      </c>
      <c r="D46" s="10">
        <f aca="true" t="shared" si="3" ref="D46:D55">C46/B46*100</f>
        <v>21.608497270295217</v>
      </c>
    </row>
    <row r="47" spans="1:4" ht="15" customHeight="1">
      <c r="A47" s="4" t="s">
        <v>90</v>
      </c>
      <c r="B47" s="46">
        <v>0</v>
      </c>
      <c r="C47" s="46">
        <v>0</v>
      </c>
      <c r="D47" s="6">
        <v>0</v>
      </c>
    </row>
    <row r="48" spans="1:4" ht="18" customHeight="1">
      <c r="A48" s="4" t="s">
        <v>31</v>
      </c>
      <c r="B48" s="46">
        <v>1237.463</v>
      </c>
      <c r="C48" s="46">
        <v>284.7</v>
      </c>
      <c r="D48" s="6">
        <f t="shared" si="3"/>
        <v>23.006748484601154</v>
      </c>
    </row>
    <row r="49" spans="1:4" ht="18" customHeight="1">
      <c r="A49" s="4" t="s">
        <v>18</v>
      </c>
      <c r="B49" s="46">
        <v>131</v>
      </c>
      <c r="C49" s="46">
        <v>11.00429</v>
      </c>
      <c r="D49" s="6">
        <f t="shared" si="3"/>
        <v>8.4002213740458</v>
      </c>
    </row>
    <row r="50" spans="1:4" ht="17.25" customHeight="1">
      <c r="A50" s="8" t="s">
        <v>6</v>
      </c>
      <c r="B50" s="45">
        <f>B51+B52+B53</f>
        <v>4523.408090000001</v>
      </c>
      <c r="C50" s="45">
        <f>C51+C52+C53</f>
        <v>2626.21156</v>
      </c>
      <c r="D50" s="10">
        <f t="shared" si="3"/>
        <v>58.0582496150596</v>
      </c>
    </row>
    <row r="51" spans="1:4" ht="14.25" customHeight="1">
      <c r="A51" s="4" t="s">
        <v>17</v>
      </c>
      <c r="B51" s="46">
        <v>1296.07656</v>
      </c>
      <c r="C51" s="46">
        <v>535.79813</v>
      </c>
      <c r="D51" s="6">
        <f t="shared" si="3"/>
        <v>41.34000617988185</v>
      </c>
    </row>
    <row r="52" spans="1:4" ht="14.25" customHeight="1">
      <c r="A52" s="15" t="s">
        <v>9</v>
      </c>
      <c r="B52" s="46">
        <v>790.2</v>
      </c>
      <c r="C52" s="46">
        <v>740</v>
      </c>
      <c r="D52" s="6">
        <f t="shared" si="3"/>
        <v>93.64717792963806</v>
      </c>
    </row>
    <row r="53" spans="1:4" ht="14.25" customHeight="1">
      <c r="A53" s="4" t="s">
        <v>7</v>
      </c>
      <c r="B53" s="46">
        <v>2437.13153</v>
      </c>
      <c r="C53" s="46">
        <v>1350.41343</v>
      </c>
      <c r="D53" s="6">
        <f t="shared" si="3"/>
        <v>55.40995278166214</v>
      </c>
    </row>
    <row r="54" spans="1:4" ht="14.25" customHeight="1">
      <c r="A54" s="8" t="s">
        <v>11</v>
      </c>
      <c r="B54" s="45">
        <f>B55</f>
        <v>72.8</v>
      </c>
      <c r="C54" s="45">
        <f>C55</f>
        <v>48.52072</v>
      </c>
      <c r="D54" s="10">
        <f t="shared" si="3"/>
        <v>66.64934065934067</v>
      </c>
    </row>
    <row r="55" spans="1:4" ht="15">
      <c r="A55" s="4" t="s">
        <v>12</v>
      </c>
      <c r="B55" s="46">
        <v>72.8</v>
      </c>
      <c r="C55" s="46">
        <v>48.52072</v>
      </c>
      <c r="D55" s="6">
        <f t="shared" si="3"/>
        <v>66.64934065934067</v>
      </c>
    </row>
    <row r="56" spans="1:4" ht="15" customHeight="1">
      <c r="A56" s="4" t="s">
        <v>0</v>
      </c>
      <c r="B56" s="52">
        <f>B34-B35</f>
        <v>-615.5999200000015</v>
      </c>
      <c r="C56" s="46">
        <f>C34-C35</f>
        <v>-576.4520800000009</v>
      </c>
      <c r="D56" s="6"/>
    </row>
    <row r="57" spans="1:4" ht="16.5" customHeight="1">
      <c r="A57" s="3"/>
      <c r="B57" s="5"/>
      <c r="C57" s="5"/>
      <c r="D57" s="6"/>
    </row>
    <row r="58" spans="1:4" ht="16.5" customHeight="1">
      <c r="A58" s="1" t="s">
        <v>149</v>
      </c>
      <c r="B58" s="1"/>
      <c r="C58" s="1"/>
      <c r="D58" s="1"/>
    </row>
    <row r="59" spans="1:4" ht="12" customHeight="1">
      <c r="A59" s="1" t="s">
        <v>114</v>
      </c>
      <c r="B59" s="1"/>
      <c r="C59" s="1" t="s">
        <v>150</v>
      </c>
      <c r="D59" s="1"/>
    </row>
    <row r="60" ht="14.25" customHeight="1"/>
    <row r="61" spans="1:4" ht="14.25" customHeight="1">
      <c r="A61" s="1"/>
      <c r="B61" s="1"/>
      <c r="C61" s="1"/>
      <c r="D61" s="1"/>
    </row>
    <row r="62" spans="1:5" ht="14.25" customHeight="1">
      <c r="A62" s="3"/>
      <c r="B62" s="1"/>
      <c r="C62" s="1"/>
      <c r="D62" s="1"/>
      <c r="E62" s="1"/>
    </row>
    <row r="63" spans="2:4" ht="15.75">
      <c r="B63" s="1"/>
      <c r="C63" s="1"/>
      <c r="D63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110" zoomScaleSheetLayoutView="110" zoomScalePageLayoutView="0" workbookViewId="0" topLeftCell="A33">
      <selection activeCell="C51" sqref="C51"/>
    </sheetView>
  </sheetViews>
  <sheetFormatPr defaultColWidth="9.00390625" defaultRowHeight="12.75"/>
  <cols>
    <col min="1" max="1" width="77.125" style="0" customWidth="1"/>
    <col min="2" max="2" width="18.125" style="0" customWidth="1"/>
    <col min="3" max="3" width="17.125" style="0" customWidth="1"/>
    <col min="4" max="4" width="18.875" style="0" customWidth="1"/>
  </cols>
  <sheetData>
    <row r="1" spans="1:4" ht="15.75">
      <c r="A1" s="55" t="s">
        <v>132</v>
      </c>
      <c r="B1" s="55"/>
      <c r="C1" s="55"/>
      <c r="D1" s="55"/>
    </row>
    <row r="2" spans="1:4" ht="15.75">
      <c r="A2" s="55" t="s">
        <v>141</v>
      </c>
      <c r="B2" s="55"/>
      <c r="C2" s="55"/>
      <c r="D2" s="55"/>
    </row>
    <row r="3" spans="1:5" ht="15.75">
      <c r="A3" s="55" t="s">
        <v>151</v>
      </c>
      <c r="B3" s="55"/>
      <c r="C3" s="55"/>
      <c r="D3" s="55"/>
      <c r="E3" s="55"/>
    </row>
    <row r="4" spans="1:4" ht="8.25" customHeight="1">
      <c r="A4" s="32"/>
      <c r="B4" s="32"/>
      <c r="C4" s="32"/>
      <c r="D4" s="32"/>
    </row>
    <row r="5" spans="1:4" ht="48" customHeight="1">
      <c r="A5" s="33" t="s">
        <v>2</v>
      </c>
      <c r="B5" s="2" t="s">
        <v>124</v>
      </c>
      <c r="C5" s="2" t="s">
        <v>152</v>
      </c>
      <c r="D5" s="18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8" t="s">
        <v>22</v>
      </c>
      <c r="B7" s="9">
        <f>SUM(B8:B19)</f>
        <v>1850</v>
      </c>
      <c r="C7" s="9">
        <f>SUM(C8:C19)</f>
        <v>822.6672299999999</v>
      </c>
      <c r="D7" s="10">
        <f>C7/B7*100</f>
        <v>44.46849891891891</v>
      </c>
    </row>
    <row r="8" spans="1:4" ht="15" customHeight="1">
      <c r="A8" s="4" t="s">
        <v>44</v>
      </c>
      <c r="B8" s="11">
        <v>701</v>
      </c>
      <c r="C8" s="11">
        <v>286.10061</v>
      </c>
      <c r="D8" s="6">
        <f>C8/B8*100</f>
        <v>40.813211126961484</v>
      </c>
    </row>
    <row r="9" spans="1:4" ht="19.5" customHeight="1" hidden="1">
      <c r="A9" s="4" t="s">
        <v>45</v>
      </c>
      <c r="B9" s="11">
        <v>0</v>
      </c>
      <c r="C9" s="11">
        <v>0</v>
      </c>
      <c r="D9" s="6">
        <v>0</v>
      </c>
    </row>
    <row r="10" spans="1:4" ht="15.75" customHeight="1">
      <c r="A10" s="4" t="s">
        <v>46</v>
      </c>
      <c r="B10" s="11">
        <v>311</v>
      </c>
      <c r="C10" s="11">
        <v>45.19391</v>
      </c>
      <c r="D10" s="6">
        <f>C10/B10*100</f>
        <v>14.5318038585209</v>
      </c>
    </row>
    <row r="11" spans="1:4" ht="18" customHeight="1">
      <c r="A11" s="4" t="s">
        <v>47</v>
      </c>
      <c r="B11" s="11">
        <v>615</v>
      </c>
      <c r="C11" s="11">
        <v>330.27939</v>
      </c>
      <c r="D11" s="6">
        <f>C11/B11*100</f>
        <v>53.70396585365853</v>
      </c>
    </row>
    <row r="12" spans="1:4" ht="28.5" customHeight="1" hidden="1">
      <c r="A12" s="4" t="s">
        <v>48</v>
      </c>
      <c r="B12" s="11">
        <v>0</v>
      </c>
      <c r="C12" s="11">
        <v>0</v>
      </c>
      <c r="D12" s="6">
        <v>0</v>
      </c>
    </row>
    <row r="13" spans="1:4" ht="32.25" customHeight="1">
      <c r="A13" s="4" t="s">
        <v>26</v>
      </c>
      <c r="B13" s="11">
        <v>0</v>
      </c>
      <c r="C13" s="11">
        <v>0.04568</v>
      </c>
      <c r="D13" s="6">
        <v>0</v>
      </c>
    </row>
    <row r="14" spans="1:4" ht="32.25" customHeight="1">
      <c r="A14" s="4" t="s">
        <v>50</v>
      </c>
      <c r="B14" s="11">
        <v>53</v>
      </c>
      <c r="C14" s="11">
        <v>29.21269</v>
      </c>
      <c r="D14" s="6">
        <f>C14/B14*100</f>
        <v>55.11828301886792</v>
      </c>
    </row>
    <row r="15" spans="1:4" ht="62.25" customHeight="1">
      <c r="A15" s="12" t="s">
        <v>52</v>
      </c>
      <c r="B15" s="11">
        <v>170</v>
      </c>
      <c r="C15" s="11">
        <v>131.70804</v>
      </c>
      <c r="D15" s="6">
        <f>C15/B15*100</f>
        <v>77.47531764705883</v>
      </c>
    </row>
    <row r="16" spans="1:4" ht="0.75" customHeight="1" hidden="1">
      <c r="A16" s="4" t="s">
        <v>57</v>
      </c>
      <c r="B16" s="11">
        <v>0</v>
      </c>
      <c r="C16" s="11">
        <v>0</v>
      </c>
      <c r="D16" s="6">
        <v>0</v>
      </c>
    </row>
    <row r="17" spans="1:4" ht="41.25" customHeight="1" hidden="1">
      <c r="A17" s="4" t="s">
        <v>53</v>
      </c>
      <c r="B17" s="11"/>
      <c r="C17" s="11"/>
      <c r="D17" s="6"/>
    </row>
    <row r="18" spans="1:4" ht="62.25" customHeight="1">
      <c r="A18" s="40" t="s">
        <v>147</v>
      </c>
      <c r="B18" s="11">
        <v>0</v>
      </c>
      <c r="C18" s="11">
        <v>0.12691</v>
      </c>
      <c r="D18" s="6">
        <v>0</v>
      </c>
    </row>
    <row r="19" spans="1:4" ht="40.5" customHeight="1">
      <c r="A19" s="54" t="s">
        <v>142</v>
      </c>
      <c r="B19" s="11">
        <v>0</v>
      </c>
      <c r="C19" s="11">
        <v>0</v>
      </c>
      <c r="D19" s="6">
        <v>0</v>
      </c>
    </row>
    <row r="20" spans="1:4" ht="19.5" customHeight="1">
      <c r="A20" s="38" t="s">
        <v>4</v>
      </c>
      <c r="B20" s="26">
        <f>B21+B22+B25+B23+B24+B26+B27+B28+B31+B30+B29</f>
        <v>5031.953869999999</v>
      </c>
      <c r="C20" s="26">
        <f>C21+C22+C23+C24+C26+C27+C28+C29+C30</f>
        <v>1580.57474</v>
      </c>
      <c r="D20" s="10">
        <f>C20/B20*100</f>
        <v>31.410755758776464</v>
      </c>
    </row>
    <row r="21" spans="1:4" ht="30.75" customHeight="1">
      <c r="A21" s="4" t="s">
        <v>95</v>
      </c>
      <c r="B21" s="34">
        <v>386.9</v>
      </c>
      <c r="C21" s="34">
        <v>377.9744</v>
      </c>
      <c r="D21" s="6">
        <v>0</v>
      </c>
    </row>
    <row r="22" spans="1:4" ht="21" customHeight="1">
      <c r="A22" s="4" t="s">
        <v>85</v>
      </c>
      <c r="B22" s="34">
        <v>110.8</v>
      </c>
      <c r="C22" s="34">
        <v>73.05528</v>
      </c>
      <c r="D22" s="6">
        <f>C22/B22*100</f>
        <v>65.93436823104693</v>
      </c>
    </row>
    <row r="23" spans="1:4" ht="43.5" customHeight="1">
      <c r="A23" s="24" t="s">
        <v>34</v>
      </c>
      <c r="B23" s="34">
        <v>815.84082</v>
      </c>
      <c r="C23" s="34">
        <v>815.84082</v>
      </c>
      <c r="D23" s="6">
        <v>0</v>
      </c>
    </row>
    <row r="24" spans="1:4" ht="72.75" customHeight="1">
      <c r="A24" s="4" t="s">
        <v>37</v>
      </c>
      <c r="B24" s="34">
        <v>54.7</v>
      </c>
      <c r="C24" s="34">
        <v>51.7</v>
      </c>
      <c r="D24" s="6">
        <f>C24/B24*100</f>
        <v>94.51553930530164</v>
      </c>
    </row>
    <row r="25" spans="1:4" ht="30" customHeight="1" hidden="1">
      <c r="A25" s="4" t="s">
        <v>38</v>
      </c>
      <c r="B25" s="34"/>
      <c r="C25" s="34"/>
      <c r="D25" s="6" t="e">
        <f>C25/B25*100</f>
        <v>#DIV/0!</v>
      </c>
    </row>
    <row r="26" spans="1:4" ht="63" customHeight="1">
      <c r="A26" s="4" t="s">
        <v>39</v>
      </c>
      <c r="B26" s="34">
        <v>0.1</v>
      </c>
      <c r="C26" s="34">
        <v>0</v>
      </c>
      <c r="D26" s="6">
        <v>0</v>
      </c>
    </row>
    <row r="27" spans="1:4" ht="102.75" customHeight="1">
      <c r="A27" s="4" t="s">
        <v>40</v>
      </c>
      <c r="B27" s="34">
        <v>0.1</v>
      </c>
      <c r="C27" s="34">
        <v>0</v>
      </c>
      <c r="D27" s="6">
        <v>0</v>
      </c>
    </row>
    <row r="28" spans="1:4" ht="34.5" customHeight="1">
      <c r="A28" s="4" t="s">
        <v>62</v>
      </c>
      <c r="B28" s="34">
        <v>230</v>
      </c>
      <c r="C28" s="34">
        <v>169.4478</v>
      </c>
      <c r="D28" s="6">
        <f>C28/B28*100</f>
        <v>73.67295652173912</v>
      </c>
    </row>
    <row r="29" spans="1:4" ht="48.75" customHeight="1">
      <c r="A29" s="42" t="s">
        <v>93</v>
      </c>
      <c r="B29" s="34">
        <v>3433.41305</v>
      </c>
      <c r="C29" s="34">
        <v>92.55644</v>
      </c>
      <c r="D29" s="6"/>
    </row>
    <row r="30" spans="1:4" ht="57.75" customHeight="1">
      <c r="A30" s="4" t="s">
        <v>118</v>
      </c>
      <c r="B30" s="34">
        <v>0.1</v>
      </c>
      <c r="C30" s="34">
        <v>0</v>
      </c>
      <c r="D30" s="6">
        <v>0</v>
      </c>
    </row>
    <row r="31" spans="1:4" ht="33.75" customHeight="1" hidden="1">
      <c r="A31" s="4" t="s">
        <v>63</v>
      </c>
      <c r="B31" s="34">
        <v>0</v>
      </c>
      <c r="C31" s="34">
        <v>0</v>
      </c>
      <c r="D31" s="6">
        <v>0</v>
      </c>
    </row>
    <row r="32" spans="1:4" ht="21" customHeight="1">
      <c r="A32" s="38" t="s">
        <v>1</v>
      </c>
      <c r="B32" s="9">
        <f>B20+B7</f>
        <v>6881.953869999999</v>
      </c>
      <c r="C32" s="9">
        <f>C20+C7</f>
        <v>2403.24197</v>
      </c>
      <c r="D32" s="10">
        <f>C32/B32*100</f>
        <v>34.920925298210406</v>
      </c>
    </row>
    <row r="33" spans="1:4" ht="18.75" customHeight="1">
      <c r="A33" s="8" t="s">
        <v>32</v>
      </c>
      <c r="B33" s="9">
        <f>B34+B38+B40+B43+B47+B51</f>
        <v>6922.953869999999</v>
      </c>
      <c r="C33" s="9">
        <f>C34+C38+C40+C43+C47+C51</f>
        <v>2434.4921</v>
      </c>
      <c r="D33" s="10">
        <f>C33/B33*100</f>
        <v>35.165510932402036</v>
      </c>
    </row>
    <row r="34" spans="1:4" ht="18.75" customHeight="1">
      <c r="A34" s="8" t="s">
        <v>19</v>
      </c>
      <c r="B34" s="9">
        <f>B35+B36+B37</f>
        <v>1766.8000000000002</v>
      </c>
      <c r="C34" s="9">
        <f>C35+C36+C37</f>
        <v>1046.52372</v>
      </c>
      <c r="D34" s="10">
        <f>C34/B34*100</f>
        <v>59.23272130405252</v>
      </c>
    </row>
    <row r="35" spans="1:4" ht="44.25" customHeight="1">
      <c r="A35" s="16" t="s">
        <v>10</v>
      </c>
      <c r="B35" s="5">
        <v>1471.9</v>
      </c>
      <c r="C35" s="5">
        <v>989.38131</v>
      </c>
      <c r="D35" s="6">
        <f>C35/B35*100</f>
        <v>67.21797065018004</v>
      </c>
    </row>
    <row r="36" spans="1:4" ht="15" customHeight="1">
      <c r="A36" s="16" t="s">
        <v>14</v>
      </c>
      <c r="B36" s="46">
        <v>1</v>
      </c>
      <c r="C36" s="46">
        <v>0</v>
      </c>
      <c r="D36" s="6">
        <f>C36/B36*100</f>
        <v>0</v>
      </c>
    </row>
    <row r="37" spans="1:4" ht="15" customHeight="1">
      <c r="A37" s="4" t="s">
        <v>8</v>
      </c>
      <c r="B37" s="46">
        <v>293.9</v>
      </c>
      <c r="C37" s="46">
        <v>57.14241</v>
      </c>
      <c r="D37" s="6">
        <f>C37/B37*100</f>
        <v>19.442807077237156</v>
      </c>
    </row>
    <row r="38" spans="1:4" ht="16.5" customHeight="1">
      <c r="A38" s="8" t="s">
        <v>20</v>
      </c>
      <c r="B38" s="45">
        <f>B39</f>
        <v>110.8</v>
      </c>
      <c r="C38" s="45">
        <f>C39</f>
        <v>73.05528</v>
      </c>
      <c r="D38" s="10">
        <f>C38/B38*100</f>
        <v>65.93436823104693</v>
      </c>
    </row>
    <row r="39" spans="1:4" ht="15" customHeight="1">
      <c r="A39" s="4" t="s">
        <v>5</v>
      </c>
      <c r="B39" s="46">
        <v>110.8</v>
      </c>
      <c r="C39" s="46">
        <v>73.05528</v>
      </c>
      <c r="D39" s="6">
        <f>C39/B39*100</f>
        <v>65.93436823104693</v>
      </c>
    </row>
    <row r="40" spans="1:4" ht="18" customHeight="1">
      <c r="A40" s="8" t="s">
        <v>54</v>
      </c>
      <c r="B40" s="45">
        <f>B41+B42</f>
        <v>7</v>
      </c>
      <c r="C40" s="45">
        <f>C41+C42</f>
        <v>7</v>
      </c>
      <c r="D40" s="10">
        <v>0</v>
      </c>
    </row>
    <row r="41" spans="1:4" ht="18" customHeight="1">
      <c r="A41" s="4" t="s">
        <v>100</v>
      </c>
      <c r="B41" s="46">
        <v>0</v>
      </c>
      <c r="C41" s="46">
        <v>0</v>
      </c>
      <c r="D41" s="6">
        <v>0</v>
      </c>
    </row>
    <row r="42" spans="1:4" ht="15.75" customHeight="1">
      <c r="A42" s="4" t="s">
        <v>21</v>
      </c>
      <c r="B42" s="46">
        <v>7</v>
      </c>
      <c r="C42" s="46">
        <v>7</v>
      </c>
      <c r="D42" s="6">
        <v>0</v>
      </c>
    </row>
    <row r="43" spans="1:4" ht="15" customHeight="1">
      <c r="A43" s="8" t="s">
        <v>13</v>
      </c>
      <c r="B43" s="45">
        <f>B44+B45+B46</f>
        <v>306.462</v>
      </c>
      <c r="C43" s="45">
        <f>C44+C45+C46</f>
        <v>221.1478</v>
      </c>
      <c r="D43" s="10">
        <f aca="true" t="shared" si="0" ref="D43:D50">C43/B43*100</f>
        <v>72.16157304983979</v>
      </c>
    </row>
    <row r="44" spans="1:4" ht="15" customHeight="1">
      <c r="A44" s="4" t="s">
        <v>90</v>
      </c>
      <c r="B44" s="46">
        <v>0</v>
      </c>
      <c r="C44" s="46">
        <v>0</v>
      </c>
      <c r="D44" s="6">
        <v>0</v>
      </c>
    </row>
    <row r="45" spans="1:4" ht="15.75" customHeight="1">
      <c r="A45" s="4" t="s">
        <v>31</v>
      </c>
      <c r="B45" s="46">
        <v>284.7</v>
      </c>
      <c r="C45" s="46">
        <v>221.1478</v>
      </c>
      <c r="D45" s="6">
        <f t="shared" si="0"/>
        <v>77.67748507200561</v>
      </c>
    </row>
    <row r="46" spans="1:4" ht="16.5" customHeight="1">
      <c r="A46" s="4" t="s">
        <v>18</v>
      </c>
      <c r="B46" s="46">
        <v>21.762</v>
      </c>
      <c r="C46" s="46">
        <v>0</v>
      </c>
      <c r="D46" s="6">
        <f t="shared" si="0"/>
        <v>0</v>
      </c>
    </row>
    <row r="47" spans="1:4" ht="15.75" customHeight="1">
      <c r="A47" s="8" t="s">
        <v>6</v>
      </c>
      <c r="B47" s="45">
        <f>B48+B49+B50</f>
        <v>4731.8918699999995</v>
      </c>
      <c r="C47" s="45">
        <f>C48+C49+C50</f>
        <v>1086.7653</v>
      </c>
      <c r="D47" s="10">
        <f t="shared" si="0"/>
        <v>22.966824472259127</v>
      </c>
    </row>
    <row r="48" spans="1:4" ht="15.75" customHeight="1">
      <c r="A48" s="4" t="s">
        <v>17</v>
      </c>
      <c r="B48" s="46">
        <v>2714.57705</v>
      </c>
      <c r="C48" s="46">
        <v>124.12676</v>
      </c>
      <c r="D48" s="6">
        <f t="shared" si="0"/>
        <v>4.572600361444889</v>
      </c>
    </row>
    <row r="49" spans="1:4" ht="15.75" customHeight="1">
      <c r="A49" s="15" t="s">
        <v>9</v>
      </c>
      <c r="B49" s="46">
        <v>24.436</v>
      </c>
      <c r="C49" s="46">
        <v>24.23552</v>
      </c>
      <c r="D49" s="6">
        <f t="shared" si="0"/>
        <v>99.17957112457032</v>
      </c>
    </row>
    <row r="50" spans="1:4" ht="15.75" customHeight="1">
      <c r="A50" s="4" t="s">
        <v>7</v>
      </c>
      <c r="B50" s="46">
        <v>1992.87882</v>
      </c>
      <c r="C50" s="46">
        <v>938.40302</v>
      </c>
      <c r="D50" s="6">
        <f t="shared" si="0"/>
        <v>47.0878113903584</v>
      </c>
    </row>
    <row r="51" spans="1:4" ht="14.25" customHeight="1">
      <c r="A51" s="8" t="s">
        <v>11</v>
      </c>
      <c r="B51" s="45">
        <f>B52</f>
        <v>0</v>
      </c>
      <c r="C51" s="45">
        <f>C52</f>
        <v>0</v>
      </c>
      <c r="D51" s="10">
        <v>0</v>
      </c>
    </row>
    <row r="52" spans="1:4" ht="13.5" customHeight="1">
      <c r="A52" s="4" t="s">
        <v>12</v>
      </c>
      <c r="B52" s="46">
        <v>0</v>
      </c>
      <c r="C52" s="46">
        <v>0</v>
      </c>
      <c r="D52" s="6">
        <v>0</v>
      </c>
    </row>
    <row r="53" spans="1:5" ht="63" customHeight="1" hidden="1">
      <c r="A53" s="4" t="s">
        <v>0</v>
      </c>
      <c r="B53" s="52">
        <f>B32-B33</f>
        <v>-41</v>
      </c>
      <c r="C53" s="52">
        <f>C32-C33</f>
        <v>-31.2501299999999</v>
      </c>
      <c r="D53" s="6"/>
      <c r="E53" s="1"/>
    </row>
    <row r="54" spans="1:4" ht="15">
      <c r="A54" s="4" t="s">
        <v>0</v>
      </c>
      <c r="B54" s="52">
        <f>B32-B33</f>
        <v>-41</v>
      </c>
      <c r="C54" s="46">
        <f>C32-C33</f>
        <v>-31.2501299999999</v>
      </c>
      <c r="D54" s="6"/>
    </row>
    <row r="55" spans="1:4" ht="15">
      <c r="A55" s="4"/>
      <c r="B55" s="52"/>
      <c r="C55" s="46"/>
      <c r="D55" s="6"/>
    </row>
    <row r="56" spans="1:4" ht="15.75">
      <c r="A56" s="1" t="s">
        <v>149</v>
      </c>
      <c r="B56" s="1"/>
      <c r="C56" s="1"/>
      <c r="D56" s="1"/>
    </row>
    <row r="57" spans="1:4" ht="15.75">
      <c r="A57" s="1" t="s">
        <v>114</v>
      </c>
      <c r="B57" s="1"/>
      <c r="C57" s="1" t="s">
        <v>150</v>
      </c>
      <c r="D57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SheetLayoutView="100" zoomScalePageLayoutView="0" workbookViewId="0" topLeftCell="A1">
      <selection activeCell="C62" sqref="C62"/>
    </sheetView>
  </sheetViews>
  <sheetFormatPr defaultColWidth="9.00390625" defaultRowHeight="12.75"/>
  <cols>
    <col min="1" max="1" width="74.625" style="39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55" t="s">
        <v>92</v>
      </c>
      <c r="B1" s="55"/>
      <c r="C1" s="55"/>
      <c r="D1" s="55"/>
    </row>
    <row r="2" spans="1:4" ht="15.75">
      <c r="A2" s="55" t="s">
        <v>143</v>
      </c>
      <c r="B2" s="55"/>
      <c r="C2" s="55"/>
      <c r="D2" s="55"/>
    </row>
    <row r="3" spans="1:4" ht="15.75">
      <c r="A3" s="55" t="s">
        <v>151</v>
      </c>
      <c r="B3" s="55"/>
      <c r="C3" s="55"/>
      <c r="D3" s="55"/>
    </row>
    <row r="4" spans="1:4" ht="9.75" customHeight="1">
      <c r="A4" s="32"/>
      <c r="B4" s="32"/>
      <c r="C4" s="32"/>
      <c r="D4" s="32"/>
    </row>
    <row r="5" spans="1:4" ht="35.25" customHeight="1">
      <c r="A5" s="47" t="s">
        <v>2</v>
      </c>
      <c r="B5" s="2" t="s">
        <v>124</v>
      </c>
      <c r="C5" s="2" t="s">
        <v>152</v>
      </c>
      <c r="D5" s="35" t="s">
        <v>3</v>
      </c>
    </row>
    <row r="6" spans="1:4" ht="14.25" customHeight="1">
      <c r="A6" s="17">
        <v>1</v>
      </c>
      <c r="B6" s="2">
        <v>2</v>
      </c>
      <c r="C6" s="2">
        <v>3</v>
      </c>
      <c r="D6" s="18">
        <v>4</v>
      </c>
    </row>
    <row r="7" spans="1:4" ht="16.5" customHeight="1">
      <c r="A7" s="13"/>
      <c r="B7" s="14"/>
      <c r="C7" s="14"/>
      <c r="D7" s="36"/>
    </row>
    <row r="8" spans="1:4" ht="17.25" customHeight="1">
      <c r="A8" s="8" t="s">
        <v>61</v>
      </c>
      <c r="B8" s="9">
        <f>B9+B10+B11+B12+B13+B14+B16+B17+B27</f>
        <v>30682.5</v>
      </c>
      <c r="C8" s="9">
        <f>C9+C10+C11+C12+C13+C14+C16+C17+C24+C20+C19</f>
        <v>17748.977410000003</v>
      </c>
      <c r="D8" s="10">
        <f aca="true" t="shared" si="0" ref="D8:D14">C8/B8*100</f>
        <v>57.84723347184878</v>
      </c>
    </row>
    <row r="9" spans="1:4" ht="15.75" customHeight="1">
      <c r="A9" s="4" t="s">
        <v>113</v>
      </c>
      <c r="B9" s="11">
        <v>22751</v>
      </c>
      <c r="C9" s="11">
        <v>14361.81399</v>
      </c>
      <c r="D9" s="10">
        <f t="shared" si="0"/>
        <v>63.12607793064041</v>
      </c>
    </row>
    <row r="10" spans="1:4" ht="15.75" customHeight="1">
      <c r="A10" s="4" t="s">
        <v>112</v>
      </c>
      <c r="B10" s="11">
        <v>63</v>
      </c>
      <c r="C10" s="11">
        <v>0.2835</v>
      </c>
      <c r="D10" s="10">
        <f t="shared" si="0"/>
        <v>0.44999999999999996</v>
      </c>
    </row>
    <row r="11" spans="1:4" ht="15.75" customHeight="1">
      <c r="A11" s="4" t="s">
        <v>111</v>
      </c>
      <c r="B11" s="11">
        <v>3813.5</v>
      </c>
      <c r="C11" s="11">
        <v>271.56132</v>
      </c>
      <c r="D11" s="10">
        <f t="shared" si="0"/>
        <v>7.121052051920808</v>
      </c>
    </row>
    <row r="12" spans="1:4" ht="18.75" customHeight="1">
      <c r="A12" s="4" t="s">
        <v>110</v>
      </c>
      <c r="B12" s="11">
        <v>2338</v>
      </c>
      <c r="C12" s="11">
        <v>1238.28381</v>
      </c>
      <c r="D12" s="10">
        <f t="shared" si="0"/>
        <v>52.96337938408896</v>
      </c>
    </row>
    <row r="13" spans="1:4" ht="59.25" customHeight="1">
      <c r="A13" s="4" t="s">
        <v>109</v>
      </c>
      <c r="B13" s="11">
        <v>858</v>
      </c>
      <c r="C13" s="11">
        <v>943.12</v>
      </c>
      <c r="D13" s="10">
        <f t="shared" si="0"/>
        <v>109.92074592074592</v>
      </c>
    </row>
    <row r="14" spans="1:4" ht="34.5" customHeight="1">
      <c r="A14" s="4" t="s">
        <v>108</v>
      </c>
      <c r="B14" s="11">
        <v>153</v>
      </c>
      <c r="C14" s="11">
        <v>15.6636</v>
      </c>
      <c r="D14" s="10">
        <f t="shared" si="0"/>
        <v>10.23764705882353</v>
      </c>
    </row>
    <row r="15" spans="1:4" ht="31.5" customHeight="1" hidden="1">
      <c r="A15" s="4" t="s">
        <v>107</v>
      </c>
      <c r="B15" s="11">
        <v>0</v>
      </c>
      <c r="C15" s="11">
        <v>0</v>
      </c>
      <c r="D15" s="10"/>
    </row>
    <row r="16" spans="1:4" ht="35.25" customHeight="1">
      <c r="A16" s="4" t="s">
        <v>106</v>
      </c>
      <c r="B16" s="11">
        <v>352</v>
      </c>
      <c r="C16" s="41">
        <v>173.00488</v>
      </c>
      <c r="D16" s="10">
        <f>C16/B16*100</f>
        <v>49.14911363636364</v>
      </c>
    </row>
    <row r="17" spans="1:4" ht="44.25" customHeight="1">
      <c r="A17" s="50" t="s">
        <v>64</v>
      </c>
      <c r="B17" s="11">
        <v>334</v>
      </c>
      <c r="C17" s="11">
        <v>286.20503</v>
      </c>
      <c r="D17" s="10">
        <f>C17/B17*100</f>
        <v>85.69012874251499</v>
      </c>
    </row>
    <row r="18" spans="1:4" ht="39" customHeight="1" hidden="1">
      <c r="A18" s="4" t="s">
        <v>105</v>
      </c>
      <c r="B18" s="11">
        <v>0</v>
      </c>
      <c r="C18" s="41"/>
      <c r="D18" s="10"/>
    </row>
    <row r="19" spans="1:4" ht="41.25" customHeight="1">
      <c r="A19" s="4" t="s">
        <v>104</v>
      </c>
      <c r="B19" s="11">
        <v>0</v>
      </c>
      <c r="C19" s="11">
        <v>5.7</v>
      </c>
      <c r="D19" s="10">
        <v>0</v>
      </c>
    </row>
    <row r="20" spans="1:4" ht="51" customHeight="1">
      <c r="A20" s="51" t="s">
        <v>103</v>
      </c>
      <c r="B20" s="11">
        <v>0</v>
      </c>
      <c r="C20" s="11">
        <v>453.34128</v>
      </c>
      <c r="D20" s="10">
        <v>0</v>
      </c>
    </row>
    <row r="21" spans="1:4" ht="39" customHeight="1" hidden="1">
      <c r="A21" s="4" t="s">
        <v>101</v>
      </c>
      <c r="B21" s="11">
        <v>0</v>
      </c>
      <c r="C21" s="11">
        <v>0</v>
      </c>
      <c r="D21" s="6">
        <v>0</v>
      </c>
    </row>
    <row r="22" spans="1:4" ht="32.25" customHeight="1" hidden="1">
      <c r="A22" s="40" t="s">
        <v>121</v>
      </c>
      <c r="B22" s="11">
        <v>0</v>
      </c>
      <c r="C22" s="11"/>
      <c r="D22" s="10"/>
    </row>
    <row r="23" spans="1:4" ht="34.5" customHeight="1" hidden="1">
      <c r="A23" s="4" t="s">
        <v>102</v>
      </c>
      <c r="B23" s="11">
        <v>0</v>
      </c>
      <c r="C23" s="11">
        <v>0</v>
      </c>
      <c r="D23" s="6">
        <v>0</v>
      </c>
    </row>
    <row r="24" spans="1:4" ht="40.5" customHeight="1" hidden="1">
      <c r="A24" s="4" t="s">
        <v>131</v>
      </c>
      <c r="B24" s="11"/>
      <c r="C24" s="11">
        <v>0</v>
      </c>
      <c r="D24" s="6"/>
    </row>
    <row r="25" spans="1:4" ht="63" customHeight="1" hidden="1">
      <c r="A25" s="4" t="s">
        <v>144</v>
      </c>
      <c r="B25" s="11">
        <v>0</v>
      </c>
      <c r="C25" s="11">
        <v>0</v>
      </c>
      <c r="D25" s="6"/>
    </row>
    <row r="26" spans="1:4" ht="63" customHeight="1">
      <c r="A26" s="40" t="s">
        <v>158</v>
      </c>
      <c r="B26" s="11">
        <v>0</v>
      </c>
      <c r="C26" s="11">
        <v>0.00032</v>
      </c>
      <c r="D26" s="6">
        <v>0</v>
      </c>
    </row>
    <row r="27" spans="1:4" ht="70.5" customHeight="1">
      <c r="A27" s="49" t="s">
        <v>155</v>
      </c>
      <c r="B27" s="11">
        <v>20</v>
      </c>
      <c r="C27" s="11"/>
      <c r="D27" s="10">
        <v>0</v>
      </c>
    </row>
    <row r="28" spans="1:4" ht="19.5" customHeight="1">
      <c r="A28" s="8" t="s">
        <v>4</v>
      </c>
      <c r="B28" s="26">
        <f>B29+B30+B34+B31+B32+B35+B37+B39+B40+B36+B38+B33</f>
        <v>68778.17199999999</v>
      </c>
      <c r="C28" s="26">
        <f>C29+C30+C34+C31+C32+C35+C37+C39+C40+C36+C38</f>
        <v>20699.343</v>
      </c>
      <c r="D28" s="10">
        <f>C28/B28*100</f>
        <v>30.095802778823494</v>
      </c>
    </row>
    <row r="29" spans="1:4" ht="51" customHeight="1" hidden="1">
      <c r="A29" s="4" t="s">
        <v>65</v>
      </c>
      <c r="B29" s="34">
        <v>0</v>
      </c>
      <c r="C29" s="34">
        <v>0</v>
      </c>
      <c r="D29" s="6">
        <v>0</v>
      </c>
    </row>
    <row r="30" spans="1:4" ht="32.25" customHeight="1">
      <c r="A30" s="4" t="s">
        <v>96</v>
      </c>
      <c r="B30" s="34">
        <v>6730.6867</v>
      </c>
      <c r="C30" s="34">
        <v>0</v>
      </c>
      <c r="D30" s="10">
        <f>C30/B30*100</f>
        <v>0</v>
      </c>
    </row>
    <row r="31" spans="1:4" ht="49.5" customHeight="1" hidden="1">
      <c r="A31" s="4" t="s">
        <v>97</v>
      </c>
      <c r="B31" s="34"/>
      <c r="C31" s="34"/>
      <c r="D31" s="10" t="e">
        <f>C31/B31*100</f>
        <v>#DIV/0!</v>
      </c>
    </row>
    <row r="32" spans="1:4" ht="46.5" customHeight="1" hidden="1">
      <c r="A32" s="4" t="s">
        <v>98</v>
      </c>
      <c r="B32" s="34"/>
      <c r="C32" s="34"/>
      <c r="D32" s="10" t="e">
        <f>C32/B32*100</f>
        <v>#DIV/0!</v>
      </c>
    </row>
    <row r="33" spans="1:4" ht="36" customHeight="1">
      <c r="A33" s="4" t="s">
        <v>156</v>
      </c>
      <c r="B33" s="34">
        <v>1098.7353</v>
      </c>
      <c r="C33" s="34">
        <v>0</v>
      </c>
      <c r="D33" s="10">
        <f>C33/B33*100</f>
        <v>0</v>
      </c>
    </row>
    <row r="34" spans="1:4" ht="63" customHeight="1">
      <c r="A34" s="4" t="s">
        <v>99</v>
      </c>
      <c r="B34" s="34">
        <v>795.66</v>
      </c>
      <c r="C34" s="34">
        <v>0</v>
      </c>
      <c r="D34" s="10">
        <f>C34/B34*100</f>
        <v>0</v>
      </c>
    </row>
    <row r="35" spans="1:4" ht="58.5" customHeight="1">
      <c r="A35" s="42" t="s">
        <v>148</v>
      </c>
      <c r="B35" s="34">
        <v>1704.99</v>
      </c>
      <c r="C35" s="34"/>
      <c r="D35" s="10"/>
    </row>
    <row r="36" spans="1:4" ht="66" customHeight="1">
      <c r="A36" s="4" t="s">
        <v>120</v>
      </c>
      <c r="B36" s="34">
        <v>1130</v>
      </c>
      <c r="C36" s="34">
        <v>1130</v>
      </c>
      <c r="D36" s="10">
        <f aca="true" t="shared" si="1" ref="D36:D41">C36/B36*100</f>
        <v>100</v>
      </c>
    </row>
    <row r="37" spans="1:4" ht="63" customHeight="1">
      <c r="A37" s="4" t="s">
        <v>129</v>
      </c>
      <c r="B37" s="34">
        <v>57318.1</v>
      </c>
      <c r="C37" s="34">
        <v>19569.343</v>
      </c>
      <c r="D37" s="10">
        <f t="shared" si="1"/>
        <v>34.141646356037626</v>
      </c>
    </row>
    <row r="38" spans="1:4" ht="79.5" customHeight="1" hidden="1">
      <c r="A38" s="4" t="s">
        <v>122</v>
      </c>
      <c r="B38" s="34"/>
      <c r="C38" s="34"/>
      <c r="D38" s="10" t="e">
        <f t="shared" si="1"/>
        <v>#DIV/0!</v>
      </c>
    </row>
    <row r="39" spans="1:4" ht="42" customHeight="1" hidden="1">
      <c r="A39" s="4" t="s">
        <v>66</v>
      </c>
      <c r="B39" s="34"/>
      <c r="C39" s="34"/>
      <c r="D39" s="10" t="e">
        <f t="shared" si="1"/>
        <v>#DIV/0!</v>
      </c>
    </row>
    <row r="40" spans="1:8" ht="30.75" customHeight="1" hidden="1">
      <c r="A40" s="4" t="s">
        <v>67</v>
      </c>
      <c r="B40" s="34"/>
      <c r="C40" s="34"/>
      <c r="D40" s="10" t="e">
        <f t="shared" si="1"/>
        <v>#DIV/0!</v>
      </c>
      <c r="H40" s="10"/>
    </row>
    <row r="41" spans="1:4" ht="19.5" customHeight="1">
      <c r="A41" s="8" t="s">
        <v>1</v>
      </c>
      <c r="B41" s="9">
        <f>B28+B8</f>
        <v>99460.67199999999</v>
      </c>
      <c r="C41" s="9">
        <f>C28+C8</f>
        <v>38448.32041</v>
      </c>
      <c r="D41" s="10">
        <f t="shared" si="1"/>
        <v>38.65680739619375</v>
      </c>
    </row>
    <row r="42" spans="1:4" ht="14.25">
      <c r="A42" s="8" t="s">
        <v>32</v>
      </c>
      <c r="B42" s="9">
        <f>B43+B47+B49+B52+B57+B61+B63</f>
        <v>102048.672</v>
      </c>
      <c r="C42" s="9">
        <f>C43+C47+C49+C52+C57+C61+C63</f>
        <v>34907.16597</v>
      </c>
      <c r="D42" s="10">
        <f>C42/B42*100</f>
        <v>34.20638925119967</v>
      </c>
    </row>
    <row r="43" spans="1:4" ht="18.75" customHeight="1">
      <c r="A43" s="8" t="s">
        <v>19</v>
      </c>
      <c r="B43" s="9">
        <f>B44+B45+B46</f>
        <v>5655.514499999999</v>
      </c>
      <c r="C43" s="9">
        <f>C44+C45+C46</f>
        <v>3823.6479899999995</v>
      </c>
      <c r="D43" s="10">
        <f>C43/B43*100</f>
        <v>67.60919788995324</v>
      </c>
    </row>
    <row r="44" spans="1:4" ht="46.5" customHeight="1">
      <c r="A44" s="16" t="s">
        <v>10</v>
      </c>
      <c r="B44" s="5">
        <v>3570.7</v>
      </c>
      <c r="C44" s="5">
        <v>2157.00134</v>
      </c>
      <c r="D44" s="6">
        <f>C44/B44*100</f>
        <v>60.40836082560842</v>
      </c>
    </row>
    <row r="45" spans="1:4" ht="19.5" customHeight="1">
      <c r="A45" s="16" t="s">
        <v>14</v>
      </c>
      <c r="B45" s="46">
        <v>50</v>
      </c>
      <c r="C45" s="46">
        <v>0</v>
      </c>
      <c r="D45" s="6">
        <f>C45/B45*100</f>
        <v>0</v>
      </c>
    </row>
    <row r="46" spans="1:4" ht="15">
      <c r="A46" s="4" t="s">
        <v>8</v>
      </c>
      <c r="B46" s="46">
        <v>2034.8145</v>
      </c>
      <c r="C46" s="46">
        <v>1666.64665</v>
      </c>
      <c r="D46" s="6">
        <f>C46/B46*100</f>
        <v>81.90656445587547</v>
      </c>
    </row>
    <row r="47" spans="1:4" ht="15.75" customHeight="1">
      <c r="A47" s="8" t="s">
        <v>20</v>
      </c>
      <c r="B47" s="45">
        <f>B48</f>
        <v>0</v>
      </c>
      <c r="C47" s="45">
        <f>C48</f>
        <v>0</v>
      </c>
      <c r="D47" s="10">
        <v>0</v>
      </c>
    </row>
    <row r="48" spans="1:4" ht="15.75" customHeight="1">
      <c r="A48" s="4" t="s">
        <v>5</v>
      </c>
      <c r="B48" s="46">
        <v>0</v>
      </c>
      <c r="C48" s="46">
        <v>0</v>
      </c>
      <c r="D48" s="6">
        <v>0</v>
      </c>
    </row>
    <row r="49" spans="1:4" ht="15.75" customHeight="1">
      <c r="A49" s="8" t="s">
        <v>54</v>
      </c>
      <c r="B49" s="45">
        <f>B50+B51</f>
        <v>927</v>
      </c>
      <c r="C49" s="45">
        <f>C50+C51</f>
        <v>11.68861</v>
      </c>
      <c r="D49" s="10">
        <f>C49/B49*100</f>
        <v>1.2609072276159654</v>
      </c>
    </row>
    <row r="50" spans="1:4" ht="30">
      <c r="A50" s="4" t="s">
        <v>100</v>
      </c>
      <c r="B50" s="46">
        <v>0</v>
      </c>
      <c r="C50" s="46">
        <v>0</v>
      </c>
      <c r="D50" s="6">
        <v>0</v>
      </c>
    </row>
    <row r="51" spans="1:4" ht="17.25" customHeight="1">
      <c r="A51" s="4" t="s">
        <v>21</v>
      </c>
      <c r="B51" s="46">
        <v>927</v>
      </c>
      <c r="C51" s="46">
        <v>11.68861</v>
      </c>
      <c r="D51" s="6">
        <v>0</v>
      </c>
    </row>
    <row r="52" spans="1:4" ht="15.75" customHeight="1">
      <c r="A52" s="8" t="s">
        <v>13</v>
      </c>
      <c r="B52" s="45">
        <f>B53+B54+B55+B56</f>
        <v>70418.76</v>
      </c>
      <c r="C52" s="45">
        <f>C53+C54+C55+C56</f>
        <v>23242.676000000003</v>
      </c>
      <c r="D52" s="10">
        <f aca="true" t="shared" si="2" ref="D52:D62">C52/B52*100</f>
        <v>33.006369325446805</v>
      </c>
    </row>
    <row r="53" spans="1:4" ht="15" customHeight="1">
      <c r="A53" s="4" t="s">
        <v>90</v>
      </c>
      <c r="B53" s="46">
        <v>0</v>
      </c>
      <c r="C53" s="46">
        <v>0</v>
      </c>
      <c r="D53" s="6">
        <v>0</v>
      </c>
    </row>
    <row r="54" spans="1:4" ht="15" customHeight="1">
      <c r="A54" s="4" t="s">
        <v>58</v>
      </c>
      <c r="B54" s="46">
        <v>370</v>
      </c>
      <c r="C54" s="46">
        <v>0</v>
      </c>
      <c r="D54" s="6">
        <v>0</v>
      </c>
    </row>
    <row r="55" spans="1:4" ht="15" customHeight="1">
      <c r="A55" s="4" t="s">
        <v>31</v>
      </c>
      <c r="B55" s="46">
        <v>69713.76</v>
      </c>
      <c r="C55" s="46">
        <v>23203.776</v>
      </c>
      <c r="D55" s="6">
        <f t="shared" si="2"/>
        <v>33.2843559148151</v>
      </c>
    </row>
    <row r="56" spans="1:4" ht="15.75" customHeight="1">
      <c r="A56" s="4" t="s">
        <v>18</v>
      </c>
      <c r="B56" s="46">
        <v>335</v>
      </c>
      <c r="C56" s="46">
        <v>38.9</v>
      </c>
      <c r="D56" s="6">
        <f t="shared" si="2"/>
        <v>11.611940298507463</v>
      </c>
    </row>
    <row r="57" spans="1:4" ht="15.75" customHeight="1">
      <c r="A57" s="8" t="s">
        <v>6</v>
      </c>
      <c r="B57" s="45">
        <f>B58+B59+B60</f>
        <v>24976.697500000002</v>
      </c>
      <c r="C57" s="45">
        <f>C58+C59+C60</f>
        <v>7811.493630000001</v>
      </c>
      <c r="D57" s="10">
        <f t="shared" si="2"/>
        <v>31.275126065005193</v>
      </c>
    </row>
    <row r="58" spans="1:4" ht="15.75" customHeight="1">
      <c r="A58" s="4" t="s">
        <v>17</v>
      </c>
      <c r="B58" s="46">
        <v>465</v>
      </c>
      <c r="C58" s="46">
        <v>199.54024</v>
      </c>
      <c r="D58" s="6">
        <f t="shared" si="2"/>
        <v>42.91187956989248</v>
      </c>
    </row>
    <row r="59" spans="1:4" ht="17.25" customHeight="1">
      <c r="A59" s="15" t="s">
        <v>9</v>
      </c>
      <c r="B59" s="46">
        <v>6712.627</v>
      </c>
      <c r="C59" s="46">
        <v>4260</v>
      </c>
      <c r="D59" s="6">
        <f t="shared" si="2"/>
        <v>63.46248644532163</v>
      </c>
    </row>
    <row r="60" spans="1:4" ht="15.75" customHeight="1">
      <c r="A60" s="4" t="s">
        <v>7</v>
      </c>
      <c r="B60" s="46">
        <v>17799.0705</v>
      </c>
      <c r="C60" s="46">
        <v>3351.95339</v>
      </c>
      <c r="D60" s="6">
        <f t="shared" si="2"/>
        <v>18.832182219852434</v>
      </c>
    </row>
    <row r="61" spans="1:4" ht="15" customHeight="1">
      <c r="A61" s="8" t="s">
        <v>11</v>
      </c>
      <c r="B61" s="45">
        <f>B62</f>
        <v>70.7</v>
      </c>
      <c r="C61" s="45">
        <f>C62</f>
        <v>17.65974</v>
      </c>
      <c r="D61" s="10">
        <f t="shared" si="2"/>
        <v>24.978415841584155</v>
      </c>
    </row>
    <row r="62" spans="1:4" ht="15" customHeight="1">
      <c r="A62" s="4" t="s">
        <v>12</v>
      </c>
      <c r="B62" s="46">
        <v>70.7</v>
      </c>
      <c r="C62" s="46">
        <v>17.65974</v>
      </c>
      <c r="D62" s="6">
        <f t="shared" si="2"/>
        <v>24.978415841584155</v>
      </c>
    </row>
    <row r="63" spans="1:4" ht="0.75" customHeight="1">
      <c r="A63" s="8" t="s">
        <v>116</v>
      </c>
      <c r="B63" s="45">
        <f>B64</f>
        <v>0</v>
      </c>
      <c r="C63" s="45">
        <f>C64</f>
        <v>0</v>
      </c>
      <c r="D63" s="10"/>
    </row>
    <row r="64" spans="1:4" ht="33" customHeight="1" hidden="1">
      <c r="A64" s="4" t="s">
        <v>117</v>
      </c>
      <c r="B64" s="46">
        <v>0</v>
      </c>
      <c r="C64" s="46">
        <v>0</v>
      </c>
      <c r="D64" s="6"/>
    </row>
    <row r="65" spans="1:4" ht="14.25" customHeight="1">
      <c r="A65" s="4" t="s">
        <v>0</v>
      </c>
      <c r="B65" s="52">
        <f>B41-B42</f>
        <v>-2588.0000000000146</v>
      </c>
      <c r="C65" s="46">
        <f>C41-C42</f>
        <v>3541.1544399999984</v>
      </c>
      <c r="D65" s="6"/>
    </row>
    <row r="66" spans="1:4" ht="14.25" customHeight="1">
      <c r="A66" s="3"/>
      <c r="B66" s="5"/>
      <c r="C66" s="5"/>
      <c r="D66" s="6"/>
    </row>
    <row r="67" spans="1:5" ht="14.25" customHeight="1">
      <c r="A67" s="1" t="s">
        <v>149</v>
      </c>
      <c r="B67" s="1"/>
      <c r="C67" s="1"/>
      <c r="D67" s="1"/>
      <c r="E67" s="1"/>
    </row>
    <row r="68" spans="1:4" ht="15.75">
      <c r="A68" s="1" t="s">
        <v>114</v>
      </c>
      <c r="B68" s="1"/>
      <c r="C68" s="1" t="s">
        <v>150</v>
      </c>
      <c r="D68" s="1"/>
    </row>
    <row r="69" ht="12.75">
      <c r="A69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Городского поселения Советский на 1 сентября 2021 г.</dc:title>
  <dc:subject/>
  <dc:creator>DOHOD1</dc:creator>
  <cp:keywords/>
  <dc:description/>
  <cp:lastModifiedBy>Fin-2</cp:lastModifiedBy>
  <cp:lastPrinted>2021-07-07T08:43:01Z</cp:lastPrinted>
  <dcterms:created xsi:type="dcterms:W3CDTF">2007-03-05T11:59:24Z</dcterms:created>
  <dcterms:modified xsi:type="dcterms:W3CDTF">2021-09-03T12:52:37Z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XXJ7TYMEEKJ2-4589-200</vt:lpwstr>
  </property>
  <property fmtid="{D5CDD505-2E9C-101B-9397-08002B2CF9AE}" pid="4" name="_dlc_DocIdItemGu">
    <vt:lpwstr>58aa1f5b-33df-4ed5-9627-44c000194bfd</vt:lpwstr>
  </property>
  <property fmtid="{D5CDD505-2E9C-101B-9397-08002B2CF9AE}" pid="5" name="_dlc_DocIdU">
    <vt:lpwstr>https://vip.gov.mari.ru/sovetsk/gpsovetskiy/_layouts/DocIdRedir.aspx?ID=XXJ7TYMEEKJ2-4589-200, XXJ7TYMEEKJ2-4589-200</vt:lpwstr>
  </property>
  <property fmtid="{D5CDD505-2E9C-101B-9397-08002B2CF9AE}" pid="6" name="Описан">
    <vt:lpwstr/>
  </property>
</Properties>
</file>