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7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'Алекс'!$A$1:$D$58</definedName>
    <definedName name="_xlnm.Print_Area" localSheetId="1">'В-У'!$A$1:$D$62</definedName>
    <definedName name="_xlnm.Print_Area" localSheetId="2">'Вят'!$A$1:$D$60</definedName>
    <definedName name="_xlnm.Print_Area" localSheetId="3">'Кужмара'!$A$1:$D$67</definedName>
    <definedName name="_xlnm.Print_Area" localSheetId="4">'Михайл'!$A$1:$D$65</definedName>
    <definedName name="_xlnm.Print_Area" localSheetId="5">'Ронга'!$A$1:$D$60</definedName>
    <definedName name="_xlnm.Print_Area" localSheetId="7">'Совет'!$A$1:$D$66</definedName>
    <definedName name="_xlnm.Print_Area" localSheetId="6">'Солнеч'!$A$1:$D$58</definedName>
  </definedNames>
  <calcPr fullCalcOnLoad="1"/>
</workbook>
</file>

<file path=xl/sharedStrings.xml><?xml version="1.0" encoding="utf-8"?>
<sst xmlns="http://schemas.openxmlformats.org/spreadsheetml/2006/main" count="488" uniqueCount="155">
  <si>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</si>
  <si>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</si>
  <si>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</si>
  <si>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</si>
  <si>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</si>
  <si>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</si>
  <si>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</si>
  <si>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</si>
  <si>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</si>
  <si>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</si>
  <si>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</si>
  <si>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</si>
  <si>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</si>
  <si>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</si>
  <si>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</si>
  <si>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</si>
  <si>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</si>
  <si>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</si>
  <si>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</si>
  <si>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</si>
  <si>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</si>
  <si>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</si>
  <si>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</si>
  <si>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</si>
  <si>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</si>
  <si>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</si>
  <si>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</si>
  <si>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</si>
  <si>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</si>
  <si>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</si>
  <si>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</si>
  <si>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</si>
  <si>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</si>
  <si>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</si>
  <si>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</si>
  <si>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</si>
  <si>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</si>
  <si>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</si>
  <si>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</si>
  <si>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</si>
  <si>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</si>
  <si>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</si>
  <si>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</si>
  <si>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</si>
  <si>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</si>
  <si>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</si>
  <si>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</si>
  <si>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</si>
  <si>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</si>
  <si>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</si>
  <si>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</si>
  <si>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</si>
  <si>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</si>
  <si>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</si>
  <si>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</si>
  <si>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</si>
  <si>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1001  Пенсионное обеспечение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</si>
  <si>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</si>
  <si>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</si>
  <si>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</si>
  <si>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</si>
  <si>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</si>
  <si>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</si>
  <si>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</si>
  <si>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</si>
  <si>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</si>
  <si>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</si>
  <si>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</si>
  <si>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</si>
  <si>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</si>
  <si>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</si>
  <si>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</si>
  <si>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</si>
  <si>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</si>
  <si>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</si>
  <si>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</si>
  <si>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</si>
  <si>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</si>
  <si>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</si>
  <si>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</si>
  <si>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</si>
  <si>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</si>
  <si>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</si>
  <si>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</si>
  <si>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</si>
  <si>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20077 10 0000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</si>
  <si>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904 202 35 118 10 0000 150 Субвенции на осуществление первичного воинского учета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</si>
  <si>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</si>
  <si>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</si>
  <si>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</si>
  <si>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</si>
  <si>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0405 Сельское хозяйство и рыболовство</t>
  </si>
  <si>
    <t>0500 Жилищно-коммунальное хозяйство</t>
  </si>
  <si>
    <t>Исполнение бюджета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</si>
  <si>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</si>
  <si>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</si>
  <si>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</si>
  <si>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</si>
  <si>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</si>
  <si>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</si>
  <si>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</si>
  <si>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</si>
  <si>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</si>
  <si>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</si>
  <si>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</si>
  <si>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</si>
  <si>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904 113 01995 13 0000 130 Прочие доходы от оказания платных услуг (работ) получателями средств бюджетов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</si>
  <si>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</si>
  <si>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</si>
  <si>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</si>
  <si>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</si>
  <si>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</si>
  <si>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182 106 01030 1 30000 110 Налог на имущество физических лиц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</si>
  <si>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</si>
  <si>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</si>
  <si>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</si>
  <si>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</si>
  <si>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</si>
  <si>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</si>
  <si>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</si>
  <si>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</si>
  <si>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</si>
  <si>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</si>
  <si>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</si>
  <si>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</si>
  <si>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План 2021 г.</t>
  </si>
  <si>
    <t>904 117 15 030 10 0012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строительство детского игрового городка  в деревне Михайловка, проект - "Егоза")</t>
  </si>
  <si>
    <t>904 117 15 030 10 0022 150 Инициативные платежи, зачисляемые в бюджеты сельских поселений (инициативные платежи, зачисляемые в бюджеты сельских поселений  от физических лиц,  на строительство детского игрового городка  в деревне Михайловка, проект - "Егоза")</t>
  </si>
  <si>
    <t>904 202 29 999 10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</si>
  <si>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</si>
  <si>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904 202 45 393 13 0000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 из республиканского бюджета Республики Марий Эл</t>
  </si>
  <si>
    <t>904 117 01050 10 0000 180 Невыясненные поступления, зачисляемые в бюджеты сельских поселений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</si>
  <si>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</si>
  <si>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</si>
  <si>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</si>
  <si>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</si>
  <si>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</si>
  <si>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</si>
  <si>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</si>
  <si>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</si>
  <si>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</si>
  <si>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</si>
  <si>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</si>
  <si>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</si>
  <si>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</si>
  <si>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</si>
  <si>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</si>
  <si>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>904 117 15 030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детской площадки в поселке Комсомольский, проект - "Солнышко")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</si>
  <si>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</si>
  <si>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на 1 августа  2021 г.</t>
  </si>
  <si>
    <t>Факт на 01.08.21 г.</t>
  </si>
  <si>
    <t>на 1 август  2021 г.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</si>
  <si>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</si>
  <si>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 xml:space="preserve"> Руководитель финансового управления </t>
  </si>
  <si>
    <t>Е.С. Кропотова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</si>
</sst>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57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4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53" applyFont="1" applyBorder="1" applyAlignment="1">
      <alignment horizontal="justify" vertical="top" wrapText="1"/>
      <protection/>
    </xf>
    <xf numFmtId="2" fontId="6" fillId="34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="110" zoomScaleSheetLayoutView="110" zoomScalePageLayoutView="0" workbookViewId="0" topLeftCell="A33">
      <selection activeCell="C35" sqref="C35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134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SUM(B9:B20)</f>
        <v>1409</v>
      </c>
      <c r="C8" s="9">
        <f>SUM(C9:C21)</f>
        <v>534.73983</v>
      </c>
      <c r="D8" s="10">
        <f aca="true" t="shared" si="0" ref="D8:D18">C8/B8*100</f>
        <v>37.95172675656494</v>
      </c>
    </row>
    <row r="9" spans="1:4" ht="18" customHeight="1">
      <c r="A9" s="4" t="s">
        <v>23</v>
      </c>
      <c r="B9" s="11">
        <v>516</v>
      </c>
      <c r="C9" s="27">
        <v>208.82478</v>
      </c>
      <c r="D9" s="6">
        <f t="shared" si="0"/>
        <v>40.46991860465116</v>
      </c>
    </row>
    <row r="10" spans="1:4" ht="15.75" customHeight="1">
      <c r="A10" s="4" t="s">
        <v>24</v>
      </c>
      <c r="B10" s="11">
        <v>176</v>
      </c>
      <c r="C10" s="11">
        <v>13.23615</v>
      </c>
      <c r="D10" s="6">
        <f t="shared" si="0"/>
        <v>7.520539772727274</v>
      </c>
    </row>
    <row r="11" spans="1:4" ht="15" customHeight="1">
      <c r="A11" s="4" t="s">
        <v>25</v>
      </c>
      <c r="B11" s="11">
        <v>535</v>
      </c>
      <c r="C11" s="11">
        <v>202.07152</v>
      </c>
      <c r="D11" s="6">
        <f t="shared" si="0"/>
        <v>37.77037757009346</v>
      </c>
    </row>
    <row r="12" spans="1:4" ht="20.25" customHeight="1" hidden="1">
      <c r="A12" s="4" t="s">
        <v>15</v>
      </c>
      <c r="B12" s="11"/>
      <c r="C12" s="11"/>
      <c r="D12" s="6" t="e">
        <f t="shared" si="0"/>
        <v>#DIV/0!</v>
      </c>
    </row>
    <row r="13" spans="1:4" ht="30.75" customHeight="1" hidden="1">
      <c r="A13" s="4" t="s">
        <v>26</v>
      </c>
      <c r="B13" s="11"/>
      <c r="C13" s="11"/>
      <c r="D13" s="6"/>
    </row>
    <row r="14" spans="1:4" ht="32.25" customHeight="1">
      <c r="A14" s="7" t="s">
        <v>27</v>
      </c>
      <c r="B14" s="11">
        <v>101</v>
      </c>
      <c r="C14" s="11">
        <v>61.0371</v>
      </c>
      <c r="D14" s="6">
        <f t="shared" si="0"/>
        <v>60.43277227722772</v>
      </c>
    </row>
    <row r="15" spans="1:4" ht="62.25" customHeight="1">
      <c r="A15" s="12" t="s">
        <v>28</v>
      </c>
      <c r="B15" s="11">
        <v>81</v>
      </c>
      <c r="C15" s="11">
        <v>49.57028</v>
      </c>
      <c r="D15" s="6">
        <f>C15/B15*100</f>
        <v>61.19787654320987</v>
      </c>
    </row>
    <row r="16" spans="1:4" ht="30" customHeight="1" hidden="1">
      <c r="A16" s="4" t="s">
        <v>29</v>
      </c>
      <c r="B16" s="11">
        <v>0</v>
      </c>
      <c r="C16" s="11">
        <v>0</v>
      </c>
      <c r="D16" s="6">
        <v>0</v>
      </c>
    </row>
    <row r="17" spans="1:4" ht="33" customHeight="1" hidden="1">
      <c r="A17" s="25" t="s">
        <v>42</v>
      </c>
      <c r="B17" s="11">
        <v>0</v>
      </c>
      <c r="C17" s="11">
        <v>0</v>
      </c>
      <c r="D17" s="6">
        <v>0</v>
      </c>
    </row>
    <row r="18" spans="1:4" ht="12" customHeight="1" hidden="1">
      <c r="A18" s="4" t="s">
        <v>16</v>
      </c>
      <c r="B18" s="11"/>
      <c r="C18" s="11"/>
      <c r="D18" s="6" t="e">
        <f t="shared" si="0"/>
        <v>#DIV/0!</v>
      </c>
    </row>
    <row r="19" spans="1:4" ht="75.75" customHeight="1" hidden="1">
      <c r="A19" s="25" t="s">
        <v>43</v>
      </c>
      <c r="B19" s="11">
        <v>0</v>
      </c>
      <c r="C19" s="11">
        <v>0</v>
      </c>
      <c r="D19" s="6">
        <v>0</v>
      </c>
    </row>
    <row r="20" spans="1:4" ht="19.5" customHeight="1" hidden="1">
      <c r="A20" s="25" t="s">
        <v>30</v>
      </c>
      <c r="B20" s="11">
        <v>0</v>
      </c>
      <c r="C20" s="11">
        <v>0</v>
      </c>
      <c r="D20" s="6">
        <v>0</v>
      </c>
    </row>
    <row r="21" spans="1:4" ht="30" customHeight="1">
      <c r="A21" s="53" t="s">
        <v>131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B23+B24+B27+B30+B28+B29+B26+B25+B31+B32+B33</f>
        <v>4082.74005</v>
      </c>
      <c r="C22" s="26">
        <f>C23+C24+C25+C26+C27+C28+C29+C30+C31+C32+C33</f>
        <v>1380.59998</v>
      </c>
      <c r="D22" s="10">
        <f>C22/B22*100</f>
        <v>33.815524943842554</v>
      </c>
    </row>
    <row r="23" spans="1:4" ht="37.5" customHeight="1">
      <c r="A23" s="4" t="s">
        <v>71</v>
      </c>
      <c r="B23" s="11">
        <v>295.07483</v>
      </c>
      <c r="C23" s="11">
        <v>295.07483</v>
      </c>
      <c r="D23" s="6">
        <f>C23/B23*100</f>
        <v>100</v>
      </c>
    </row>
    <row r="24" spans="1:4" ht="18.75" customHeight="1">
      <c r="A24" s="4" t="s">
        <v>86</v>
      </c>
      <c r="B24" s="5">
        <v>110.8</v>
      </c>
      <c r="C24" s="5">
        <v>57.82949</v>
      </c>
      <c r="D24" s="6">
        <f>C24/B24*100</f>
        <v>52.19268050541517</v>
      </c>
    </row>
    <row r="25" spans="1:4" ht="32.25" customHeight="1">
      <c r="A25" s="24" t="s">
        <v>72</v>
      </c>
      <c r="B25" s="5">
        <v>662.87066</v>
      </c>
      <c r="C25" s="5">
        <v>662.87066</v>
      </c>
      <c r="D25" s="6">
        <f>C25/B25*100</f>
        <v>100</v>
      </c>
    </row>
    <row r="26" spans="1:4" ht="84" customHeight="1">
      <c r="A26" s="4" t="s">
        <v>73</v>
      </c>
      <c r="B26" s="5">
        <v>213.2</v>
      </c>
      <c r="C26" s="5">
        <v>197.05</v>
      </c>
      <c r="D26" s="6">
        <f>C26/B26*100</f>
        <v>92.42495309568481</v>
      </c>
    </row>
    <row r="27" spans="1:4" ht="0.75" customHeight="1">
      <c r="A27" s="4" t="s">
        <v>74</v>
      </c>
      <c r="B27" s="5"/>
      <c r="C27" s="5"/>
      <c r="D27" s="6" t="e">
        <f>C27/B27*100</f>
        <v>#DIV/0!</v>
      </c>
    </row>
    <row r="28" spans="1:4" ht="49.5" customHeight="1">
      <c r="A28" s="4" t="s">
        <v>75</v>
      </c>
      <c r="B28" s="5">
        <v>0.1</v>
      </c>
      <c r="C28" s="5">
        <v>0</v>
      </c>
      <c r="D28" s="6">
        <f>C28/B28*100</f>
        <v>0</v>
      </c>
    </row>
    <row r="29" spans="1:4" ht="109.5" customHeight="1">
      <c r="A29" s="4" t="s">
        <v>76</v>
      </c>
      <c r="B29" s="5">
        <v>0.1</v>
      </c>
      <c r="C29" s="5">
        <v>0</v>
      </c>
      <c r="D29" s="6">
        <f>C29/B29*100</f>
        <v>0</v>
      </c>
    </row>
    <row r="30" spans="1:4" ht="47.25" customHeight="1">
      <c r="A30" s="4" t="s">
        <v>77</v>
      </c>
      <c r="B30" s="5">
        <v>337.3</v>
      </c>
      <c r="C30" s="5">
        <v>124.975</v>
      </c>
      <c r="D30" s="6">
        <f>C30/B30*100</f>
        <v>37.05158612511117</v>
      </c>
    </row>
    <row r="31" spans="1:4" ht="48.75" customHeight="1">
      <c r="A31" s="4" t="s">
        <v>69</v>
      </c>
      <c r="B31" s="5">
        <v>2433.19456</v>
      </c>
      <c r="C31" s="5">
        <v>12.8</v>
      </c>
      <c r="D31" s="6">
        <f>C31/B31*100</f>
        <v>0.5260573983857666</v>
      </c>
    </row>
    <row r="32" spans="1:4" ht="57" customHeight="1">
      <c r="A32" s="4" t="s">
        <v>119</v>
      </c>
      <c r="B32" s="5">
        <v>0.1</v>
      </c>
      <c r="C32" s="5">
        <v>0</v>
      </c>
      <c r="D32" s="6">
        <v>0</v>
      </c>
    </row>
    <row r="33" spans="1:4" ht="60" customHeight="1">
      <c r="A33" s="4" t="s">
        <v>146</v>
      </c>
      <c r="B33" s="5">
        <v>30</v>
      </c>
      <c r="C33" s="5">
        <v>30</v>
      </c>
      <c r="D33" s="6">
        <v>0</v>
      </c>
    </row>
    <row r="34" spans="1:4" ht="21.75" customHeight="1">
      <c r="A34" s="8" t="s">
        <v>1</v>
      </c>
      <c r="B34" s="9">
        <f>B22+B8</f>
        <v>5491.74005</v>
      </c>
      <c r="C34" s="9">
        <f>C22+C8</f>
        <v>1915.33981</v>
      </c>
      <c r="D34" s="10">
        <f aca="true" t="shared" si="1" ref="D34:D39">C34/B34*100</f>
        <v>34.87673838458541</v>
      </c>
    </row>
    <row r="35" spans="1:4" ht="21" customHeight="1">
      <c r="A35" s="8" t="s">
        <v>32</v>
      </c>
      <c r="B35" s="9">
        <f>B36+B40+B42+B45+B49+B53</f>
        <v>5650.240049999999</v>
      </c>
      <c r="C35" s="9">
        <f>C36+C40+C42+C45+C49+C53</f>
        <v>2073.1276</v>
      </c>
      <c r="D35" s="10">
        <f t="shared" si="1"/>
        <v>36.69096501484039</v>
      </c>
    </row>
    <row r="36" spans="1:4" ht="14.25">
      <c r="A36" s="8" t="s">
        <v>19</v>
      </c>
      <c r="B36" s="9">
        <f>B37+B38+B39</f>
        <v>1693.9009999999998</v>
      </c>
      <c r="C36" s="9">
        <f>C37+C38+C39</f>
        <v>818.2685399999999</v>
      </c>
      <c r="D36" s="10">
        <f t="shared" si="1"/>
        <v>48.30675110292751</v>
      </c>
    </row>
    <row r="37" spans="1:4" ht="45">
      <c r="A37" s="16" t="s">
        <v>10</v>
      </c>
      <c r="B37" s="5">
        <v>1330.8</v>
      </c>
      <c r="C37" s="5">
        <v>768.27676</v>
      </c>
      <c r="D37" s="6">
        <f t="shared" si="1"/>
        <v>57.73044484520589</v>
      </c>
    </row>
    <row r="38" spans="1:4" ht="15">
      <c r="A38" s="16" t="s">
        <v>14</v>
      </c>
      <c r="B38" s="46">
        <v>1</v>
      </c>
      <c r="C38" s="46">
        <v>0</v>
      </c>
      <c r="D38" s="6">
        <f t="shared" si="1"/>
        <v>0</v>
      </c>
    </row>
    <row r="39" spans="1:4" ht="15" customHeight="1">
      <c r="A39" s="4" t="s">
        <v>8</v>
      </c>
      <c r="B39" s="46">
        <v>362.101</v>
      </c>
      <c r="C39" s="46">
        <v>49.99178</v>
      </c>
      <c r="D39" s="6">
        <f t="shared" si="1"/>
        <v>13.806032018690917</v>
      </c>
    </row>
    <row r="40" spans="1:4" ht="14.25">
      <c r="A40" s="8" t="s">
        <v>20</v>
      </c>
      <c r="B40" s="45">
        <f>B41</f>
        <v>110.8</v>
      </c>
      <c r="C40" s="45">
        <f>C41</f>
        <v>57.82949</v>
      </c>
      <c r="D40" s="10">
        <f aca="true" t="shared" si="2" ref="D40:D54">C40/B40*100</f>
        <v>52.19268050541517</v>
      </c>
    </row>
    <row r="41" spans="1:4" ht="16.5" customHeight="1">
      <c r="A41" s="4" t="s">
        <v>5</v>
      </c>
      <c r="B41" s="46">
        <v>110.8</v>
      </c>
      <c r="C41" s="46">
        <v>57.82949</v>
      </c>
      <c r="D41" s="6">
        <f t="shared" si="2"/>
        <v>52.19268050541517</v>
      </c>
    </row>
    <row r="42" spans="1:4" ht="14.25">
      <c r="A42" s="8" t="s">
        <v>116</v>
      </c>
      <c r="B42" s="45">
        <f>B43+B44</f>
        <v>7</v>
      </c>
      <c r="C42" s="45">
        <f>C43+C44</f>
        <v>7</v>
      </c>
      <c r="D42" s="10">
        <v>0</v>
      </c>
    </row>
    <row r="43" spans="1:4" ht="30">
      <c r="A43" s="4" t="s">
        <v>101</v>
      </c>
      <c r="B43" s="46">
        <v>0</v>
      </c>
      <c r="C43" s="46">
        <v>0</v>
      </c>
      <c r="D43" s="6">
        <v>0</v>
      </c>
    </row>
    <row r="44" spans="1:4" ht="15">
      <c r="A44" s="4" t="s">
        <v>21</v>
      </c>
      <c r="B44" s="46">
        <v>7</v>
      </c>
      <c r="C44" s="46">
        <v>7</v>
      </c>
      <c r="D44" s="6">
        <v>0</v>
      </c>
    </row>
    <row r="45" spans="1:4" ht="14.25">
      <c r="A45" s="8" t="s">
        <v>13</v>
      </c>
      <c r="B45" s="45">
        <f>B46+B48+B47</f>
        <v>610.5</v>
      </c>
      <c r="C45" s="45">
        <f>C46+C48+C47</f>
        <v>355.525</v>
      </c>
      <c r="D45" s="10">
        <f t="shared" si="2"/>
        <v>58.235053235053236</v>
      </c>
    </row>
    <row r="46" spans="1:4" ht="15">
      <c r="A46" s="4" t="s">
        <v>91</v>
      </c>
      <c r="B46" s="46">
        <v>0</v>
      </c>
      <c r="C46" s="46">
        <v>0</v>
      </c>
      <c r="D46" s="6">
        <v>0</v>
      </c>
    </row>
    <row r="47" spans="1:4" ht="15">
      <c r="A47" s="4" t="s">
        <v>31</v>
      </c>
      <c r="B47" s="46">
        <v>550.5</v>
      </c>
      <c r="C47" s="46">
        <v>322.025</v>
      </c>
      <c r="D47" s="6">
        <f t="shared" si="2"/>
        <v>58.49682107175295</v>
      </c>
    </row>
    <row r="48" spans="1:4" ht="15">
      <c r="A48" s="4" t="s">
        <v>18</v>
      </c>
      <c r="B48" s="46">
        <v>60</v>
      </c>
      <c r="C48" s="46">
        <v>33.5</v>
      </c>
      <c r="D48" s="6">
        <f t="shared" si="2"/>
        <v>55.833333333333336</v>
      </c>
    </row>
    <row r="49" spans="1:4" ht="14.25">
      <c r="A49" s="43" t="s">
        <v>92</v>
      </c>
      <c r="B49" s="45">
        <f>B50+B51+B52</f>
        <v>3163.6390499999998</v>
      </c>
      <c r="C49" s="45">
        <f>C50+C51+C52</f>
        <v>807.68557</v>
      </c>
      <c r="D49" s="10">
        <f t="shared" si="2"/>
        <v>25.530269327027057</v>
      </c>
    </row>
    <row r="50" spans="1:4" ht="15">
      <c r="A50" s="22" t="s">
        <v>17</v>
      </c>
      <c r="B50" s="46">
        <v>1481.09356</v>
      </c>
      <c r="C50" s="46">
        <v>60.27176</v>
      </c>
      <c r="D50" s="6">
        <f t="shared" si="2"/>
        <v>4.069409362633378</v>
      </c>
    </row>
    <row r="51" spans="1:4" ht="15">
      <c r="A51" s="22" t="s">
        <v>9</v>
      </c>
      <c r="B51" s="46">
        <v>0.2</v>
      </c>
      <c r="C51" s="46">
        <v>0</v>
      </c>
      <c r="D51" s="6">
        <f t="shared" si="2"/>
        <v>0</v>
      </c>
    </row>
    <row r="52" spans="1:4" ht="15">
      <c r="A52" s="4" t="s">
        <v>7</v>
      </c>
      <c r="B52" s="46">
        <v>1682.34549</v>
      </c>
      <c r="C52" s="46">
        <v>747.41381</v>
      </c>
      <c r="D52" s="6">
        <f t="shared" si="2"/>
        <v>44.426891767635674</v>
      </c>
    </row>
    <row r="53" spans="1:4" ht="14.25">
      <c r="A53" s="8" t="s">
        <v>11</v>
      </c>
      <c r="B53" s="45">
        <f>B54</f>
        <v>64.4</v>
      </c>
      <c r="C53" s="45">
        <f>C54</f>
        <v>26.819</v>
      </c>
      <c r="D53" s="10">
        <f t="shared" si="2"/>
        <v>41.64440993788819</v>
      </c>
    </row>
    <row r="54" spans="1:4" ht="15">
      <c r="A54" s="4" t="s">
        <v>12</v>
      </c>
      <c r="B54" s="46">
        <v>64.4</v>
      </c>
      <c r="C54" s="46">
        <v>26.819</v>
      </c>
      <c r="D54" s="6">
        <f t="shared" si="2"/>
        <v>41.64440993788819</v>
      </c>
    </row>
    <row r="55" spans="1:4" ht="15">
      <c r="A55" s="4" t="s">
        <v>0</v>
      </c>
      <c r="B55" s="46">
        <f>B34-B35</f>
        <v>-158.4999999999991</v>
      </c>
      <c r="C55" s="46">
        <f>C34-C35</f>
        <v>-157.78778999999986</v>
      </c>
      <c r="D55" s="6"/>
    </row>
    <row r="56" spans="1:4" ht="15">
      <c r="A56" s="3"/>
      <c r="B56" s="5"/>
      <c r="C56" s="5"/>
      <c r="D56" s="6"/>
    </row>
    <row r="57" spans="1:4" ht="15" customHeight="1">
      <c r="A57" s="1" t="s">
        <v>153</v>
      </c>
      <c r="B57" s="1"/>
      <c r="C57" s="1"/>
      <c r="D57" s="1"/>
    </row>
    <row r="58" spans="1:4" ht="15.75">
      <c r="A58" s="1" t="s">
        <v>115</v>
      </c>
      <c r="B58" s="1"/>
      <c r="C58" s="1" t="s">
        <v>154</v>
      </c>
      <c r="D58" s="1"/>
    </row>
    <row r="59" spans="2:4" ht="15.75">
      <c r="B59" s="1"/>
      <c r="C59" s="1"/>
      <c r="D59" s="1"/>
    </row>
    <row r="60" spans="2:4" ht="15">
      <c r="B60" s="3"/>
      <c r="C60" s="3"/>
      <c r="D60" s="3"/>
    </row>
    <row r="61" spans="2:4" ht="15">
      <c r="B61" s="3"/>
      <c r="C61" s="3"/>
      <c r="D61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35">
      <selection activeCell="A59" sqref="A59:C60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55" t="s">
        <v>135</v>
      </c>
      <c r="B1" s="55"/>
      <c r="C1" s="55"/>
      <c r="D1" s="55"/>
    </row>
    <row r="2" spans="1:4" ht="15.75">
      <c r="A2" s="55" t="s">
        <v>136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952.9000000000001</v>
      </c>
      <c r="C8" s="9">
        <f>SUM(C9:C22)</f>
        <v>543.0775100000001</v>
      </c>
      <c r="D8" s="10">
        <f aca="true" t="shared" si="0" ref="D8:D19">C8/B8*100</f>
        <v>56.99207786756219</v>
      </c>
    </row>
    <row r="9" spans="1:4" ht="18" customHeight="1">
      <c r="A9" s="4" t="s">
        <v>23</v>
      </c>
      <c r="B9" s="11">
        <v>252</v>
      </c>
      <c r="C9" s="27">
        <v>154.96753</v>
      </c>
      <c r="D9" s="6">
        <f t="shared" si="0"/>
        <v>61.495051587301596</v>
      </c>
    </row>
    <row r="10" spans="1:4" ht="18" customHeight="1">
      <c r="A10" s="4" t="s">
        <v>78</v>
      </c>
      <c r="B10" s="11">
        <v>16</v>
      </c>
      <c r="C10" s="27">
        <v>0</v>
      </c>
      <c r="D10" s="6">
        <f t="shared" si="0"/>
        <v>0</v>
      </c>
    </row>
    <row r="11" spans="1:4" ht="15.75" customHeight="1">
      <c r="A11" s="4" t="s">
        <v>24</v>
      </c>
      <c r="B11" s="11">
        <v>136</v>
      </c>
      <c r="C11" s="11">
        <v>5.52378</v>
      </c>
      <c r="D11" s="6">
        <f t="shared" si="0"/>
        <v>4.061602941176471</v>
      </c>
    </row>
    <row r="12" spans="1:4" ht="15.75" customHeight="1">
      <c r="A12" s="4" t="s">
        <v>25</v>
      </c>
      <c r="B12" s="11">
        <v>285</v>
      </c>
      <c r="C12" s="11">
        <v>71.75461</v>
      </c>
      <c r="D12" s="6">
        <f t="shared" si="0"/>
        <v>25.177056140350878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199.7</v>
      </c>
      <c r="C14" s="11">
        <v>233.55468</v>
      </c>
      <c r="D14" s="6">
        <f t="shared" si="0"/>
        <v>116.9527691537306</v>
      </c>
    </row>
    <row r="15" spans="1:4" ht="32.25" customHeight="1">
      <c r="A15" s="7" t="s">
        <v>27</v>
      </c>
      <c r="B15" s="11">
        <v>15</v>
      </c>
      <c r="C15" s="11">
        <v>11.87406</v>
      </c>
      <c r="D15" s="6">
        <f t="shared" si="0"/>
        <v>79.1604</v>
      </c>
    </row>
    <row r="16" spans="1:4" ht="63" customHeight="1">
      <c r="A16" s="12" t="s">
        <v>28</v>
      </c>
      <c r="B16" s="11">
        <v>9.2</v>
      </c>
      <c r="C16" s="11">
        <v>25.40285</v>
      </c>
      <c r="D16" s="6">
        <f>C16/B16*100</f>
        <v>276.11793478260876</v>
      </c>
    </row>
    <row r="17" spans="1:4" ht="30" customHeight="1" hidden="1">
      <c r="A17" s="4" t="s">
        <v>29</v>
      </c>
      <c r="B17" s="11">
        <v>0</v>
      </c>
      <c r="C17" s="11">
        <v>0</v>
      </c>
      <c r="D17" s="6">
        <v>0</v>
      </c>
    </row>
    <row r="18" spans="1:4" ht="33" customHeight="1" hidden="1">
      <c r="A18" s="25" t="s">
        <v>42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43</v>
      </c>
      <c r="B20" s="11">
        <v>0</v>
      </c>
      <c r="C20" s="11">
        <v>0</v>
      </c>
      <c r="D20" s="6">
        <v>0</v>
      </c>
    </row>
    <row r="21" spans="1:4" ht="19.5" customHeight="1" hidden="1">
      <c r="A21" s="25" t="s">
        <v>30</v>
      </c>
      <c r="B21" s="11">
        <v>0</v>
      </c>
      <c r="C21" s="11">
        <v>0</v>
      </c>
      <c r="D21" s="6">
        <v>0</v>
      </c>
    </row>
    <row r="22" spans="1:4" ht="64.5" customHeight="1">
      <c r="A22" s="4" t="s">
        <v>147</v>
      </c>
      <c r="B22" s="11">
        <v>40</v>
      </c>
      <c r="C22" s="11">
        <v>40</v>
      </c>
      <c r="D22" s="6">
        <f>C22/B22*100</f>
        <v>100</v>
      </c>
    </row>
    <row r="23" spans="1:4" ht="15.75" customHeight="1">
      <c r="A23" s="8" t="s">
        <v>4</v>
      </c>
      <c r="B23" s="26">
        <f>B24+B25+B30+B33+B31+B32+B29+B27+B34+B26+B28+B35</f>
        <v>4091.718</v>
      </c>
      <c r="C23" s="26">
        <f>C24+C25+C27+C29+C30+C31+C32+C33+C34+C26+C28+C35</f>
        <v>2023.22091</v>
      </c>
      <c r="D23" s="10">
        <f>C23/B23*100</f>
        <v>49.4467338658236</v>
      </c>
    </row>
    <row r="24" spans="1:4" ht="37.5" customHeight="1">
      <c r="A24" s="4" t="s">
        <v>71</v>
      </c>
      <c r="B24" s="11">
        <v>1546.2</v>
      </c>
      <c r="C24" s="11">
        <v>775.9</v>
      </c>
      <c r="D24" s="6">
        <f>C24/B24*100</f>
        <v>50.18108912171776</v>
      </c>
    </row>
    <row r="25" spans="1:4" ht="18" customHeight="1">
      <c r="A25" s="4" t="s">
        <v>86</v>
      </c>
      <c r="B25" s="5">
        <v>222.4</v>
      </c>
      <c r="C25" s="5">
        <v>134.31285</v>
      </c>
      <c r="D25" s="6">
        <f>C25/B25*100</f>
        <v>60.39246852517985</v>
      </c>
    </row>
    <row r="26" spans="1:4" ht="0.75" customHeight="1">
      <c r="A26" s="4" t="s">
        <v>80</v>
      </c>
      <c r="B26" s="5"/>
      <c r="C26" s="5"/>
      <c r="D26" s="6" t="e">
        <f>C26/B26*100</f>
        <v>#DIV/0!</v>
      </c>
    </row>
    <row r="27" spans="1:4" ht="62.25" customHeight="1">
      <c r="A27" s="24" t="s">
        <v>81</v>
      </c>
      <c r="B27" s="5">
        <v>255.86</v>
      </c>
      <c r="C27" s="5">
        <v>247.00806</v>
      </c>
      <c r="D27" s="6">
        <v>0</v>
      </c>
    </row>
    <row r="28" spans="1:4" ht="42.75" customHeight="1" hidden="1">
      <c r="A28" s="24" t="s">
        <v>79</v>
      </c>
      <c r="B28" s="5"/>
      <c r="C28" s="5"/>
      <c r="D28" s="6" t="e">
        <f>C28/B28*100</f>
        <v>#DIV/0!</v>
      </c>
    </row>
    <row r="29" spans="1:4" ht="84" customHeight="1">
      <c r="A29" s="4" t="s">
        <v>73</v>
      </c>
      <c r="B29" s="5">
        <v>238.2</v>
      </c>
      <c r="C29" s="5">
        <v>237.5</v>
      </c>
      <c r="D29" s="6">
        <f>C29/B29*100</f>
        <v>99.70612930310664</v>
      </c>
    </row>
    <row r="30" spans="1:4" ht="0.75" customHeight="1">
      <c r="A30" s="4" t="s">
        <v>74</v>
      </c>
      <c r="B30" s="5"/>
      <c r="C30" s="5"/>
      <c r="D30" s="6" t="e">
        <f>C30/B30*100</f>
        <v>#DIV/0!</v>
      </c>
    </row>
    <row r="31" spans="1:4" ht="53.25" customHeight="1">
      <c r="A31" s="4" t="s">
        <v>75</v>
      </c>
      <c r="B31" s="5">
        <v>0.1</v>
      </c>
      <c r="C31" s="5">
        <v>0</v>
      </c>
      <c r="D31" s="6">
        <f>C31/B31*100</f>
        <v>0</v>
      </c>
    </row>
    <row r="32" spans="1:4" ht="108.75" customHeight="1">
      <c r="A32" s="4" t="s">
        <v>76</v>
      </c>
      <c r="B32" s="5">
        <v>0.1</v>
      </c>
      <c r="C32" s="5">
        <v>0</v>
      </c>
      <c r="D32" s="6">
        <f>C32/B32*100</f>
        <v>0</v>
      </c>
    </row>
    <row r="33" spans="1:4" ht="47.25" customHeight="1">
      <c r="A33" s="4" t="s">
        <v>77</v>
      </c>
      <c r="B33" s="5">
        <v>1199.758</v>
      </c>
      <c r="C33" s="5">
        <v>28.5</v>
      </c>
      <c r="D33" s="6">
        <f>C33/B33*100</f>
        <v>2.3754790549427467</v>
      </c>
    </row>
    <row r="34" spans="1:4" ht="54.75" customHeight="1">
      <c r="A34" s="4" t="s">
        <v>69</v>
      </c>
      <c r="B34" s="5">
        <v>629</v>
      </c>
      <c r="C34" s="5">
        <v>600</v>
      </c>
      <c r="D34" s="6">
        <v>0</v>
      </c>
    </row>
    <row r="35" spans="1:4" ht="63" customHeight="1">
      <c r="A35" s="4" t="s">
        <v>119</v>
      </c>
      <c r="B35" s="5">
        <v>0.1</v>
      </c>
      <c r="C35" s="5">
        <v>0</v>
      </c>
      <c r="D35" s="6">
        <v>0</v>
      </c>
    </row>
    <row r="36" spans="1:4" ht="17.25" customHeight="1">
      <c r="A36" s="8" t="s">
        <v>1</v>
      </c>
      <c r="B36" s="9">
        <f>B23+B8</f>
        <v>5044.618</v>
      </c>
      <c r="C36" s="9">
        <f>C23+C8</f>
        <v>2566.29842</v>
      </c>
      <c r="D36" s="10">
        <f>C36/B36*100</f>
        <v>50.87200695870331</v>
      </c>
    </row>
    <row r="37" spans="1:4" ht="18" customHeight="1">
      <c r="A37" s="8" t="s">
        <v>32</v>
      </c>
      <c r="B37" s="9">
        <f>B38+B42+B44+B47+B51+B55</f>
        <v>5321.018</v>
      </c>
      <c r="C37" s="9">
        <f>C38+C42+C44+C47+C51+C55</f>
        <v>2826.3447300000003</v>
      </c>
      <c r="D37" s="10">
        <f>C37/B37*100</f>
        <v>53.116616594794465</v>
      </c>
    </row>
    <row r="38" spans="1:4" ht="18.75" customHeight="1">
      <c r="A38" s="8" t="s">
        <v>19</v>
      </c>
      <c r="B38" s="9">
        <f>B39+B40+B41</f>
        <v>1911.8</v>
      </c>
      <c r="C38" s="9">
        <f>C39+C40+C41</f>
        <v>1030.11147</v>
      </c>
      <c r="D38" s="10">
        <f>C38/B38*100</f>
        <v>53.881759075217076</v>
      </c>
    </row>
    <row r="39" spans="1:4" ht="46.5" customHeight="1">
      <c r="A39" s="16" t="s">
        <v>10</v>
      </c>
      <c r="B39" s="5">
        <v>1805.7</v>
      </c>
      <c r="C39" s="5">
        <v>970.54534</v>
      </c>
      <c r="D39" s="6">
        <f>C39/B39*100</f>
        <v>53.748980450794704</v>
      </c>
    </row>
    <row r="40" spans="1:4" ht="14.25" customHeight="1">
      <c r="A40" s="16" t="s">
        <v>14</v>
      </c>
      <c r="B40" s="46">
        <v>1</v>
      </c>
      <c r="C40" s="46">
        <v>0</v>
      </c>
      <c r="D40" s="6">
        <f>C40/B40*100</f>
        <v>0</v>
      </c>
    </row>
    <row r="41" spans="1:4" ht="22.5" customHeight="1">
      <c r="A41" s="4" t="s">
        <v>8</v>
      </c>
      <c r="B41" s="46">
        <v>105.1</v>
      </c>
      <c r="C41" s="46">
        <v>59.56613</v>
      </c>
      <c r="D41" s="6">
        <f>C41/B41*100</f>
        <v>56.67567078972407</v>
      </c>
    </row>
    <row r="42" spans="1:4" ht="18" customHeight="1">
      <c r="A42" s="8" t="s">
        <v>20</v>
      </c>
      <c r="B42" s="45">
        <f>B43</f>
        <v>222.4</v>
      </c>
      <c r="C42" s="45">
        <f>C43</f>
        <v>134.31285</v>
      </c>
      <c r="D42" s="10">
        <f>C42/B42*100</f>
        <v>60.39246852517985</v>
      </c>
    </row>
    <row r="43" spans="1:4" ht="15.75" customHeight="1">
      <c r="A43" s="4" t="s">
        <v>5</v>
      </c>
      <c r="B43" s="46">
        <v>222.4</v>
      </c>
      <c r="C43" s="46">
        <v>134.31285</v>
      </c>
      <c r="D43" s="6">
        <f>C43/B43*100</f>
        <v>60.39246852517985</v>
      </c>
    </row>
    <row r="44" spans="1:4" ht="16.5" customHeight="1">
      <c r="A44" s="8" t="s">
        <v>54</v>
      </c>
      <c r="B44" s="45">
        <f>B45+B46</f>
        <v>10.5</v>
      </c>
      <c r="C44" s="45">
        <f>C45+C46</f>
        <v>10.5</v>
      </c>
      <c r="D44" s="10">
        <v>0</v>
      </c>
    </row>
    <row r="45" spans="1:4" ht="34.5" customHeight="1">
      <c r="A45" s="4" t="s">
        <v>101</v>
      </c>
      <c r="B45" s="46">
        <v>0</v>
      </c>
      <c r="C45" s="46">
        <v>0</v>
      </c>
      <c r="D45" s="6">
        <v>0</v>
      </c>
    </row>
    <row r="46" spans="1:4" ht="18" customHeight="1">
      <c r="A46" s="4" t="s">
        <v>21</v>
      </c>
      <c r="B46" s="46">
        <v>10.5</v>
      </c>
      <c r="C46" s="46">
        <v>10.5</v>
      </c>
      <c r="D46" s="6">
        <v>0</v>
      </c>
    </row>
    <row r="47" spans="1:4" ht="14.25" customHeight="1">
      <c r="A47" s="8" t="s">
        <v>13</v>
      </c>
      <c r="B47" s="45">
        <f>B48+B49+B50</f>
        <v>1837.8180000000002</v>
      </c>
      <c r="C47" s="45">
        <f>C48+C49+C50</f>
        <v>630.8422800000001</v>
      </c>
      <c r="D47" s="10">
        <f>C47/B47*100</f>
        <v>34.325612220578975</v>
      </c>
    </row>
    <row r="48" spans="1:4" ht="17.25" customHeight="1">
      <c r="A48" s="4" t="s">
        <v>91</v>
      </c>
      <c r="B48" s="46">
        <v>0</v>
      </c>
      <c r="C48" s="46">
        <v>0</v>
      </c>
      <c r="D48" s="6">
        <v>0</v>
      </c>
    </row>
    <row r="49" spans="1:4" ht="17.25" customHeight="1">
      <c r="A49" s="4" t="s">
        <v>31</v>
      </c>
      <c r="B49" s="46">
        <v>1437.958</v>
      </c>
      <c r="C49" s="46">
        <v>273.6</v>
      </c>
      <c r="D49" s="6">
        <f aca="true" t="shared" si="1" ref="D49:D56">C49/B49*100</f>
        <v>19.026981316561404</v>
      </c>
    </row>
    <row r="50" spans="1:4" ht="18" customHeight="1">
      <c r="A50" s="4" t="s">
        <v>18</v>
      </c>
      <c r="B50" s="46">
        <v>399.86</v>
      </c>
      <c r="C50" s="46">
        <v>357.24228</v>
      </c>
      <c r="D50" s="6">
        <f t="shared" si="1"/>
        <v>89.34183964387536</v>
      </c>
    </row>
    <row r="51" spans="1:4" ht="16.5" customHeight="1">
      <c r="A51" s="8" t="s">
        <v>6</v>
      </c>
      <c r="B51" s="45">
        <f>B52+B53+B54</f>
        <v>1241.6</v>
      </c>
      <c r="C51" s="45">
        <f>C52+C53+C54</f>
        <v>972.16641</v>
      </c>
      <c r="D51" s="10">
        <f t="shared" si="1"/>
        <v>78.29948534149486</v>
      </c>
    </row>
    <row r="52" spans="1:4" ht="15">
      <c r="A52" s="4" t="s">
        <v>17</v>
      </c>
      <c r="B52" s="46">
        <v>38.5</v>
      </c>
      <c r="C52" s="46">
        <v>12.81312</v>
      </c>
      <c r="D52" s="6">
        <f t="shared" si="1"/>
        <v>33.28083116883116</v>
      </c>
    </row>
    <row r="53" spans="1:4" ht="18" customHeight="1">
      <c r="A53" s="15" t="s">
        <v>9</v>
      </c>
      <c r="B53" s="46">
        <v>839.431</v>
      </c>
      <c r="C53" s="46">
        <v>818.32502</v>
      </c>
      <c r="D53" s="6">
        <f t="shared" si="1"/>
        <v>97.48568018097973</v>
      </c>
    </row>
    <row r="54" spans="1:4" ht="15" customHeight="1">
      <c r="A54" s="4" t="s">
        <v>7</v>
      </c>
      <c r="B54" s="46">
        <v>363.669</v>
      </c>
      <c r="C54" s="46">
        <v>141.02827</v>
      </c>
      <c r="D54" s="6">
        <f t="shared" si="1"/>
        <v>38.7792938083807</v>
      </c>
    </row>
    <row r="55" spans="1:4" ht="14.25" customHeight="1">
      <c r="A55" s="8" t="s">
        <v>11</v>
      </c>
      <c r="B55" s="45">
        <f>B56</f>
        <v>96.9</v>
      </c>
      <c r="C55" s="45">
        <f>C56</f>
        <v>48.41172</v>
      </c>
      <c r="D55" s="10">
        <f t="shared" si="1"/>
        <v>49.96049535603715</v>
      </c>
    </row>
    <row r="56" spans="1:4" ht="14.25" customHeight="1">
      <c r="A56" s="4" t="s">
        <v>12</v>
      </c>
      <c r="B56" s="46">
        <v>96.9</v>
      </c>
      <c r="C56" s="46">
        <v>48.41172</v>
      </c>
      <c r="D56" s="6">
        <f t="shared" si="1"/>
        <v>49.96049535603715</v>
      </c>
    </row>
    <row r="57" spans="1:4" ht="15.75" customHeight="1">
      <c r="A57" s="4" t="s">
        <v>0</v>
      </c>
      <c r="B57" s="52">
        <f>B36-B37</f>
        <v>-276.39999999999964</v>
      </c>
      <c r="C57" s="46">
        <f>C36-C37</f>
        <v>-260.0463100000002</v>
      </c>
      <c r="D57" s="6"/>
    </row>
    <row r="58" spans="1:4" ht="11.25" customHeight="1">
      <c r="A58" s="3"/>
      <c r="B58" s="5"/>
      <c r="C58" s="5"/>
      <c r="D58" s="6"/>
    </row>
    <row r="59" spans="1:4" ht="15.75">
      <c r="A59" s="1" t="s">
        <v>153</v>
      </c>
      <c r="B59" s="1"/>
      <c r="C59" s="1"/>
      <c r="D59" s="1"/>
    </row>
    <row r="60" spans="1:4" ht="15.75">
      <c r="A60" s="1" t="s">
        <v>115</v>
      </c>
      <c r="B60" s="1"/>
      <c r="C60" s="1" t="s">
        <v>154</v>
      </c>
      <c r="D60" s="1"/>
    </row>
    <row r="61" spans="2:4" ht="15" customHeight="1">
      <c r="B61" s="1"/>
      <c r="C61" s="1"/>
      <c r="D61" s="1"/>
    </row>
    <row r="62" spans="2:4" ht="15.75">
      <c r="B62" s="1"/>
      <c r="C62" s="1"/>
      <c r="D62" s="1"/>
    </row>
    <row r="63" spans="2:4" ht="15">
      <c r="B63" s="3"/>
      <c r="C63" s="3"/>
      <c r="D63" s="3"/>
    </row>
    <row r="64" spans="2:4" ht="15">
      <c r="B64" s="3"/>
      <c r="C64" s="3"/>
      <c r="D64" s="3"/>
    </row>
    <row r="65" spans="2:4" ht="15">
      <c r="B65" s="3"/>
      <c r="C65" s="3"/>
      <c r="D6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SheetLayoutView="100" zoomScalePageLayoutView="0" workbookViewId="0" topLeftCell="A36">
      <selection activeCell="A59" sqref="A59:C60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137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SUM(B9:B21)</f>
        <v>1882</v>
      </c>
      <c r="C8" s="9">
        <f>SUM(C9:C21)</f>
        <v>944.1415300000001</v>
      </c>
      <c r="D8" s="10">
        <f aca="true" t="shared" si="0" ref="D8:D19">C8/B8*100</f>
        <v>50.16692507970245</v>
      </c>
    </row>
    <row r="9" spans="1:4" ht="18" customHeight="1">
      <c r="A9" s="4" t="s">
        <v>23</v>
      </c>
      <c r="B9" s="11">
        <v>479</v>
      </c>
      <c r="C9" s="27">
        <v>290.55624</v>
      </c>
      <c r="D9" s="6">
        <f t="shared" si="0"/>
        <v>60.65892275574113</v>
      </c>
    </row>
    <row r="10" spans="1:4" ht="18" customHeight="1">
      <c r="A10" s="4" t="s">
        <v>78</v>
      </c>
      <c r="B10" s="11">
        <v>0</v>
      </c>
      <c r="C10" s="27">
        <v>0.02161</v>
      </c>
      <c r="D10" s="6">
        <v>0</v>
      </c>
    </row>
    <row r="11" spans="1:4" ht="15.75" customHeight="1">
      <c r="A11" s="4" t="s">
        <v>24</v>
      </c>
      <c r="B11" s="11">
        <v>512</v>
      </c>
      <c r="C11" s="11">
        <v>18.54587</v>
      </c>
      <c r="D11" s="6">
        <f t="shared" si="0"/>
        <v>3.622240234375</v>
      </c>
    </row>
    <row r="12" spans="1:4" ht="15.75" customHeight="1">
      <c r="A12" s="4" t="s">
        <v>25</v>
      </c>
      <c r="B12" s="11">
        <v>382</v>
      </c>
      <c r="C12" s="11">
        <v>162.97944</v>
      </c>
      <c r="D12" s="6">
        <f t="shared" si="0"/>
        <v>42.66477486910995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454</v>
      </c>
      <c r="C14" s="11">
        <v>438.68884</v>
      </c>
      <c r="D14" s="6">
        <f t="shared" si="0"/>
        <v>96.62749779735684</v>
      </c>
    </row>
    <row r="15" spans="1:4" ht="32.25" customHeight="1">
      <c r="A15" s="7" t="s">
        <v>27</v>
      </c>
      <c r="B15" s="11">
        <v>53</v>
      </c>
      <c r="C15" s="11">
        <v>30.64705</v>
      </c>
      <c r="D15" s="6">
        <f t="shared" si="0"/>
        <v>57.824622641509436</v>
      </c>
    </row>
    <row r="16" spans="1:4" ht="63" customHeight="1">
      <c r="A16" s="12" t="s">
        <v>28</v>
      </c>
      <c r="B16" s="11">
        <v>2</v>
      </c>
      <c r="C16" s="11">
        <v>2.70248</v>
      </c>
      <c r="D16" s="6">
        <f>C16/B16*100</f>
        <v>135.124</v>
      </c>
    </row>
    <row r="17" spans="1:4" ht="0.75" customHeight="1">
      <c r="A17" s="4" t="s">
        <v>29</v>
      </c>
      <c r="B17" s="11"/>
      <c r="C17" s="11"/>
      <c r="D17" s="6">
        <v>0</v>
      </c>
    </row>
    <row r="18" spans="1:4" ht="33" customHeight="1" hidden="1">
      <c r="A18" s="25" t="s">
        <v>42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43</v>
      </c>
      <c r="B20" s="11">
        <v>0</v>
      </c>
      <c r="C20" s="11">
        <v>0</v>
      </c>
      <c r="D20" s="6">
        <v>0</v>
      </c>
    </row>
    <row r="21" spans="1:4" ht="0.75" customHeight="1" hidden="1">
      <c r="A21" s="25" t="s">
        <v>30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B23+B24+B29+B32+B30+B31+B28+B26+B33+B25+B27+B34+B35</f>
        <v>13796.82706</v>
      </c>
      <c r="C22" s="26">
        <f>C23+C24+C26+C28+C29+C30+C31+C32+C33+C25+C27+C34+C35</f>
        <v>2175.3424099999997</v>
      </c>
      <c r="D22" s="10">
        <f>C22/B22*100</f>
        <v>15.766975990492698</v>
      </c>
    </row>
    <row r="23" spans="1:4" ht="37.5" customHeight="1">
      <c r="A23" s="4" t="s">
        <v>71</v>
      </c>
      <c r="B23" s="11">
        <v>1054.54364</v>
      </c>
      <c r="C23" s="11">
        <v>655.2</v>
      </c>
      <c r="D23" s="6">
        <f>C23/B23*100</f>
        <v>62.13114139117087</v>
      </c>
    </row>
    <row r="24" spans="1:4" ht="18" customHeight="1">
      <c r="A24" s="4" t="s">
        <v>86</v>
      </c>
      <c r="B24" s="5">
        <v>222.4</v>
      </c>
      <c r="C24" s="5">
        <v>121.19039</v>
      </c>
      <c r="D24" s="6">
        <f>C24/B24*100</f>
        <v>54.49208183453237</v>
      </c>
    </row>
    <row r="25" spans="1:4" ht="76.5" customHeight="1" hidden="1">
      <c r="A25" s="4" t="s">
        <v>80</v>
      </c>
      <c r="B25" s="5"/>
      <c r="C25" s="5"/>
      <c r="D25" s="6" t="e">
        <f>C25/B25*100</f>
        <v>#DIV/0!</v>
      </c>
    </row>
    <row r="26" spans="1:4" ht="29.25" customHeight="1">
      <c r="A26" s="24" t="s">
        <v>72</v>
      </c>
      <c r="B26" s="5">
        <v>1019.80102</v>
      </c>
      <c r="C26" s="5">
        <v>1019.80102</v>
      </c>
      <c r="D26" s="6">
        <v>0</v>
      </c>
    </row>
    <row r="27" spans="1:4" ht="46.5" customHeight="1">
      <c r="A27" s="24" t="s">
        <v>128</v>
      </c>
      <c r="B27" s="5">
        <v>7754.287</v>
      </c>
      <c r="C27" s="5">
        <v>0</v>
      </c>
      <c r="D27" s="6">
        <v>0</v>
      </c>
    </row>
    <row r="28" spans="1:4" ht="76.5" customHeight="1">
      <c r="A28" s="4" t="s">
        <v>73</v>
      </c>
      <c r="B28" s="5">
        <v>318.5</v>
      </c>
      <c r="C28" s="5">
        <v>271.6</v>
      </c>
      <c r="D28" s="6">
        <f>C28/B28*100</f>
        <v>85.27472527472528</v>
      </c>
    </row>
    <row r="29" spans="1:4" ht="0.75" customHeight="1" hidden="1">
      <c r="A29" s="4" t="s">
        <v>74</v>
      </c>
      <c r="B29" s="5"/>
      <c r="C29" s="5"/>
      <c r="D29" s="6" t="e">
        <f>C29/B29*100</f>
        <v>#DIV/0!</v>
      </c>
    </row>
    <row r="30" spans="1:4" ht="52.5" customHeight="1">
      <c r="A30" s="4" t="s">
        <v>75</v>
      </c>
      <c r="B30" s="5">
        <v>0.1</v>
      </c>
      <c r="C30" s="5">
        <v>0</v>
      </c>
      <c r="D30" s="6">
        <f>C30/B30*100</f>
        <v>0</v>
      </c>
    </row>
    <row r="31" spans="1:4" ht="112.5" customHeight="1">
      <c r="A31" s="4" t="s">
        <v>76</v>
      </c>
      <c r="B31" s="5">
        <v>0.1</v>
      </c>
      <c r="C31" s="5">
        <v>0</v>
      </c>
      <c r="D31" s="6">
        <f>C31/B31*100</f>
        <v>0</v>
      </c>
    </row>
    <row r="32" spans="1:4" ht="48.75" customHeight="1">
      <c r="A32" s="4" t="s">
        <v>77</v>
      </c>
      <c r="B32" s="5">
        <v>2061.412</v>
      </c>
      <c r="C32" s="5">
        <v>47.551</v>
      </c>
      <c r="D32" s="6">
        <f>C32/B32*100</f>
        <v>2.306719859979471</v>
      </c>
    </row>
    <row r="33" spans="1:4" ht="50.25" customHeight="1">
      <c r="A33" s="4" t="s">
        <v>69</v>
      </c>
      <c r="B33" s="5">
        <v>1305.5834</v>
      </c>
      <c r="C33" s="5">
        <v>0</v>
      </c>
      <c r="D33" s="6">
        <v>0</v>
      </c>
    </row>
    <row r="34" spans="1:4" ht="61.5" customHeight="1">
      <c r="A34" s="4" t="s">
        <v>119</v>
      </c>
      <c r="B34" s="5">
        <v>0.1</v>
      </c>
      <c r="C34" s="5">
        <v>0</v>
      </c>
      <c r="D34" s="6">
        <f>C34/B34*100</f>
        <v>0</v>
      </c>
    </row>
    <row r="35" spans="1:4" ht="61.5" customHeight="1">
      <c r="A35" s="4" t="s">
        <v>146</v>
      </c>
      <c r="B35" s="5">
        <v>60</v>
      </c>
      <c r="C35" s="5">
        <v>60</v>
      </c>
      <c r="D35" s="6">
        <f>C35/B35*100</f>
        <v>100</v>
      </c>
    </row>
    <row r="36" spans="1:4" ht="14.25">
      <c r="A36" s="8" t="s">
        <v>1</v>
      </c>
      <c r="B36" s="9">
        <f>B22+B8</f>
        <v>15678.82706</v>
      </c>
      <c r="C36" s="9">
        <f>C22+C8</f>
        <v>3119.48394</v>
      </c>
      <c r="D36" s="10">
        <f>C36/B36*100</f>
        <v>19.89615631362159</v>
      </c>
    </row>
    <row r="37" spans="1:4" ht="16.5" customHeight="1">
      <c r="A37" s="8" t="s">
        <v>32</v>
      </c>
      <c r="B37" s="9">
        <f>B38+B42+B44+B47+B51+B55</f>
        <v>15700.12706</v>
      </c>
      <c r="C37" s="9">
        <f>C38+C42+C44+C47+C51+C55</f>
        <v>3133.1398299999996</v>
      </c>
      <c r="D37" s="10">
        <f>C37/B37*100</f>
        <v>19.956143144742164</v>
      </c>
    </row>
    <row r="38" spans="1:4" ht="17.25" customHeight="1">
      <c r="A38" s="8" t="s">
        <v>19</v>
      </c>
      <c r="B38" s="9">
        <f>B39+B40+B41</f>
        <v>2964.3163999999997</v>
      </c>
      <c r="C38" s="9">
        <f>C39+C40+C41</f>
        <v>1243.95037</v>
      </c>
      <c r="D38" s="10">
        <f>C38/B38*100</f>
        <v>41.96415639032325</v>
      </c>
    </row>
    <row r="39" spans="1:4" ht="47.25" customHeight="1">
      <c r="A39" s="16" t="s">
        <v>10</v>
      </c>
      <c r="B39" s="5">
        <v>2318.6</v>
      </c>
      <c r="C39" s="5">
        <v>1174.81716</v>
      </c>
      <c r="D39" s="6">
        <f>C39/B39*100</f>
        <v>50.66924695937204</v>
      </c>
    </row>
    <row r="40" spans="1:4" ht="14.25" customHeight="1">
      <c r="A40" s="16" t="s">
        <v>14</v>
      </c>
      <c r="B40" s="46">
        <v>1</v>
      </c>
      <c r="C40" s="46">
        <v>0</v>
      </c>
      <c r="D40" s="6">
        <f>C40/B40*100</f>
        <v>0</v>
      </c>
    </row>
    <row r="41" spans="1:4" ht="14.25" customHeight="1">
      <c r="A41" s="4" t="s">
        <v>8</v>
      </c>
      <c r="B41" s="46">
        <v>644.7164</v>
      </c>
      <c r="C41" s="46">
        <v>69.13321</v>
      </c>
      <c r="D41" s="6">
        <f>C41/B41*100</f>
        <v>10.723041945264617</v>
      </c>
    </row>
    <row r="42" spans="1:4" ht="18" customHeight="1">
      <c r="A42" s="8" t="s">
        <v>20</v>
      </c>
      <c r="B42" s="45">
        <f>B43</f>
        <v>222.4</v>
      </c>
      <c r="C42" s="45">
        <f>C43</f>
        <v>121.19039</v>
      </c>
      <c r="D42" s="10">
        <f>C42/B42*100</f>
        <v>54.49208183453237</v>
      </c>
    </row>
    <row r="43" spans="1:4" ht="18.75" customHeight="1">
      <c r="A43" s="4" t="s">
        <v>5</v>
      </c>
      <c r="B43" s="46">
        <v>222.4</v>
      </c>
      <c r="C43" s="46">
        <v>121.19039</v>
      </c>
      <c r="D43" s="6">
        <f>C43/B43*100</f>
        <v>54.49208183453237</v>
      </c>
    </row>
    <row r="44" spans="1:4" ht="15.75" customHeight="1">
      <c r="A44" s="8" t="s">
        <v>116</v>
      </c>
      <c r="B44" s="45">
        <f>B45+B46</f>
        <v>10.5</v>
      </c>
      <c r="C44" s="45">
        <f>C45+C46</f>
        <v>10.5</v>
      </c>
      <c r="D44" s="10">
        <v>0</v>
      </c>
    </row>
    <row r="45" spans="1:4" ht="30.75" customHeight="1">
      <c r="A45" s="4" t="s">
        <v>101</v>
      </c>
      <c r="B45" s="46">
        <v>0</v>
      </c>
      <c r="C45" s="46">
        <v>0</v>
      </c>
      <c r="D45" s="6">
        <v>0</v>
      </c>
    </row>
    <row r="46" spans="1:4" ht="16.5" customHeight="1">
      <c r="A46" s="4" t="s">
        <v>21</v>
      </c>
      <c r="B46" s="46">
        <v>10.5</v>
      </c>
      <c r="C46" s="46">
        <v>10.5</v>
      </c>
      <c r="D46" s="6">
        <v>0</v>
      </c>
    </row>
    <row r="47" spans="1:4" ht="16.5" customHeight="1">
      <c r="A47" s="8" t="s">
        <v>13</v>
      </c>
      <c r="B47" s="45">
        <f>B48+B49+B50</f>
        <v>10202.199</v>
      </c>
      <c r="C47" s="45">
        <f>C48+C49+C50</f>
        <v>407.151</v>
      </c>
      <c r="D47" s="10">
        <f aca="true" t="shared" si="1" ref="D47:D56">C47/B47*100</f>
        <v>3.9908160975883726</v>
      </c>
    </row>
    <row r="48" spans="1:4" ht="14.25" customHeight="1">
      <c r="A48" s="4" t="s">
        <v>91</v>
      </c>
      <c r="B48" s="46">
        <v>0</v>
      </c>
      <c r="C48" s="46">
        <v>0</v>
      </c>
      <c r="D48" s="6">
        <v>0</v>
      </c>
    </row>
    <row r="49" spans="1:4" ht="18" customHeight="1">
      <c r="A49" s="4" t="s">
        <v>31</v>
      </c>
      <c r="B49" s="46">
        <v>10134.199</v>
      </c>
      <c r="C49" s="46">
        <v>345.151</v>
      </c>
      <c r="D49" s="6">
        <f t="shared" si="1"/>
        <v>3.405804444929491</v>
      </c>
    </row>
    <row r="50" spans="1:4" ht="17.25" customHeight="1">
      <c r="A50" s="4" t="s">
        <v>18</v>
      </c>
      <c r="B50" s="46">
        <v>68</v>
      </c>
      <c r="C50" s="46">
        <v>62</v>
      </c>
      <c r="D50" s="6">
        <f t="shared" si="1"/>
        <v>91.17647058823529</v>
      </c>
    </row>
    <row r="51" spans="1:4" ht="17.25" customHeight="1">
      <c r="A51" s="8" t="s">
        <v>6</v>
      </c>
      <c r="B51" s="45">
        <f>B52+B53+B54</f>
        <v>2125.2116600000004</v>
      </c>
      <c r="C51" s="45">
        <f>C52+C53+C54</f>
        <v>1262.62771</v>
      </c>
      <c r="D51" s="10">
        <f t="shared" si="1"/>
        <v>59.41185688770406</v>
      </c>
    </row>
    <row r="52" spans="1:4" ht="15" customHeight="1">
      <c r="A52" s="4" t="s">
        <v>17</v>
      </c>
      <c r="B52" s="46">
        <v>12.1</v>
      </c>
      <c r="C52" s="46">
        <v>5.42376</v>
      </c>
      <c r="D52" s="6">
        <f t="shared" si="1"/>
        <v>44.82446280991736</v>
      </c>
    </row>
    <row r="53" spans="1:4" ht="15.75" customHeight="1">
      <c r="A53" s="15" t="s">
        <v>9</v>
      </c>
      <c r="B53" s="46">
        <v>0.2</v>
      </c>
      <c r="C53" s="46">
        <v>0</v>
      </c>
      <c r="D53" s="6">
        <f t="shared" si="1"/>
        <v>0</v>
      </c>
    </row>
    <row r="54" spans="1:4" ht="13.5" customHeight="1">
      <c r="A54" s="4" t="s">
        <v>7</v>
      </c>
      <c r="B54" s="46">
        <v>2112.91166</v>
      </c>
      <c r="C54" s="46">
        <v>1257.20395</v>
      </c>
      <c r="D54" s="6">
        <f t="shared" si="1"/>
        <v>59.50101813532517</v>
      </c>
    </row>
    <row r="55" spans="1:4" ht="16.5" customHeight="1">
      <c r="A55" s="8" t="s">
        <v>11</v>
      </c>
      <c r="B55" s="45">
        <f>B56</f>
        <v>175.5</v>
      </c>
      <c r="C55" s="45">
        <f>C56</f>
        <v>87.72036</v>
      </c>
      <c r="D55" s="10">
        <f t="shared" si="1"/>
        <v>49.983111111111114</v>
      </c>
    </row>
    <row r="56" spans="1:4" ht="17.25" customHeight="1">
      <c r="A56" s="4" t="s">
        <v>12</v>
      </c>
      <c r="B56" s="46">
        <v>175.5</v>
      </c>
      <c r="C56" s="46">
        <v>87.72036</v>
      </c>
      <c r="D56" s="6">
        <f t="shared" si="1"/>
        <v>49.983111111111114</v>
      </c>
    </row>
    <row r="57" spans="1:4" ht="16.5" customHeight="1">
      <c r="A57" s="4" t="s">
        <v>0</v>
      </c>
      <c r="B57" s="52">
        <f>B36-B37</f>
        <v>-21.30000000000109</v>
      </c>
      <c r="C57" s="46">
        <f>C36-C37</f>
        <v>-13.655889999999545</v>
      </c>
      <c r="D57" s="6"/>
    </row>
    <row r="58" spans="1:4" ht="15" customHeight="1">
      <c r="A58" s="3"/>
      <c r="B58" s="5"/>
      <c r="C58" s="5"/>
      <c r="D58" s="6"/>
    </row>
    <row r="59" spans="1:4" ht="16.5" customHeight="1">
      <c r="A59" s="1" t="s">
        <v>153</v>
      </c>
      <c r="B59" s="1"/>
      <c r="C59" s="1"/>
      <c r="D59" s="1"/>
    </row>
    <row r="60" spans="1:4" ht="15.75">
      <c r="A60" s="1" t="s">
        <v>115</v>
      </c>
      <c r="B60" s="1"/>
      <c r="C60" s="1" t="s">
        <v>154</v>
      </c>
      <c r="D60" s="1"/>
    </row>
    <row r="61" spans="1:4" ht="18" customHeight="1">
      <c r="A61" s="4"/>
      <c r="B61" s="31"/>
      <c r="C61" s="31"/>
      <c r="D61" s="6"/>
    </row>
    <row r="62" spans="1:4" ht="15" customHeight="1">
      <c r="A62" s="4"/>
      <c r="B62" s="31"/>
      <c r="C62" s="31"/>
      <c r="D62" s="6"/>
    </row>
    <row r="63" spans="1:4" ht="14.25" customHeight="1">
      <c r="A63" s="1"/>
      <c r="B63" s="29"/>
      <c r="C63" s="29"/>
      <c r="D63" s="10"/>
    </row>
    <row r="64" spans="1:4" ht="14.25" customHeight="1">
      <c r="A64" s="1"/>
      <c r="B64" s="31"/>
      <c r="C64" s="31"/>
      <c r="D64" s="6"/>
    </row>
    <row r="65" spans="1:4" ht="15.75" customHeight="1">
      <c r="A65" s="1"/>
      <c r="B65" s="5"/>
      <c r="C65" s="28"/>
      <c r="D65" s="23"/>
    </row>
    <row r="66" spans="1:4" ht="11.25" customHeight="1">
      <c r="A66" s="3"/>
      <c r="B66" s="5"/>
      <c r="C66" s="5"/>
      <c r="D66" s="6"/>
    </row>
    <row r="67" spans="1:4" ht="15.75">
      <c r="A67" s="3"/>
      <c r="B67" s="1"/>
      <c r="C67" s="1"/>
      <c r="D67" s="1"/>
    </row>
    <row r="68" spans="1:4" ht="15.75">
      <c r="A68" s="3"/>
      <c r="B68" s="1"/>
      <c r="C68" s="1"/>
      <c r="D68" s="1"/>
    </row>
    <row r="69" spans="2:4" ht="15" customHeight="1">
      <c r="B69" s="1"/>
      <c r="C69" s="1"/>
      <c r="D69" s="1"/>
    </row>
    <row r="70" spans="2:4" ht="15.75">
      <c r="B70" s="1"/>
      <c r="C70" s="1"/>
      <c r="D70" s="1"/>
    </row>
    <row r="71" spans="2:4" ht="15">
      <c r="B71" s="3"/>
      <c r="C71" s="3"/>
      <c r="D71" s="3"/>
    </row>
    <row r="72" spans="2:4" ht="15">
      <c r="B72" s="3"/>
      <c r="C72" s="3"/>
      <c r="D72" s="3"/>
    </row>
    <row r="73" spans="2:4" ht="15">
      <c r="B73" s="3"/>
      <c r="C73" s="3"/>
      <c r="D73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SheetLayoutView="100" zoomScalePageLayoutView="0" workbookViewId="0" topLeftCell="A41">
      <selection activeCell="A65" sqref="A65:C66"/>
    </sheetView>
  </sheetViews>
  <sheetFormatPr defaultColWidth="9.00390625" defaultRowHeight="12.75"/>
  <cols>
    <col min="1" max="1" width="81.25390625" style="0" customWidth="1"/>
    <col min="2" max="2" width="13.125" style="0" customWidth="1"/>
    <col min="3" max="3" width="15.125" style="0" customWidth="1"/>
    <col min="4" max="4" width="13.7539062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138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1858</v>
      </c>
      <c r="C8" s="9">
        <f>SUM(C9:C17)</f>
        <v>750.1662599999999</v>
      </c>
      <c r="D8" s="10">
        <f aca="true" t="shared" si="0" ref="D8:D20">C8/B8*100</f>
        <v>40.37493326157157</v>
      </c>
    </row>
    <row r="9" spans="1:4" ht="18" customHeight="1">
      <c r="A9" s="4" t="s">
        <v>23</v>
      </c>
      <c r="B9" s="11">
        <v>312</v>
      </c>
      <c r="C9" s="27">
        <v>176.6496</v>
      </c>
      <c r="D9" s="6">
        <f t="shared" si="0"/>
        <v>56.61846153846154</v>
      </c>
    </row>
    <row r="10" spans="1:4" ht="18" customHeight="1">
      <c r="A10" s="4" t="s">
        <v>78</v>
      </c>
      <c r="B10" s="11">
        <v>33</v>
      </c>
      <c r="C10" s="27">
        <v>3.17101</v>
      </c>
      <c r="D10" s="6">
        <f t="shared" si="0"/>
        <v>9.609121212121211</v>
      </c>
    </row>
    <row r="11" spans="1:4" ht="15.75" customHeight="1">
      <c r="A11" s="4" t="s">
        <v>24</v>
      </c>
      <c r="B11" s="11">
        <v>400</v>
      </c>
      <c r="C11" s="11">
        <v>7.81077</v>
      </c>
      <c r="D11" s="6">
        <f t="shared" si="0"/>
        <v>1.9526925</v>
      </c>
    </row>
    <row r="12" spans="1:4" ht="15.75" customHeight="1">
      <c r="A12" s="4" t="s">
        <v>25</v>
      </c>
      <c r="B12" s="11">
        <v>546</v>
      </c>
      <c r="C12" s="11">
        <v>81.90013</v>
      </c>
      <c r="D12" s="6">
        <f t="shared" si="0"/>
        <v>15.00002380952381</v>
      </c>
    </row>
    <row r="13" spans="1:4" ht="0.75" customHeight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474</v>
      </c>
      <c r="C14" s="11">
        <v>384.72414</v>
      </c>
      <c r="D14" s="6">
        <f t="shared" si="0"/>
        <v>81.16543037974682</v>
      </c>
    </row>
    <row r="15" spans="1:4" ht="65.25" customHeight="1">
      <c r="A15" s="4" t="s">
        <v>139</v>
      </c>
      <c r="B15" s="11">
        <v>0</v>
      </c>
      <c r="C15" s="11">
        <v>32.4825</v>
      </c>
      <c r="D15" s="6">
        <v>0</v>
      </c>
    </row>
    <row r="16" spans="1:4" ht="32.25" customHeight="1">
      <c r="A16" s="7" t="s">
        <v>27</v>
      </c>
      <c r="B16" s="11">
        <v>61</v>
      </c>
      <c r="C16" s="11">
        <v>34.20281</v>
      </c>
      <c r="D16" s="6">
        <f t="shared" si="0"/>
        <v>56.070180327868854</v>
      </c>
    </row>
    <row r="17" spans="1:4" ht="63.75" customHeight="1">
      <c r="A17" s="12" t="s">
        <v>28</v>
      </c>
      <c r="B17" s="11">
        <v>32</v>
      </c>
      <c r="C17" s="11">
        <v>29.2253</v>
      </c>
      <c r="D17" s="6">
        <f>C17/B17*100</f>
        <v>91.3290625</v>
      </c>
    </row>
    <row r="18" spans="1:4" ht="42.75" customHeight="1" hidden="1">
      <c r="A18" s="4" t="s">
        <v>29</v>
      </c>
      <c r="B18" s="11">
        <v>0</v>
      </c>
      <c r="C18" s="11">
        <v>0</v>
      </c>
      <c r="D18" s="6">
        <v>0</v>
      </c>
    </row>
    <row r="19" spans="1:4" ht="32.25" customHeight="1" hidden="1">
      <c r="A19" s="25" t="s">
        <v>42</v>
      </c>
      <c r="B19" s="11">
        <v>0</v>
      </c>
      <c r="C19" s="11">
        <v>0</v>
      </c>
      <c r="D19" s="6">
        <v>0</v>
      </c>
    </row>
    <row r="20" spans="1:4" ht="42.75" customHeight="1" hidden="1">
      <c r="A20" s="4" t="s">
        <v>16</v>
      </c>
      <c r="B20" s="11"/>
      <c r="C20" s="11"/>
      <c r="D20" s="6" t="e">
        <f t="shared" si="0"/>
        <v>#DIV/0!</v>
      </c>
    </row>
    <row r="21" spans="1:4" ht="22.5" customHeight="1" hidden="1">
      <c r="A21" s="25" t="s">
        <v>43</v>
      </c>
      <c r="B21" s="11">
        <v>0</v>
      </c>
      <c r="C21" s="11">
        <v>0</v>
      </c>
      <c r="D21" s="6">
        <v>0</v>
      </c>
    </row>
    <row r="22" spans="1:4" ht="27" customHeight="1" hidden="1">
      <c r="A22" s="25" t="s">
        <v>30</v>
      </c>
      <c r="B22" s="11">
        <v>0</v>
      </c>
      <c r="C22" s="11">
        <v>0</v>
      </c>
      <c r="D22" s="6">
        <v>0</v>
      </c>
    </row>
    <row r="23" spans="1:4" ht="15.75" customHeight="1">
      <c r="A23" s="8" t="s">
        <v>4</v>
      </c>
      <c r="B23" s="26">
        <f>SUM(B24:B41)</f>
        <v>4640.1</v>
      </c>
      <c r="C23" s="26">
        <f>C24+C25+C30+C32+C33+C34+C36+C41</f>
        <v>1541.91314</v>
      </c>
      <c r="D23" s="10">
        <f>C23/B23*100</f>
        <v>33.230170470463996</v>
      </c>
    </row>
    <row r="24" spans="1:4" ht="37.5" customHeight="1">
      <c r="A24" s="4" t="s">
        <v>71</v>
      </c>
      <c r="B24" s="11">
        <v>1040.5</v>
      </c>
      <c r="C24" s="11">
        <v>466</v>
      </c>
      <c r="D24" s="6">
        <f>C24/B24*100</f>
        <v>44.78616049975973</v>
      </c>
    </row>
    <row r="25" spans="1:4" ht="21.75" customHeight="1">
      <c r="A25" s="4" t="s">
        <v>86</v>
      </c>
      <c r="B25" s="5">
        <v>222.4</v>
      </c>
      <c r="C25" s="5">
        <v>134.31285</v>
      </c>
      <c r="D25" s="6">
        <f>C25/B25*100</f>
        <v>60.39246852517985</v>
      </c>
    </row>
    <row r="26" spans="1:4" ht="0.75" customHeight="1">
      <c r="A26" s="4" t="s">
        <v>80</v>
      </c>
      <c r="B26" s="5">
        <v>0</v>
      </c>
      <c r="C26" s="5">
        <v>0</v>
      </c>
      <c r="D26" s="6">
        <v>0</v>
      </c>
    </row>
    <row r="27" spans="1:4" ht="16.5" customHeight="1" hidden="1">
      <c r="A27" s="24" t="s">
        <v>72</v>
      </c>
      <c r="B27" s="5">
        <v>0</v>
      </c>
      <c r="C27" s="5">
        <v>0</v>
      </c>
      <c r="D27" s="6">
        <v>0</v>
      </c>
    </row>
    <row r="28" spans="1:4" ht="21" customHeight="1" hidden="1">
      <c r="A28" s="24" t="s">
        <v>79</v>
      </c>
      <c r="B28" s="5">
        <v>0</v>
      </c>
      <c r="C28" s="5">
        <v>0</v>
      </c>
      <c r="D28" s="6">
        <v>0</v>
      </c>
    </row>
    <row r="29" spans="1:4" ht="40.5" customHeight="1" hidden="1">
      <c r="A29" s="24" t="s">
        <v>81</v>
      </c>
      <c r="B29" s="5"/>
      <c r="C29" s="5"/>
      <c r="D29" s="6" t="e">
        <f>C29/B29*100</f>
        <v>#DIV/0!</v>
      </c>
    </row>
    <row r="30" spans="1:4" ht="84" customHeight="1">
      <c r="A30" s="4" t="s">
        <v>73</v>
      </c>
      <c r="B30" s="5">
        <v>467.8</v>
      </c>
      <c r="C30" s="5">
        <v>401.60029</v>
      </c>
      <c r="D30" s="6">
        <f>C30/B30*100</f>
        <v>85.84871526293287</v>
      </c>
    </row>
    <row r="31" spans="1:4" ht="29.25" customHeight="1" hidden="1">
      <c r="A31" s="4" t="s">
        <v>74</v>
      </c>
      <c r="B31" s="5"/>
      <c r="C31" s="5"/>
      <c r="D31" s="6" t="e">
        <f>C31/B31*100</f>
        <v>#DIV/0!</v>
      </c>
    </row>
    <row r="32" spans="1:4" ht="53.25" customHeight="1">
      <c r="A32" s="4" t="s">
        <v>75</v>
      </c>
      <c r="B32" s="5">
        <v>0.1</v>
      </c>
      <c r="C32" s="5">
        <v>0</v>
      </c>
      <c r="D32" s="6">
        <f>C32/B32*100</f>
        <v>0</v>
      </c>
    </row>
    <row r="33" spans="1:4" ht="107.25" customHeight="1">
      <c r="A33" s="4" t="s">
        <v>76</v>
      </c>
      <c r="B33" s="5">
        <v>0.1</v>
      </c>
      <c r="C33" s="5">
        <v>0</v>
      </c>
      <c r="D33" s="6">
        <f>C33/B33*100</f>
        <v>0</v>
      </c>
    </row>
    <row r="34" spans="1:4" ht="44.25" customHeight="1">
      <c r="A34" s="4" t="s">
        <v>77</v>
      </c>
      <c r="B34" s="5">
        <v>349.8</v>
      </c>
      <c r="C34" s="5">
        <v>0</v>
      </c>
      <c r="D34" s="6">
        <f>C34/B34*100</f>
        <v>0</v>
      </c>
    </row>
    <row r="35" spans="1:4" ht="55.5" customHeight="1">
      <c r="A35" s="4" t="s">
        <v>69</v>
      </c>
      <c r="B35" s="5">
        <v>2019.3</v>
      </c>
      <c r="C35" s="5"/>
      <c r="D35" s="6">
        <v>0</v>
      </c>
    </row>
    <row r="36" spans="1:4" ht="66.75" customHeight="1">
      <c r="A36" s="4" t="s">
        <v>119</v>
      </c>
      <c r="B36" s="5">
        <v>0.1</v>
      </c>
      <c r="C36" s="5">
        <v>0</v>
      </c>
      <c r="D36" s="6">
        <f>C36/B36*100</f>
        <v>0</v>
      </c>
    </row>
    <row r="37" spans="1:4" ht="67.5" customHeight="1" hidden="1">
      <c r="A37" s="4" t="s">
        <v>70</v>
      </c>
      <c r="B37" s="5"/>
      <c r="C37" s="5">
        <v>240</v>
      </c>
      <c r="D37" s="6" t="e">
        <f>C37/B37*100</f>
        <v>#DIV/0!</v>
      </c>
    </row>
    <row r="38" spans="1:4" ht="34.5" customHeight="1" hidden="1">
      <c r="A38" s="4" t="s">
        <v>35</v>
      </c>
      <c r="B38" s="5"/>
      <c r="C38" s="5">
        <v>100</v>
      </c>
      <c r="D38" s="6">
        <v>0</v>
      </c>
    </row>
    <row r="39" spans="1:4" ht="0.75" customHeight="1" hidden="1">
      <c r="A39" s="4" t="s">
        <v>41</v>
      </c>
      <c r="B39" s="5"/>
      <c r="C39" s="5">
        <v>60</v>
      </c>
      <c r="D39" s="6" t="e">
        <f>C39/B39*100</f>
        <v>#DIV/0!</v>
      </c>
    </row>
    <row r="40" spans="1:4" ht="45" customHeight="1" hidden="1">
      <c r="A40" s="40" t="s">
        <v>36</v>
      </c>
      <c r="B40" s="5"/>
      <c r="C40" s="5">
        <v>0</v>
      </c>
      <c r="D40" s="6">
        <v>0</v>
      </c>
    </row>
    <row r="41" spans="1:4" ht="59.25" customHeight="1">
      <c r="A41" s="4" t="s">
        <v>146</v>
      </c>
      <c r="B41" s="5">
        <v>540</v>
      </c>
      <c r="C41" s="5">
        <v>540</v>
      </c>
      <c r="D41" s="6">
        <f>C41/B41*100</f>
        <v>100</v>
      </c>
    </row>
    <row r="42" spans="1:4" ht="15" customHeight="1">
      <c r="A42" s="8" t="s">
        <v>1</v>
      </c>
      <c r="B42" s="9">
        <f>B23+B8</f>
        <v>6498.1</v>
      </c>
      <c r="C42" s="9">
        <f>C23+C8</f>
        <v>2292.0794</v>
      </c>
      <c r="D42" s="10">
        <f>C42/B42*100</f>
        <v>35.27307058986473</v>
      </c>
    </row>
    <row r="43" spans="1:4" ht="14.25">
      <c r="A43" s="8" t="s">
        <v>32</v>
      </c>
      <c r="B43" s="9">
        <f>B44+B48+B50+B53+B57+B61</f>
        <v>7038.1</v>
      </c>
      <c r="C43" s="9">
        <f>C44+C48+C50+C53+C57+C61</f>
        <v>2815.6089099999995</v>
      </c>
      <c r="D43" s="10">
        <f>C43/B43*100</f>
        <v>40.005241613503635</v>
      </c>
    </row>
    <row r="44" spans="1:4" ht="14.25">
      <c r="A44" s="8" t="s">
        <v>19</v>
      </c>
      <c r="B44" s="9">
        <f>B45+B46+B47</f>
        <v>2922.3828000000003</v>
      </c>
      <c r="C44" s="9">
        <f>C45+C46+C47</f>
        <v>1402.05317</v>
      </c>
      <c r="D44" s="10">
        <f>C44/B44*100</f>
        <v>47.97636948862414</v>
      </c>
    </row>
    <row r="45" spans="1:4" ht="45">
      <c r="A45" s="16" t="s">
        <v>10</v>
      </c>
      <c r="B45" s="5">
        <v>2402.8</v>
      </c>
      <c r="C45" s="5">
        <v>1321.68047</v>
      </c>
      <c r="D45" s="6">
        <f>C45/B45*100</f>
        <v>55.00584609622107</v>
      </c>
    </row>
    <row r="46" spans="1:4" ht="15">
      <c r="A46" s="16" t="s">
        <v>14</v>
      </c>
      <c r="B46" s="46">
        <v>1</v>
      </c>
      <c r="C46" s="46">
        <v>0</v>
      </c>
      <c r="D46" s="6">
        <f>C46/B46*100</f>
        <v>0</v>
      </c>
    </row>
    <row r="47" spans="1:4" ht="15">
      <c r="A47" s="4" t="s">
        <v>8</v>
      </c>
      <c r="B47" s="46">
        <v>518.5828</v>
      </c>
      <c r="C47" s="46">
        <v>80.3727</v>
      </c>
      <c r="D47" s="6">
        <f>C47/B47*100</f>
        <v>15.498527911068393</v>
      </c>
    </row>
    <row r="48" spans="1:4" ht="14.25">
      <c r="A48" s="8" t="s">
        <v>20</v>
      </c>
      <c r="B48" s="45">
        <f>B49</f>
        <v>222.4</v>
      </c>
      <c r="C48" s="45">
        <f>C49</f>
        <v>134.31285</v>
      </c>
      <c r="D48" s="10">
        <f>C48/B48*100</f>
        <v>60.39246852517985</v>
      </c>
    </row>
    <row r="49" spans="1:4" ht="15">
      <c r="A49" s="4" t="s">
        <v>5</v>
      </c>
      <c r="B49" s="46">
        <v>222.4</v>
      </c>
      <c r="C49" s="46">
        <v>134.31285</v>
      </c>
      <c r="D49" s="6">
        <f>C49/B49*100</f>
        <v>60.39246852517985</v>
      </c>
    </row>
    <row r="50" spans="1:4" ht="14.25">
      <c r="A50" s="8" t="s">
        <v>54</v>
      </c>
      <c r="B50" s="45">
        <f>B51+B52</f>
        <v>14</v>
      </c>
      <c r="C50" s="45">
        <f>C51+C52</f>
        <v>14</v>
      </c>
      <c r="D50" s="10">
        <v>0</v>
      </c>
    </row>
    <row r="51" spans="1:4" ht="30">
      <c r="A51" s="4" t="s">
        <v>101</v>
      </c>
      <c r="B51" s="46">
        <v>0</v>
      </c>
      <c r="C51" s="46">
        <v>0</v>
      </c>
      <c r="D51" s="6">
        <v>0</v>
      </c>
    </row>
    <row r="52" spans="1:4" ht="15">
      <c r="A52" s="4" t="s">
        <v>21</v>
      </c>
      <c r="B52" s="46">
        <v>14</v>
      </c>
      <c r="C52" s="46">
        <v>14</v>
      </c>
      <c r="D52" s="6">
        <v>0</v>
      </c>
    </row>
    <row r="53" spans="1:4" ht="14.25">
      <c r="A53" s="8" t="s">
        <v>13</v>
      </c>
      <c r="B53" s="45">
        <f>B54+B55+B56</f>
        <v>1435.6</v>
      </c>
      <c r="C53" s="45">
        <f>C54+C55+C56</f>
        <v>966.60029</v>
      </c>
      <c r="D53" s="10">
        <f aca="true" t="shared" si="1" ref="D53:D62">C53/B53*100</f>
        <v>67.33075299526331</v>
      </c>
    </row>
    <row r="54" spans="1:4" ht="15">
      <c r="A54" s="4" t="s">
        <v>91</v>
      </c>
      <c r="B54" s="46">
        <v>0</v>
      </c>
      <c r="C54" s="46">
        <v>0</v>
      </c>
      <c r="D54" s="6">
        <v>0</v>
      </c>
    </row>
    <row r="55" spans="1:4" ht="15">
      <c r="A55" s="4" t="s">
        <v>31</v>
      </c>
      <c r="B55" s="46">
        <v>817.6</v>
      </c>
      <c r="C55" s="46">
        <v>421.60029</v>
      </c>
      <c r="D55" s="6">
        <f t="shared" si="1"/>
        <v>51.56559319960861</v>
      </c>
    </row>
    <row r="56" spans="1:4" ht="15">
      <c r="A56" s="4" t="s">
        <v>18</v>
      </c>
      <c r="B56" s="46">
        <v>618</v>
      </c>
      <c r="C56" s="46">
        <v>545</v>
      </c>
      <c r="D56" s="6">
        <f t="shared" si="1"/>
        <v>88.18770226537217</v>
      </c>
    </row>
    <row r="57" spans="1:4" ht="14.25">
      <c r="A57" s="8" t="s">
        <v>6</v>
      </c>
      <c r="B57" s="45">
        <f>B58+B59+B60</f>
        <v>2200.1172</v>
      </c>
      <c r="C57" s="45">
        <f>C58+C59+C60</f>
        <v>176.87866</v>
      </c>
      <c r="D57" s="10">
        <f t="shared" si="1"/>
        <v>8.03951080424261</v>
      </c>
    </row>
    <row r="58" spans="1:4" ht="15">
      <c r="A58" s="4" t="s">
        <v>17</v>
      </c>
      <c r="B58" s="46">
        <v>66.9172</v>
      </c>
      <c r="C58" s="46">
        <v>24.91074</v>
      </c>
      <c r="D58" s="6">
        <f>C58/B58*100</f>
        <v>37.22621388820812</v>
      </c>
    </row>
    <row r="59" spans="1:4" ht="15">
      <c r="A59" s="15" t="s">
        <v>9</v>
      </c>
      <c r="B59" s="46">
        <v>0.2</v>
      </c>
      <c r="C59" s="46">
        <v>0</v>
      </c>
      <c r="D59" s="6">
        <f>C59/B59*100</f>
        <v>0</v>
      </c>
    </row>
    <row r="60" spans="1:4" ht="15">
      <c r="A60" s="4" t="s">
        <v>7</v>
      </c>
      <c r="B60" s="46">
        <v>2133</v>
      </c>
      <c r="C60" s="46">
        <v>151.96792</v>
      </c>
      <c r="D60" s="6">
        <f>C60/B60*100</f>
        <v>7.124609470229723</v>
      </c>
    </row>
    <row r="61" spans="1:4" ht="14.25">
      <c r="A61" s="8" t="s">
        <v>11</v>
      </c>
      <c r="B61" s="45">
        <f>B62</f>
        <v>243.6</v>
      </c>
      <c r="C61" s="45">
        <f>C62</f>
        <v>121.76394</v>
      </c>
      <c r="D61" s="10">
        <f t="shared" si="1"/>
        <v>49.98519704433498</v>
      </c>
    </row>
    <row r="62" spans="1:4" ht="15">
      <c r="A62" s="4" t="s">
        <v>12</v>
      </c>
      <c r="B62" s="46">
        <v>243.6</v>
      </c>
      <c r="C62" s="46">
        <v>121.76394</v>
      </c>
      <c r="D62" s="6">
        <f t="shared" si="1"/>
        <v>49.98519704433498</v>
      </c>
    </row>
    <row r="63" spans="1:4" ht="15">
      <c r="A63" s="4" t="s">
        <v>0</v>
      </c>
      <c r="B63" s="52">
        <f>B42-B43</f>
        <v>-540</v>
      </c>
      <c r="C63" s="46">
        <f>C42-C43</f>
        <v>-523.5295099999994</v>
      </c>
      <c r="D63" s="6"/>
    </row>
    <row r="64" spans="1:4" ht="15">
      <c r="A64" s="3"/>
      <c r="B64" s="5"/>
      <c r="C64" s="5"/>
      <c r="D64" s="6"/>
    </row>
    <row r="65" spans="1:4" ht="15.75">
      <c r="A65" s="1" t="s">
        <v>153</v>
      </c>
      <c r="B65" s="1"/>
      <c r="C65" s="1"/>
      <c r="D65" s="1"/>
    </row>
    <row r="66" spans="1:4" ht="15.75">
      <c r="A66" s="1" t="s">
        <v>115</v>
      </c>
      <c r="B66" s="1"/>
      <c r="C66" s="1" t="s">
        <v>154</v>
      </c>
      <c r="D66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zoomScalePageLayoutView="0" workbookViewId="0" topLeftCell="A41">
      <selection activeCell="A62" sqref="A62:C63"/>
    </sheetView>
  </sheetViews>
  <sheetFormatPr defaultColWidth="9.00390625" defaultRowHeight="12.75"/>
  <cols>
    <col min="1" max="1" width="78.25390625" style="0" customWidth="1"/>
    <col min="2" max="2" width="24.25390625" style="0" customWidth="1"/>
    <col min="3" max="3" width="21.125" style="0" customWidth="1"/>
    <col min="4" max="4" width="21.87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140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7.5" customHeight="1">
      <c r="A4" s="32"/>
      <c r="B4" s="32"/>
      <c r="C4" s="32"/>
      <c r="D4" s="32"/>
    </row>
    <row r="5" spans="1:4" ht="15.75">
      <c r="A5" s="33" t="s">
        <v>2</v>
      </c>
      <c r="B5" s="2" t="s">
        <v>125</v>
      </c>
      <c r="C5" s="2" t="s">
        <v>150</v>
      </c>
      <c r="D5" s="35" t="s">
        <v>3</v>
      </c>
    </row>
    <row r="6" spans="1:4" ht="9" customHeight="1">
      <c r="A6" s="13"/>
      <c r="B6" s="36"/>
      <c r="C6" s="36"/>
      <c r="D6" s="36"/>
    </row>
    <row r="7" spans="1:4" ht="14.25">
      <c r="A7" s="8" t="s">
        <v>22</v>
      </c>
      <c r="B7" s="9">
        <f>SUM(B8:B22)</f>
        <v>561.3</v>
      </c>
      <c r="C7" s="9">
        <f>SUM(C8:C22)</f>
        <v>83.49356</v>
      </c>
      <c r="D7" s="10">
        <f>C7/B7*100</f>
        <v>14.875032959201853</v>
      </c>
    </row>
    <row r="8" spans="1:4" ht="18.75" customHeight="1">
      <c r="A8" s="4" t="s">
        <v>44</v>
      </c>
      <c r="B8" s="11">
        <v>92</v>
      </c>
      <c r="C8" s="11">
        <v>47.86415</v>
      </c>
      <c r="D8" s="6">
        <f>C8/B8*100</f>
        <v>52.026250000000005</v>
      </c>
    </row>
    <row r="9" spans="1:4" ht="18.75" customHeight="1">
      <c r="A9" s="4" t="s">
        <v>46</v>
      </c>
      <c r="B9" s="11">
        <v>256</v>
      </c>
      <c r="C9" s="11">
        <v>-59.39577</v>
      </c>
      <c r="D9" s="6">
        <f>C9/B9*100</f>
        <v>-23.20147265625</v>
      </c>
    </row>
    <row r="10" spans="1:4" ht="26.25" customHeight="1">
      <c r="A10" s="4" t="s">
        <v>47</v>
      </c>
      <c r="B10" s="11">
        <v>42</v>
      </c>
      <c r="C10" s="11">
        <v>15.19572</v>
      </c>
      <c r="D10" s="6">
        <f>C10/B10*100</f>
        <v>36.180285714285716</v>
      </c>
    </row>
    <row r="11" spans="1:4" ht="0.75" customHeight="1" hidden="1">
      <c r="A11" s="4" t="s">
        <v>48</v>
      </c>
      <c r="B11" s="11"/>
      <c r="C11" s="11"/>
      <c r="D11" s="6" t="e">
        <f>C11/B11*100</f>
        <v>#DIV/0!</v>
      </c>
    </row>
    <row r="12" spans="1:4" ht="37.5" customHeight="1">
      <c r="A12" s="4" t="s">
        <v>26</v>
      </c>
      <c r="B12" s="41">
        <v>0</v>
      </c>
      <c r="C12" s="11">
        <v>0.05943</v>
      </c>
      <c r="D12" s="6">
        <v>0</v>
      </c>
    </row>
    <row r="13" spans="1:4" ht="0.75" customHeight="1">
      <c r="A13" s="4" t="s">
        <v>49</v>
      </c>
      <c r="B13" s="11"/>
      <c r="C13" s="11"/>
      <c r="D13" s="6"/>
    </row>
    <row r="14" spans="1:4" ht="31.5" customHeight="1">
      <c r="A14" s="4" t="s">
        <v>50</v>
      </c>
      <c r="B14" s="11">
        <v>8</v>
      </c>
      <c r="C14" s="11">
        <v>4.30297</v>
      </c>
      <c r="D14" s="6">
        <f>C14/B14*100</f>
        <v>53.787125</v>
      </c>
    </row>
    <row r="15" spans="1:4" ht="61.5" customHeight="1">
      <c r="A15" s="12" t="s">
        <v>52</v>
      </c>
      <c r="B15" s="11">
        <v>93</v>
      </c>
      <c r="C15" s="11">
        <v>69.46706</v>
      </c>
      <c r="D15" s="6">
        <f>C15/B15*100</f>
        <v>74.69576344086022</v>
      </c>
    </row>
    <row r="16" spans="1:4" ht="36.75" customHeight="1" hidden="1">
      <c r="A16" s="12" t="s">
        <v>82</v>
      </c>
      <c r="B16" s="11">
        <v>0</v>
      </c>
      <c r="C16" s="11">
        <v>0</v>
      </c>
      <c r="D16" s="6">
        <v>0</v>
      </c>
    </row>
    <row r="17" spans="1:4" ht="32.25" customHeight="1" hidden="1">
      <c r="A17" s="4" t="s">
        <v>57</v>
      </c>
      <c r="B17" s="11"/>
      <c r="C17" s="11"/>
      <c r="D17" s="6"/>
    </row>
    <row r="18" spans="1:4" ht="31.5" customHeight="1" hidden="1">
      <c r="A18" s="4" t="s">
        <v>53</v>
      </c>
      <c r="B18" s="11"/>
      <c r="C18" s="11"/>
      <c r="D18" s="6"/>
    </row>
    <row r="19" spans="1:4" ht="18.75" customHeight="1" hidden="1">
      <c r="A19" s="4" t="s">
        <v>51</v>
      </c>
      <c r="B19" s="11"/>
      <c r="C19" s="11"/>
      <c r="D19" s="6"/>
    </row>
    <row r="20" spans="1:4" ht="30" customHeight="1" hidden="1">
      <c r="A20" s="4" t="s">
        <v>83</v>
      </c>
      <c r="B20" s="11">
        <v>0</v>
      </c>
      <c r="C20" s="11">
        <v>0</v>
      </c>
      <c r="D20" s="6">
        <v>0</v>
      </c>
    </row>
    <row r="21" spans="1:4" ht="63" customHeight="1">
      <c r="A21" s="4" t="s">
        <v>126</v>
      </c>
      <c r="B21" s="11">
        <v>34</v>
      </c>
      <c r="C21" s="11">
        <v>6</v>
      </c>
      <c r="D21" s="6">
        <f>C21/B21*100</f>
        <v>17.647058823529413</v>
      </c>
    </row>
    <row r="22" spans="1:4" ht="62.25" customHeight="1">
      <c r="A22" s="4" t="s">
        <v>127</v>
      </c>
      <c r="B22" s="11">
        <v>36.3</v>
      </c>
      <c r="C22" s="11">
        <v>0</v>
      </c>
      <c r="D22" s="6">
        <f>C22/B22*100</f>
        <v>0</v>
      </c>
    </row>
    <row r="23" spans="1:4" ht="16.5" customHeight="1">
      <c r="A23" s="8" t="s">
        <v>4</v>
      </c>
      <c r="B23" s="26">
        <f>B24+B25+B26+B27+B28+B29+B30+B31+B32+B33+B34+B35</f>
        <v>4906.024</v>
      </c>
      <c r="C23" s="26">
        <f>C24+C26+C29+C30+C27+C28+C31+C25+C32+C33+C34+C35</f>
        <v>1947.23296</v>
      </c>
      <c r="D23" s="10">
        <f>C23/B23*100</f>
        <v>39.69065296052363</v>
      </c>
    </row>
    <row r="24" spans="1:4" ht="30.75" customHeight="1">
      <c r="A24" s="42" t="s">
        <v>84</v>
      </c>
      <c r="B24" s="34">
        <v>1612.75</v>
      </c>
      <c r="C24" s="34">
        <v>882.9</v>
      </c>
      <c r="D24" s="6">
        <f>C24/B24*100</f>
        <v>54.74500077507363</v>
      </c>
    </row>
    <row r="25" spans="1:4" ht="73.5" customHeight="1">
      <c r="A25" s="24" t="s">
        <v>85</v>
      </c>
      <c r="B25" s="34">
        <v>1000</v>
      </c>
      <c r="C25" s="34">
        <v>0</v>
      </c>
      <c r="D25" s="6">
        <f>C25/B25*100</f>
        <v>0</v>
      </c>
    </row>
    <row r="26" spans="1:4" ht="17.25" customHeight="1">
      <c r="A26" s="4" t="s">
        <v>86</v>
      </c>
      <c r="B26" s="34">
        <v>110.8</v>
      </c>
      <c r="C26" s="34">
        <v>62.85896</v>
      </c>
      <c r="D26" s="6">
        <f>C26/B26*100</f>
        <v>56.73191335740073</v>
      </c>
    </row>
    <row r="27" spans="1:4" ht="46.5" customHeight="1" hidden="1">
      <c r="A27" s="24" t="s">
        <v>72</v>
      </c>
      <c r="B27" s="34"/>
      <c r="C27" s="34"/>
      <c r="D27" s="6"/>
    </row>
    <row r="28" spans="1:4" ht="74.25" customHeight="1">
      <c r="A28" s="42" t="s">
        <v>73</v>
      </c>
      <c r="B28" s="34">
        <v>228.9</v>
      </c>
      <c r="C28" s="34">
        <v>188.6</v>
      </c>
      <c r="D28" s="6">
        <f>C28/B28*100</f>
        <v>82.39405854084752</v>
      </c>
    </row>
    <row r="29" spans="1:4" ht="76.5" customHeight="1" hidden="1">
      <c r="A29" s="42" t="s">
        <v>87</v>
      </c>
      <c r="B29" s="34"/>
      <c r="C29" s="34"/>
      <c r="D29" s="6" t="e">
        <f>C29/B29*100</f>
        <v>#DIV/0!</v>
      </c>
    </row>
    <row r="30" spans="1:4" ht="60" customHeight="1">
      <c r="A30" s="42" t="s">
        <v>88</v>
      </c>
      <c r="B30" s="34">
        <v>0.1</v>
      </c>
      <c r="C30" s="34">
        <v>0</v>
      </c>
      <c r="D30" s="6">
        <f>C30/B30*100</f>
        <v>0</v>
      </c>
    </row>
    <row r="31" spans="1:4" ht="105" customHeight="1">
      <c r="A31" s="42" t="s">
        <v>89</v>
      </c>
      <c r="B31" s="34">
        <v>0.1</v>
      </c>
      <c r="C31" s="34">
        <v>0</v>
      </c>
      <c r="D31" s="6">
        <f>C31/B31*100</f>
        <v>0</v>
      </c>
    </row>
    <row r="32" spans="1:4" ht="60" customHeight="1">
      <c r="A32" s="42" t="s">
        <v>90</v>
      </c>
      <c r="B32" s="34">
        <v>240.4</v>
      </c>
      <c r="C32" s="34">
        <v>0</v>
      </c>
      <c r="D32" s="6">
        <f>C32/B32*100</f>
        <v>0</v>
      </c>
    </row>
    <row r="33" spans="1:4" ht="48.75" customHeight="1">
      <c r="A33" s="42" t="s">
        <v>69</v>
      </c>
      <c r="B33" s="34">
        <v>962.874</v>
      </c>
      <c r="C33" s="34">
        <v>62.874</v>
      </c>
      <c r="D33" s="6">
        <v>0</v>
      </c>
    </row>
    <row r="34" spans="1:4" ht="64.5" customHeight="1">
      <c r="A34" s="4" t="s">
        <v>119</v>
      </c>
      <c r="B34" s="34">
        <v>0.1</v>
      </c>
      <c r="C34" s="34">
        <v>0</v>
      </c>
      <c r="D34" s="6">
        <v>0</v>
      </c>
    </row>
    <row r="35" spans="1:4" ht="64.5" customHeight="1">
      <c r="A35" s="4" t="s">
        <v>146</v>
      </c>
      <c r="B35" s="34">
        <v>750</v>
      </c>
      <c r="C35" s="34">
        <v>750</v>
      </c>
      <c r="D35" s="6">
        <f>C35/B35*100</f>
        <v>100</v>
      </c>
    </row>
    <row r="36" spans="1:4" ht="18" customHeight="1">
      <c r="A36" s="8" t="s">
        <v>1</v>
      </c>
      <c r="B36" s="9">
        <f>B23+B7</f>
        <v>5467.3240000000005</v>
      </c>
      <c r="C36" s="9">
        <f>C23+C7</f>
        <v>2030.7265200000002</v>
      </c>
      <c r="D36" s="9">
        <f aca="true" t="shared" si="0" ref="D36:D44">C36/B36*100</f>
        <v>37.142970125787315</v>
      </c>
    </row>
    <row r="37" spans="1:4" ht="15.75" customHeight="1">
      <c r="A37" s="8" t="s">
        <v>32</v>
      </c>
      <c r="B37" s="29">
        <f>B38+B43+B45+B47+B52+B57</f>
        <v>5688.624</v>
      </c>
      <c r="C37" s="29">
        <f>C38+C43+C47+C52+C57+C45</f>
        <v>2242.2073899999996</v>
      </c>
      <c r="D37" s="9">
        <f t="shared" si="0"/>
        <v>39.41563706794472</v>
      </c>
    </row>
    <row r="38" spans="1:4" ht="16.5" customHeight="1">
      <c r="A38" s="8" t="s">
        <v>19</v>
      </c>
      <c r="B38" s="29">
        <f>B39+B42+B41+B40</f>
        <v>1601.624</v>
      </c>
      <c r="C38" s="29">
        <f>C39+C41+C42+C40</f>
        <v>897.00903</v>
      </c>
      <c r="D38" s="9">
        <f>C38/B38*100</f>
        <v>56.00621806366538</v>
      </c>
    </row>
    <row r="39" spans="1:4" ht="45">
      <c r="A39" s="16" t="s">
        <v>10</v>
      </c>
      <c r="B39" s="31">
        <v>1478.72334</v>
      </c>
      <c r="C39" s="31">
        <v>844.24503</v>
      </c>
      <c r="D39" s="6">
        <f t="shared" si="0"/>
        <v>57.092831847774846</v>
      </c>
    </row>
    <row r="40" spans="1:4" ht="15" hidden="1">
      <c r="A40" s="30" t="s">
        <v>33</v>
      </c>
      <c r="B40" s="31">
        <v>0</v>
      </c>
      <c r="C40" s="31">
        <v>0</v>
      </c>
      <c r="D40" s="6" t="e">
        <f t="shared" si="0"/>
        <v>#DIV/0!</v>
      </c>
    </row>
    <row r="41" spans="1:4" ht="13.5" customHeight="1">
      <c r="A41" s="16" t="s">
        <v>14</v>
      </c>
      <c r="B41" s="31">
        <v>1</v>
      </c>
      <c r="C41" s="31">
        <v>0</v>
      </c>
      <c r="D41" s="6">
        <f>C41/B41*100</f>
        <v>0</v>
      </c>
    </row>
    <row r="42" spans="1:4" ht="13.5" customHeight="1">
      <c r="A42" s="4" t="s">
        <v>8</v>
      </c>
      <c r="B42" s="31">
        <v>121.90066</v>
      </c>
      <c r="C42" s="31">
        <v>52.764</v>
      </c>
      <c r="D42" s="6">
        <f>C42/B42*100</f>
        <v>43.28442520327618</v>
      </c>
    </row>
    <row r="43" spans="1:4" ht="16.5" customHeight="1">
      <c r="A43" s="8" t="s">
        <v>20</v>
      </c>
      <c r="B43" s="29">
        <f>B44</f>
        <v>110.8</v>
      </c>
      <c r="C43" s="29">
        <f>C44</f>
        <v>62.85896</v>
      </c>
      <c r="D43" s="10">
        <f>C43/B43*100</f>
        <v>56.73191335740073</v>
      </c>
    </row>
    <row r="44" spans="1:4" ht="14.25" customHeight="1">
      <c r="A44" s="4" t="s">
        <v>5</v>
      </c>
      <c r="B44" s="31">
        <v>110.8</v>
      </c>
      <c r="C44" s="31">
        <v>62.85896</v>
      </c>
      <c r="D44" s="6">
        <f t="shared" si="0"/>
        <v>56.73191335740073</v>
      </c>
    </row>
    <row r="45" spans="1:4" ht="14.25">
      <c r="A45" s="8" t="s">
        <v>54</v>
      </c>
      <c r="B45" s="29">
        <f>B46</f>
        <v>3.5</v>
      </c>
      <c r="C45" s="29">
        <f>C46</f>
        <v>3.5</v>
      </c>
      <c r="D45" s="10">
        <v>0</v>
      </c>
    </row>
    <row r="46" spans="1:4" ht="15">
      <c r="A46" s="4" t="s">
        <v>21</v>
      </c>
      <c r="B46" s="31">
        <v>3.5</v>
      </c>
      <c r="C46" s="31">
        <v>3.5</v>
      </c>
      <c r="D46" s="6">
        <v>0</v>
      </c>
    </row>
    <row r="47" spans="1:4" ht="15" customHeight="1">
      <c r="A47" s="8" t="s">
        <v>13</v>
      </c>
      <c r="B47" s="29">
        <f>B50+B51+B49+B48</f>
        <v>2552.9737999999998</v>
      </c>
      <c r="C47" s="29">
        <f>C50+C51+C49+C48</f>
        <v>1053.9738</v>
      </c>
      <c r="D47" s="10">
        <f>C47/B47*100</f>
        <v>41.28416045632745</v>
      </c>
    </row>
    <row r="48" spans="1:4" ht="15" customHeight="1">
      <c r="A48" s="22" t="s">
        <v>91</v>
      </c>
      <c r="B48" s="31">
        <v>0</v>
      </c>
      <c r="C48" s="31">
        <v>0</v>
      </c>
      <c r="D48" s="6">
        <v>0</v>
      </c>
    </row>
    <row r="49" spans="1:4" ht="15" customHeight="1">
      <c r="A49" s="4" t="s">
        <v>68</v>
      </c>
      <c r="B49" s="31">
        <v>115.3738</v>
      </c>
      <c r="C49" s="31">
        <v>115.3738</v>
      </c>
      <c r="D49" s="6">
        <f>C49/B49*100</f>
        <v>100</v>
      </c>
    </row>
    <row r="50" spans="1:4" ht="18" customHeight="1">
      <c r="A50" s="4" t="s">
        <v>31</v>
      </c>
      <c r="B50" s="31">
        <v>469.3</v>
      </c>
      <c r="C50" s="31">
        <v>188.6</v>
      </c>
      <c r="D50" s="6">
        <f>C50/B50*100</f>
        <v>40.18751331770722</v>
      </c>
    </row>
    <row r="51" spans="1:4" ht="18" customHeight="1">
      <c r="A51" s="4" t="s">
        <v>18</v>
      </c>
      <c r="B51" s="31">
        <v>1968.3</v>
      </c>
      <c r="C51" s="31">
        <v>750</v>
      </c>
      <c r="D51" s="6">
        <f>C51/B51*100</f>
        <v>38.103947568968145</v>
      </c>
    </row>
    <row r="52" spans="1:4" ht="17.25" customHeight="1">
      <c r="A52" s="8" t="s">
        <v>6</v>
      </c>
      <c r="B52" s="29">
        <f>B54+B55+B56</f>
        <v>1295.2261999999998</v>
      </c>
      <c r="C52" s="29">
        <f>C54+C55+C56</f>
        <v>162.65676000000002</v>
      </c>
      <c r="D52" s="10">
        <f aca="true" t="shared" si="1" ref="D52:D58">C52/B52*100</f>
        <v>12.558174008524537</v>
      </c>
    </row>
    <row r="53" spans="1:4" ht="29.25" customHeight="1" hidden="1">
      <c r="A53" s="4" t="s">
        <v>59</v>
      </c>
      <c r="B53" s="31"/>
      <c r="C53" s="31"/>
      <c r="D53" s="6" t="e">
        <f t="shared" si="1"/>
        <v>#DIV/0!</v>
      </c>
    </row>
    <row r="54" spans="1:4" ht="14.25" customHeight="1">
      <c r="A54" s="15" t="s">
        <v>60</v>
      </c>
      <c r="B54" s="31">
        <v>182.9262</v>
      </c>
      <c r="C54" s="31">
        <v>89.94172</v>
      </c>
      <c r="D54" s="6">
        <f t="shared" si="1"/>
        <v>49.16830940565103</v>
      </c>
    </row>
    <row r="55" spans="1:4" ht="14.25" customHeight="1">
      <c r="A55" s="15" t="s">
        <v>55</v>
      </c>
      <c r="B55" s="31">
        <v>0.2</v>
      </c>
      <c r="C55" s="31">
        <v>0</v>
      </c>
      <c r="D55" s="6">
        <f t="shared" si="1"/>
        <v>0</v>
      </c>
    </row>
    <row r="56" spans="1:4" ht="14.25" customHeight="1">
      <c r="A56" s="4" t="s">
        <v>7</v>
      </c>
      <c r="B56" s="31">
        <v>1112.1</v>
      </c>
      <c r="C56" s="46">
        <v>72.71504</v>
      </c>
      <c r="D56" s="6">
        <f t="shared" si="1"/>
        <v>6.538534304469024</v>
      </c>
    </row>
    <row r="57" spans="1:4" ht="14.25">
      <c r="A57" s="8" t="s">
        <v>56</v>
      </c>
      <c r="B57" s="29">
        <f>B58</f>
        <v>124.5</v>
      </c>
      <c r="C57" s="29">
        <f>C58</f>
        <v>62.20884</v>
      </c>
      <c r="D57" s="10">
        <f t="shared" si="1"/>
        <v>49.966939759036144</v>
      </c>
    </row>
    <row r="58" spans="1:4" ht="15" customHeight="1">
      <c r="A58" s="4" t="s">
        <v>12</v>
      </c>
      <c r="B58" s="31">
        <v>124.5</v>
      </c>
      <c r="C58" s="31">
        <v>62.20884</v>
      </c>
      <c r="D58" s="6">
        <f t="shared" si="1"/>
        <v>49.966939759036144</v>
      </c>
    </row>
    <row r="59" spans="1:4" ht="16.5" customHeight="1">
      <c r="A59" s="4" t="s">
        <v>0</v>
      </c>
      <c r="B59" s="52">
        <f>B36-B37</f>
        <v>-221.29999999999927</v>
      </c>
      <c r="C59" s="46">
        <f>C36-C37</f>
        <v>-211.4808699999994</v>
      </c>
      <c r="D59" s="5"/>
    </row>
    <row r="60" spans="1:4" ht="9" customHeight="1">
      <c r="A60" s="4"/>
      <c r="B60" s="37"/>
      <c r="C60" s="37"/>
      <c r="D60" s="37"/>
    </row>
    <row r="61" spans="1:4" ht="12" customHeight="1">
      <c r="A61" s="4"/>
      <c r="B61" s="37"/>
      <c r="C61" s="37"/>
      <c r="D61" s="37"/>
    </row>
    <row r="62" spans="1:4" ht="14.25" customHeight="1">
      <c r="A62" s="1" t="s">
        <v>153</v>
      </c>
      <c r="B62" s="1"/>
      <c r="C62" s="1"/>
      <c r="D62" s="1"/>
    </row>
    <row r="63" spans="1:4" ht="14.25" customHeight="1">
      <c r="A63" s="1" t="s">
        <v>115</v>
      </c>
      <c r="B63" s="1"/>
      <c r="C63" s="1" t="s">
        <v>154</v>
      </c>
      <c r="D63" s="1"/>
    </row>
    <row r="64" spans="1:5" ht="14.25" customHeight="1">
      <c r="A64" s="1"/>
      <c r="B64" s="1"/>
      <c r="C64" s="1"/>
      <c r="D64" s="1"/>
      <c r="E64" s="1"/>
    </row>
    <row r="65" spans="1:4" ht="15.75">
      <c r="A65" s="3"/>
      <c r="B65" s="1"/>
      <c r="C65" s="1"/>
      <c r="D65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zoomScalePageLayoutView="0" workbookViewId="0" topLeftCell="A34">
      <selection activeCell="A58" sqref="A58:C59"/>
    </sheetView>
  </sheetViews>
  <sheetFormatPr defaultColWidth="9.00390625" defaultRowHeight="12.75"/>
  <cols>
    <col min="1" max="1" width="78.25390625" style="0" customWidth="1"/>
    <col min="2" max="2" width="19.75390625" style="0" customWidth="1"/>
    <col min="3" max="3" width="20.75390625" style="0" customWidth="1"/>
    <col min="4" max="4" width="17.25390625" style="0" customWidth="1"/>
  </cols>
  <sheetData>
    <row r="1" spans="1:4" ht="15.75">
      <c r="A1" s="55" t="s">
        <v>93</v>
      </c>
      <c r="B1" s="55"/>
      <c r="C1" s="55"/>
      <c r="D1" s="55"/>
    </row>
    <row r="2" spans="1:4" ht="15.75">
      <c r="A2" s="55" t="s">
        <v>141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7.5" customHeight="1">
      <c r="A4" s="32"/>
      <c r="B4" s="32"/>
      <c r="C4" s="32"/>
      <c r="D4" s="32"/>
    </row>
    <row r="5" spans="1:4" ht="28.5">
      <c r="A5" s="33" t="s">
        <v>2</v>
      </c>
      <c r="B5" s="33" t="s">
        <v>125</v>
      </c>
      <c r="C5" s="33" t="s">
        <v>150</v>
      </c>
      <c r="D5" s="48" t="s">
        <v>3</v>
      </c>
    </row>
    <row r="6" spans="1:4" ht="25.5" customHeight="1" hidden="1">
      <c r="A6" s="13"/>
      <c r="B6" s="36"/>
      <c r="C6" s="36"/>
      <c r="D6" s="36"/>
    </row>
    <row r="7" spans="1:4" ht="21.75" customHeight="1">
      <c r="A7" s="8" t="s">
        <v>61</v>
      </c>
      <c r="B7" s="9">
        <f>SUM(B8:B17)</f>
        <v>1798</v>
      </c>
      <c r="C7" s="9">
        <f>SUM(C8:C18)</f>
        <v>1145.83468</v>
      </c>
      <c r="D7" s="10">
        <f aca="true" t="shared" si="0" ref="D7:D13">C7/B7*100</f>
        <v>63.7282914349277</v>
      </c>
    </row>
    <row r="8" spans="1:4" ht="18.75" customHeight="1">
      <c r="A8" s="4" t="s">
        <v>44</v>
      </c>
      <c r="B8" s="11">
        <v>300</v>
      </c>
      <c r="C8" s="41">
        <v>204.21962</v>
      </c>
      <c r="D8" s="10">
        <f t="shared" si="0"/>
        <v>68.07320666666666</v>
      </c>
    </row>
    <row r="9" spans="1:4" ht="18.75" customHeight="1">
      <c r="A9" s="4" t="s">
        <v>45</v>
      </c>
      <c r="B9" s="11">
        <v>38</v>
      </c>
      <c r="C9" s="41">
        <v>56.63476</v>
      </c>
      <c r="D9" s="10">
        <f t="shared" si="0"/>
        <v>149.03884210526314</v>
      </c>
    </row>
    <row r="10" spans="1:4" ht="18.75" customHeight="1">
      <c r="A10" s="4" t="s">
        <v>46</v>
      </c>
      <c r="B10" s="11">
        <v>312</v>
      </c>
      <c r="C10" s="11">
        <v>25.44183</v>
      </c>
      <c r="D10" s="10">
        <f t="shared" si="0"/>
        <v>8.154432692307692</v>
      </c>
    </row>
    <row r="11" spans="1:4" ht="21" customHeight="1">
      <c r="A11" s="4" t="s">
        <v>47</v>
      </c>
      <c r="B11" s="11">
        <v>557</v>
      </c>
      <c r="C11" s="11">
        <v>129.70999</v>
      </c>
      <c r="D11" s="10">
        <f t="shared" si="0"/>
        <v>23.2872513464991</v>
      </c>
    </row>
    <row r="12" spans="1:4" ht="0.75" customHeight="1" hidden="1">
      <c r="A12" s="4" t="s">
        <v>48</v>
      </c>
      <c r="B12" s="11">
        <v>0</v>
      </c>
      <c r="C12" s="11">
        <v>0</v>
      </c>
      <c r="D12" s="10"/>
    </row>
    <row r="13" spans="1:4" ht="30.75" customHeight="1">
      <c r="A13" s="4" t="s">
        <v>26</v>
      </c>
      <c r="B13" s="11">
        <v>406</v>
      </c>
      <c r="C13" s="41">
        <v>602.7895</v>
      </c>
      <c r="D13" s="10">
        <f t="shared" si="0"/>
        <v>148.47032019704434</v>
      </c>
    </row>
    <row r="14" spans="1:4" ht="41.25" customHeight="1" hidden="1">
      <c r="A14" s="4" t="s">
        <v>49</v>
      </c>
      <c r="B14" s="11">
        <v>0</v>
      </c>
      <c r="C14" s="41">
        <v>0</v>
      </c>
      <c r="D14" s="6">
        <v>0</v>
      </c>
    </row>
    <row r="15" spans="1:4" ht="33.75" customHeight="1">
      <c r="A15" s="4" t="s">
        <v>50</v>
      </c>
      <c r="B15" s="11">
        <v>67</v>
      </c>
      <c r="C15" s="11">
        <v>50.39401</v>
      </c>
      <c r="D15" s="10">
        <f aca="true" t="shared" si="1" ref="D15:D22">C15/B15*100</f>
        <v>75.21494029850746</v>
      </c>
    </row>
    <row r="16" spans="1:4" ht="61.5" customHeight="1">
      <c r="A16" s="12" t="s">
        <v>52</v>
      </c>
      <c r="B16" s="11">
        <v>118</v>
      </c>
      <c r="C16" s="11">
        <v>76.64497</v>
      </c>
      <c r="D16" s="10">
        <f t="shared" si="1"/>
        <v>64.95336440677966</v>
      </c>
    </row>
    <row r="17" spans="1:4" ht="36.75" customHeight="1" hidden="1">
      <c r="A17" s="4" t="s">
        <v>57</v>
      </c>
      <c r="B17" s="11"/>
      <c r="C17" s="11"/>
      <c r="D17" s="10" t="e">
        <f t="shared" si="1"/>
        <v>#DIV/0!</v>
      </c>
    </row>
    <row r="18" spans="1:4" ht="66.75" customHeight="1" hidden="1">
      <c r="A18" s="49" t="s">
        <v>124</v>
      </c>
      <c r="B18" s="11">
        <v>0</v>
      </c>
      <c r="C18" s="11"/>
      <c r="D18" s="10"/>
    </row>
    <row r="19" spans="1:4" ht="16.5" customHeight="1">
      <c r="A19" s="8" t="s">
        <v>4</v>
      </c>
      <c r="B19" s="26">
        <f>B20+B21+B24+B25+B26+B28+B29+B30+B31+B32+B33</f>
        <v>6075.97117</v>
      </c>
      <c r="C19" s="26">
        <f>C20+C21+C24+C25+C26+C28+C29+C30+C31+C32+C33</f>
        <v>2595.14525</v>
      </c>
      <c r="D19" s="10">
        <f t="shared" si="1"/>
        <v>42.71161230674503</v>
      </c>
    </row>
    <row r="20" spans="1:4" ht="37.5" customHeight="1">
      <c r="A20" s="42" t="s">
        <v>84</v>
      </c>
      <c r="B20" s="34">
        <v>1231.43059</v>
      </c>
      <c r="C20" s="34">
        <v>503.1</v>
      </c>
      <c r="D20" s="10">
        <f t="shared" si="1"/>
        <v>40.85492142922973</v>
      </c>
    </row>
    <row r="21" spans="1:4" ht="21.75" customHeight="1">
      <c r="A21" s="4" t="s">
        <v>86</v>
      </c>
      <c r="B21" s="34">
        <v>222.4</v>
      </c>
      <c r="C21" s="34">
        <v>147.49452</v>
      </c>
      <c r="D21" s="10">
        <f t="shared" si="1"/>
        <v>66.31947841726618</v>
      </c>
    </row>
    <row r="22" spans="1:4" ht="88.5" customHeight="1" hidden="1">
      <c r="A22" s="24" t="s">
        <v>95</v>
      </c>
      <c r="B22" s="34"/>
      <c r="C22" s="34"/>
      <c r="D22" s="10" t="e">
        <f t="shared" si="1"/>
        <v>#DIV/0!</v>
      </c>
    </row>
    <row r="23" spans="1:4" ht="44.25" customHeight="1" hidden="1">
      <c r="A23" s="44"/>
      <c r="B23" s="34"/>
      <c r="C23" s="34"/>
      <c r="D23" s="6"/>
    </row>
    <row r="24" spans="1:4" ht="32.25" customHeight="1">
      <c r="A24" s="44" t="s">
        <v>72</v>
      </c>
      <c r="B24" s="34">
        <v>1019.80102</v>
      </c>
      <c r="C24" s="34">
        <v>1019.80073</v>
      </c>
      <c r="D24" s="10">
        <f aca="true" t="shared" si="2" ref="D24:D35">C24/B24*100</f>
        <v>99.99997156308002</v>
      </c>
    </row>
    <row r="25" spans="1:4" ht="0.75" customHeight="1">
      <c r="A25" s="44" t="s">
        <v>129</v>
      </c>
      <c r="B25" s="34">
        <v>0</v>
      </c>
      <c r="C25" s="34">
        <v>0</v>
      </c>
      <c r="D25" s="10" t="e">
        <f t="shared" si="2"/>
        <v>#DIV/0!</v>
      </c>
    </row>
    <row r="26" spans="1:4" ht="82.5" customHeight="1">
      <c r="A26" s="42" t="s">
        <v>73</v>
      </c>
      <c r="B26" s="34">
        <v>289.7</v>
      </c>
      <c r="C26" s="34">
        <v>184.75</v>
      </c>
      <c r="D26" s="10">
        <f t="shared" si="2"/>
        <v>63.77286848463929</v>
      </c>
    </row>
    <row r="27" spans="1:4" ht="0.75" customHeight="1">
      <c r="A27" s="42" t="s">
        <v>87</v>
      </c>
      <c r="B27" s="34"/>
      <c r="C27" s="34">
        <v>0</v>
      </c>
      <c r="D27" s="10" t="e">
        <f t="shared" si="2"/>
        <v>#DIV/0!</v>
      </c>
    </row>
    <row r="28" spans="1:4" ht="60" customHeight="1">
      <c r="A28" s="42" t="s">
        <v>88</v>
      </c>
      <c r="B28" s="34">
        <v>50.1</v>
      </c>
      <c r="C28" s="34">
        <v>0</v>
      </c>
      <c r="D28" s="10">
        <f t="shared" si="2"/>
        <v>0</v>
      </c>
    </row>
    <row r="29" spans="1:4" ht="105" customHeight="1">
      <c r="A29" s="42" t="s">
        <v>89</v>
      </c>
      <c r="B29" s="34">
        <v>0.1</v>
      </c>
      <c r="C29" s="34">
        <v>0</v>
      </c>
      <c r="D29" s="10">
        <f t="shared" si="2"/>
        <v>0</v>
      </c>
    </row>
    <row r="30" spans="1:4" ht="60" customHeight="1">
      <c r="A30" s="42" t="s">
        <v>90</v>
      </c>
      <c r="B30" s="34">
        <v>947.763</v>
      </c>
      <c r="C30" s="34">
        <v>0</v>
      </c>
      <c r="D30" s="10">
        <f t="shared" si="2"/>
        <v>0</v>
      </c>
    </row>
    <row r="31" spans="1:4" ht="48" customHeight="1">
      <c r="A31" s="42" t="s">
        <v>94</v>
      </c>
      <c r="B31" s="34">
        <v>1574.57656</v>
      </c>
      <c r="C31" s="34">
        <v>0</v>
      </c>
      <c r="D31" s="10">
        <f t="shared" si="2"/>
        <v>0</v>
      </c>
    </row>
    <row r="32" spans="1:4" ht="61.5" customHeight="1">
      <c r="A32" s="4" t="s">
        <v>119</v>
      </c>
      <c r="B32" s="34">
        <v>0.1</v>
      </c>
      <c r="C32" s="34">
        <v>0</v>
      </c>
      <c r="D32" s="10">
        <f t="shared" si="2"/>
        <v>0</v>
      </c>
    </row>
    <row r="33" spans="1:4" ht="63" customHeight="1">
      <c r="A33" s="4" t="s">
        <v>120</v>
      </c>
      <c r="B33" s="34">
        <v>740</v>
      </c>
      <c r="C33" s="34">
        <v>740</v>
      </c>
      <c r="D33" s="10">
        <f t="shared" si="2"/>
        <v>100</v>
      </c>
    </row>
    <row r="34" spans="1:4" ht="18" customHeight="1">
      <c r="A34" s="8" t="s">
        <v>1</v>
      </c>
      <c r="B34" s="9">
        <f>B19+B7</f>
        <v>7873.97117</v>
      </c>
      <c r="C34" s="9">
        <f>C19+C7</f>
        <v>3740.97993</v>
      </c>
      <c r="D34" s="10">
        <f t="shared" si="2"/>
        <v>47.51071408863185</v>
      </c>
    </row>
    <row r="35" spans="1:4" ht="15" customHeight="1">
      <c r="A35" s="8" t="s">
        <v>32</v>
      </c>
      <c r="B35" s="9">
        <f>B37+B41+B43+B46+B50+B54</f>
        <v>8489.571090000001</v>
      </c>
      <c r="C35" s="9">
        <f>C37+C41+C43+C46+C50+C54</f>
        <v>4232.995470000001</v>
      </c>
      <c r="D35" s="10">
        <f t="shared" si="2"/>
        <v>49.86112284266178</v>
      </c>
    </row>
    <row r="36" spans="1:4" ht="16.5" customHeight="1" hidden="1">
      <c r="A36" s="8"/>
      <c r="B36" s="5"/>
      <c r="C36" s="5"/>
      <c r="D36" s="6"/>
    </row>
    <row r="37" spans="1:4" ht="15.75" customHeight="1">
      <c r="A37" s="8" t="s">
        <v>19</v>
      </c>
      <c r="B37" s="9">
        <f>B38+B39+B40</f>
        <v>2288.5</v>
      </c>
      <c r="C37" s="9">
        <f>C38+C39+C40</f>
        <v>1305.28988</v>
      </c>
      <c r="D37" s="10">
        <f>C37/B37*100</f>
        <v>57.036918505571336</v>
      </c>
    </row>
    <row r="38" spans="1:4" ht="45.75" customHeight="1">
      <c r="A38" s="16" t="s">
        <v>10</v>
      </c>
      <c r="B38" s="5">
        <v>2096.1</v>
      </c>
      <c r="C38" s="5">
        <v>1251.63286</v>
      </c>
      <c r="D38" s="6">
        <f>C38/B38*100</f>
        <v>59.71245932923047</v>
      </c>
    </row>
    <row r="39" spans="1:4" ht="13.5" customHeight="1">
      <c r="A39" s="16" t="s">
        <v>14</v>
      </c>
      <c r="B39" s="46">
        <v>1</v>
      </c>
      <c r="C39" s="46">
        <v>0</v>
      </c>
      <c r="D39" s="6">
        <f>C39/B39*100</f>
        <v>0</v>
      </c>
    </row>
    <row r="40" spans="1:4" ht="13.5" customHeight="1">
      <c r="A40" s="4" t="s">
        <v>8</v>
      </c>
      <c r="B40" s="46">
        <v>191.4</v>
      </c>
      <c r="C40" s="46">
        <v>53.65702</v>
      </c>
      <c r="D40" s="6">
        <f>C40/B40*100</f>
        <v>28.033970741901776</v>
      </c>
    </row>
    <row r="41" spans="1:4" ht="16.5" customHeight="1">
      <c r="A41" s="8" t="s">
        <v>20</v>
      </c>
      <c r="B41" s="45">
        <f>B42</f>
        <v>222.4</v>
      </c>
      <c r="C41" s="45">
        <f>C42</f>
        <v>147.49452</v>
      </c>
      <c r="D41" s="10">
        <f>C41/B41*100</f>
        <v>66.31947841726618</v>
      </c>
    </row>
    <row r="42" spans="1:4" ht="14.25" customHeight="1">
      <c r="A42" s="4" t="s">
        <v>5</v>
      </c>
      <c r="B42" s="46">
        <v>222.4</v>
      </c>
      <c r="C42" s="46">
        <v>147.49452</v>
      </c>
      <c r="D42" s="6">
        <f>C42/B42*100</f>
        <v>66.31947841726618</v>
      </c>
    </row>
    <row r="43" spans="1:4" ht="14.25">
      <c r="A43" s="8" t="s">
        <v>54</v>
      </c>
      <c r="B43" s="45">
        <f>B44+B45</f>
        <v>14</v>
      </c>
      <c r="C43" s="45">
        <f>C44+C45</f>
        <v>14</v>
      </c>
      <c r="D43" s="10">
        <v>0</v>
      </c>
    </row>
    <row r="44" spans="1:4" ht="30">
      <c r="A44" s="4" t="s">
        <v>101</v>
      </c>
      <c r="B44" s="46">
        <v>0</v>
      </c>
      <c r="C44" s="46">
        <v>0</v>
      </c>
      <c r="D44" s="6">
        <v>0</v>
      </c>
    </row>
    <row r="45" spans="1:4" ht="15" customHeight="1">
      <c r="A45" s="4" t="s">
        <v>21</v>
      </c>
      <c r="B45" s="46">
        <v>14</v>
      </c>
      <c r="C45" s="46">
        <v>14</v>
      </c>
      <c r="D45" s="6">
        <v>0</v>
      </c>
    </row>
    <row r="46" spans="1:4" ht="15" customHeight="1">
      <c r="A46" s="8" t="s">
        <v>13</v>
      </c>
      <c r="B46" s="45">
        <f>B47+B48+B49</f>
        <v>1368.463</v>
      </c>
      <c r="C46" s="45">
        <f>C47+C48+C49</f>
        <v>268.50429</v>
      </c>
      <c r="D46" s="10">
        <f aca="true" t="shared" si="3" ref="D46:D55">C46/B46*100</f>
        <v>19.620865891149418</v>
      </c>
    </row>
    <row r="47" spans="1:4" ht="15" customHeight="1">
      <c r="A47" s="4" t="s">
        <v>91</v>
      </c>
      <c r="B47" s="46">
        <v>0</v>
      </c>
      <c r="C47" s="46">
        <v>0</v>
      </c>
      <c r="D47" s="6">
        <v>0</v>
      </c>
    </row>
    <row r="48" spans="1:4" ht="18" customHeight="1">
      <c r="A48" s="4" t="s">
        <v>31</v>
      </c>
      <c r="B48" s="46">
        <v>1237.463</v>
      </c>
      <c r="C48" s="46">
        <v>261.5</v>
      </c>
      <c r="D48" s="6">
        <f t="shared" si="3"/>
        <v>21.13194495512189</v>
      </c>
    </row>
    <row r="49" spans="1:4" ht="18" customHeight="1">
      <c r="A49" s="4" t="s">
        <v>18</v>
      </c>
      <c r="B49" s="46">
        <v>131</v>
      </c>
      <c r="C49" s="46">
        <v>7.00429</v>
      </c>
      <c r="D49" s="6">
        <f t="shared" si="3"/>
        <v>5.346786259541985</v>
      </c>
    </row>
    <row r="50" spans="1:4" ht="17.25" customHeight="1">
      <c r="A50" s="8" t="s">
        <v>6</v>
      </c>
      <c r="B50" s="45">
        <f>B51+B52+B53</f>
        <v>4523.408090000001</v>
      </c>
      <c r="C50" s="45">
        <f>C51+C52+C53</f>
        <v>2455.25115</v>
      </c>
      <c r="D50" s="10">
        <f t="shared" si="3"/>
        <v>54.278789380685744</v>
      </c>
    </row>
    <row r="51" spans="1:4" ht="14.25" customHeight="1">
      <c r="A51" s="4" t="s">
        <v>17</v>
      </c>
      <c r="B51" s="46">
        <v>1296.07656</v>
      </c>
      <c r="C51" s="46">
        <v>378.28902</v>
      </c>
      <c r="D51" s="6">
        <f t="shared" si="3"/>
        <v>29.187243383214955</v>
      </c>
    </row>
    <row r="52" spans="1:4" ht="14.25" customHeight="1">
      <c r="A52" s="15" t="s">
        <v>9</v>
      </c>
      <c r="B52" s="46">
        <v>790.2</v>
      </c>
      <c r="C52" s="46">
        <v>740</v>
      </c>
      <c r="D52" s="6">
        <f t="shared" si="3"/>
        <v>93.64717792963806</v>
      </c>
    </row>
    <row r="53" spans="1:4" ht="14.25" customHeight="1">
      <c r="A53" s="4" t="s">
        <v>7</v>
      </c>
      <c r="B53" s="46">
        <v>2437.13153</v>
      </c>
      <c r="C53" s="46">
        <v>1336.96213</v>
      </c>
      <c r="D53" s="6">
        <f t="shared" si="3"/>
        <v>54.858021142584775</v>
      </c>
    </row>
    <row r="54" spans="1:4" ht="14.25" customHeight="1">
      <c r="A54" s="8" t="s">
        <v>11</v>
      </c>
      <c r="B54" s="45">
        <f>B55</f>
        <v>72.8</v>
      </c>
      <c r="C54" s="45">
        <f>C55</f>
        <v>42.45563</v>
      </c>
      <c r="D54" s="10">
        <f t="shared" si="3"/>
        <v>58.318173076923074</v>
      </c>
    </row>
    <row r="55" spans="1:4" ht="15">
      <c r="A55" s="4" t="s">
        <v>12</v>
      </c>
      <c r="B55" s="46">
        <v>72.8</v>
      </c>
      <c r="C55" s="46">
        <v>42.45563</v>
      </c>
      <c r="D55" s="6">
        <f t="shared" si="3"/>
        <v>58.318173076923074</v>
      </c>
    </row>
    <row r="56" spans="1:4" ht="15" customHeight="1">
      <c r="A56" s="4" t="s">
        <v>0</v>
      </c>
      <c r="B56" s="52">
        <f>B34-B35</f>
        <v>-615.5999200000015</v>
      </c>
      <c r="C56" s="46">
        <f>C34-C35</f>
        <v>-492.0155400000008</v>
      </c>
      <c r="D56" s="6"/>
    </row>
    <row r="57" spans="1:4" ht="16.5" customHeight="1">
      <c r="A57" s="3"/>
      <c r="B57" s="5"/>
      <c r="C57" s="5"/>
      <c r="D57" s="6"/>
    </row>
    <row r="58" spans="1:4" ht="16.5" customHeight="1">
      <c r="A58" s="1" t="s">
        <v>153</v>
      </c>
      <c r="B58" s="1"/>
      <c r="C58" s="1"/>
      <c r="D58" s="1"/>
    </row>
    <row r="59" spans="1:4" ht="12" customHeight="1">
      <c r="A59" s="1" t="s">
        <v>115</v>
      </c>
      <c r="B59" s="1"/>
      <c r="C59" s="1" t="s">
        <v>154</v>
      </c>
      <c r="D59" s="1"/>
    </row>
    <row r="60" ht="14.25" customHeight="1"/>
    <row r="61" spans="1:4" ht="14.25" customHeight="1">
      <c r="A61" s="1"/>
      <c r="B61" s="1"/>
      <c r="C61" s="1"/>
      <c r="D61" s="1"/>
    </row>
    <row r="62" spans="1:5" ht="14.25" customHeight="1">
      <c r="A62" s="3"/>
      <c r="B62" s="1"/>
      <c r="C62" s="1"/>
      <c r="D62" s="1"/>
      <c r="E62" s="1"/>
    </row>
    <row r="63" spans="2:4" ht="15.75">
      <c r="B63" s="1"/>
      <c r="C63" s="1"/>
      <c r="D63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110" zoomScaleSheetLayoutView="110" zoomScalePageLayoutView="0" workbookViewId="0" topLeftCell="A30">
      <selection activeCell="A56" sqref="A56:C57"/>
    </sheetView>
  </sheetViews>
  <sheetFormatPr defaultColWidth="9.00390625" defaultRowHeight="12.75"/>
  <cols>
    <col min="1" max="1" width="77.125" style="0" customWidth="1"/>
    <col min="2" max="2" width="18.125" style="0" customWidth="1"/>
    <col min="3" max="3" width="20.125" style="0" customWidth="1"/>
    <col min="4" max="4" width="21.62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142</v>
      </c>
      <c r="B2" s="55"/>
      <c r="C2" s="55"/>
      <c r="D2" s="55"/>
    </row>
    <row r="3" spans="1:5" ht="15.75">
      <c r="A3" s="55" t="s">
        <v>149</v>
      </c>
      <c r="B3" s="55"/>
      <c r="C3" s="55"/>
      <c r="D3" s="55"/>
      <c r="E3" s="55"/>
    </row>
    <row r="4" spans="1:4" ht="8.25" customHeight="1">
      <c r="A4" s="32"/>
      <c r="B4" s="32"/>
      <c r="C4" s="32"/>
      <c r="D4" s="32"/>
    </row>
    <row r="5" spans="1:4" ht="48" customHeight="1">
      <c r="A5" s="33" t="s">
        <v>2</v>
      </c>
      <c r="B5" s="2" t="s">
        <v>125</v>
      </c>
      <c r="C5" s="2" t="s">
        <v>150</v>
      </c>
      <c r="D5" s="18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8" t="s">
        <v>22</v>
      </c>
      <c r="B7" s="9">
        <f>SUM(B8:B19)</f>
        <v>1850</v>
      </c>
      <c r="C7" s="9">
        <f>SUM(C8:C19)</f>
        <v>679.8286099999999</v>
      </c>
      <c r="D7" s="10">
        <f>C7/B7*100</f>
        <v>36.74749243243242</v>
      </c>
    </row>
    <row r="8" spans="1:4" ht="15" customHeight="1">
      <c r="A8" s="4" t="s">
        <v>44</v>
      </c>
      <c r="B8" s="11">
        <v>701</v>
      </c>
      <c r="C8" s="11">
        <v>263.4681</v>
      </c>
      <c r="D8" s="6">
        <f>C8/B8*100</f>
        <v>37.58460770328102</v>
      </c>
    </row>
    <row r="9" spans="1:4" ht="19.5" customHeight="1" hidden="1">
      <c r="A9" s="4" t="s">
        <v>45</v>
      </c>
      <c r="B9" s="11">
        <v>0</v>
      </c>
      <c r="C9" s="11">
        <v>0</v>
      </c>
      <c r="D9" s="6">
        <v>0</v>
      </c>
    </row>
    <row r="10" spans="1:4" ht="15.75" customHeight="1">
      <c r="A10" s="4" t="s">
        <v>46</v>
      </c>
      <c r="B10" s="11">
        <v>311</v>
      </c>
      <c r="C10" s="11">
        <v>41.34465</v>
      </c>
      <c r="D10" s="6">
        <f>C10/B10*100</f>
        <v>13.294099678456591</v>
      </c>
    </row>
    <row r="11" spans="1:4" ht="18" customHeight="1">
      <c r="A11" s="4" t="s">
        <v>47</v>
      </c>
      <c r="B11" s="11">
        <v>615</v>
      </c>
      <c r="C11" s="11">
        <v>221.00051</v>
      </c>
      <c r="D11" s="6">
        <f>C11/B11*100</f>
        <v>35.93504227642276</v>
      </c>
    </row>
    <row r="12" spans="1:4" ht="28.5" customHeight="1" hidden="1">
      <c r="A12" s="4" t="s">
        <v>48</v>
      </c>
      <c r="B12" s="11">
        <v>0</v>
      </c>
      <c r="C12" s="11">
        <v>0</v>
      </c>
      <c r="D12" s="6">
        <v>0</v>
      </c>
    </row>
    <row r="13" spans="1:4" ht="32.25" customHeight="1">
      <c r="A13" s="4" t="s">
        <v>26</v>
      </c>
      <c r="B13" s="11">
        <v>0</v>
      </c>
      <c r="C13" s="11">
        <v>0.03997</v>
      </c>
      <c r="D13" s="6">
        <v>0</v>
      </c>
    </row>
    <row r="14" spans="1:4" ht="32.25" customHeight="1">
      <c r="A14" s="4" t="s">
        <v>50</v>
      </c>
      <c r="B14" s="11">
        <v>53</v>
      </c>
      <c r="C14" s="11">
        <v>29.21269</v>
      </c>
      <c r="D14" s="6">
        <f>C14/B14*100</f>
        <v>55.11828301886792</v>
      </c>
    </row>
    <row r="15" spans="1:4" ht="62.25" customHeight="1">
      <c r="A15" s="12" t="s">
        <v>52</v>
      </c>
      <c r="B15" s="11">
        <v>170</v>
      </c>
      <c r="C15" s="11">
        <v>124.63578</v>
      </c>
      <c r="D15" s="6">
        <f>C15/B15*100</f>
        <v>73.31516470588235</v>
      </c>
    </row>
    <row r="16" spans="1:4" ht="0.75" customHeight="1" hidden="1">
      <c r="A16" s="4" t="s">
        <v>57</v>
      </c>
      <c r="B16" s="11">
        <v>0</v>
      </c>
      <c r="C16" s="11">
        <v>0</v>
      </c>
      <c r="D16" s="6">
        <v>0</v>
      </c>
    </row>
    <row r="17" spans="1:4" ht="41.25" customHeight="1" hidden="1">
      <c r="A17" s="4" t="s">
        <v>53</v>
      </c>
      <c r="B17" s="11"/>
      <c r="C17" s="11"/>
      <c r="D17" s="6"/>
    </row>
    <row r="18" spans="1:4" ht="62.25" customHeight="1">
      <c r="A18" s="40" t="s">
        <v>148</v>
      </c>
      <c r="B18" s="11">
        <v>0</v>
      </c>
      <c r="C18" s="11">
        <v>0.12691</v>
      </c>
      <c r="D18" s="6">
        <v>0</v>
      </c>
    </row>
    <row r="19" spans="1:4" ht="40.5" customHeight="1">
      <c r="A19" s="54" t="s">
        <v>143</v>
      </c>
      <c r="B19" s="11">
        <v>0</v>
      </c>
      <c r="C19" s="11">
        <v>0</v>
      </c>
      <c r="D19" s="6">
        <v>0</v>
      </c>
    </row>
    <row r="20" spans="1:4" ht="19.5" customHeight="1">
      <c r="A20" s="38" t="s">
        <v>4</v>
      </c>
      <c r="B20" s="26">
        <f>B21+B22+B25+B23+B24+B26+B27+B28+B31+B30+B29</f>
        <v>5031.953869999999</v>
      </c>
      <c r="C20" s="26">
        <f>C21+C22+C23+C24+C26+C27+C28+C29+C30</f>
        <v>1519.6464600000002</v>
      </c>
      <c r="D20" s="10">
        <f>C20/B20*100</f>
        <v>30.199928283523796</v>
      </c>
    </row>
    <row r="21" spans="1:4" ht="30.75" customHeight="1">
      <c r="A21" s="4" t="s">
        <v>96</v>
      </c>
      <c r="B21" s="34">
        <v>386.9</v>
      </c>
      <c r="C21" s="34">
        <v>377.9744</v>
      </c>
      <c r="D21" s="6">
        <v>0</v>
      </c>
    </row>
    <row r="22" spans="1:4" ht="21" customHeight="1">
      <c r="A22" s="4" t="s">
        <v>86</v>
      </c>
      <c r="B22" s="34">
        <v>110.8</v>
      </c>
      <c r="C22" s="34">
        <v>64.727</v>
      </c>
      <c r="D22" s="6">
        <f>C22/B22*100</f>
        <v>58.417870036101085</v>
      </c>
    </row>
    <row r="23" spans="1:4" ht="43.5" customHeight="1">
      <c r="A23" s="24" t="s">
        <v>34</v>
      </c>
      <c r="B23" s="34">
        <v>815.84082</v>
      </c>
      <c r="C23" s="34">
        <v>815.84082</v>
      </c>
      <c r="D23" s="6">
        <v>0</v>
      </c>
    </row>
    <row r="24" spans="1:4" ht="72.75" customHeight="1">
      <c r="A24" s="4" t="s">
        <v>37</v>
      </c>
      <c r="B24" s="34">
        <v>54.7</v>
      </c>
      <c r="C24" s="34">
        <v>51.7</v>
      </c>
      <c r="D24" s="6">
        <f>C24/B24*100</f>
        <v>94.51553930530164</v>
      </c>
    </row>
    <row r="25" spans="1:4" ht="30" customHeight="1" hidden="1">
      <c r="A25" s="4" t="s">
        <v>38</v>
      </c>
      <c r="B25" s="34"/>
      <c r="C25" s="34"/>
      <c r="D25" s="6" t="e">
        <f>C25/B25*100</f>
        <v>#DIV/0!</v>
      </c>
    </row>
    <row r="26" spans="1:4" ht="63" customHeight="1">
      <c r="A26" s="4" t="s">
        <v>39</v>
      </c>
      <c r="B26" s="34">
        <v>0.1</v>
      </c>
      <c r="C26" s="34">
        <v>0</v>
      </c>
      <c r="D26" s="6">
        <v>0</v>
      </c>
    </row>
    <row r="27" spans="1:4" ht="102.75" customHeight="1">
      <c r="A27" s="4" t="s">
        <v>40</v>
      </c>
      <c r="B27" s="34">
        <v>0.1</v>
      </c>
      <c r="C27" s="34">
        <v>0</v>
      </c>
      <c r="D27" s="6">
        <v>0</v>
      </c>
    </row>
    <row r="28" spans="1:4" ht="34.5" customHeight="1">
      <c r="A28" s="4" t="s">
        <v>62</v>
      </c>
      <c r="B28" s="34">
        <v>230</v>
      </c>
      <c r="C28" s="34">
        <v>166.8478</v>
      </c>
      <c r="D28" s="6">
        <f>C28/B28*100</f>
        <v>72.54252173913044</v>
      </c>
    </row>
    <row r="29" spans="1:4" ht="48.75" customHeight="1">
      <c r="A29" s="42" t="s">
        <v>94</v>
      </c>
      <c r="B29" s="34">
        <v>3433.41305</v>
      </c>
      <c r="C29" s="34">
        <v>42.55644</v>
      </c>
      <c r="D29" s="6"/>
    </row>
    <row r="30" spans="1:4" ht="57.75" customHeight="1">
      <c r="A30" s="4" t="s">
        <v>119</v>
      </c>
      <c r="B30" s="34">
        <v>0.1</v>
      </c>
      <c r="C30" s="34">
        <v>0</v>
      </c>
      <c r="D30" s="6">
        <v>0</v>
      </c>
    </row>
    <row r="31" spans="1:4" ht="33.75" customHeight="1" hidden="1">
      <c r="A31" s="4" t="s">
        <v>63</v>
      </c>
      <c r="B31" s="34">
        <v>0</v>
      </c>
      <c r="C31" s="34">
        <v>0</v>
      </c>
      <c r="D31" s="6">
        <v>0</v>
      </c>
    </row>
    <row r="32" spans="1:4" ht="21" customHeight="1">
      <c r="A32" s="38" t="s">
        <v>1</v>
      </c>
      <c r="B32" s="9">
        <f>B20+B7</f>
        <v>6881.953869999999</v>
      </c>
      <c r="C32" s="9">
        <f>C20+C7</f>
        <v>2199.47507</v>
      </c>
      <c r="D32" s="10">
        <f>C32/B32*100</f>
        <v>31.960037971018835</v>
      </c>
    </row>
    <row r="33" spans="1:4" ht="18.75" customHeight="1">
      <c r="A33" s="8" t="s">
        <v>32</v>
      </c>
      <c r="B33" s="9">
        <f>B34+B38+B40+B43+B47+B51</f>
        <v>6922.953869999999</v>
      </c>
      <c r="C33" s="9">
        <f>C34+C38+C40+C43+C47+C51</f>
        <v>2231.79264</v>
      </c>
      <c r="D33" s="10">
        <f>C33/B33*100</f>
        <v>32.23757780145371</v>
      </c>
    </row>
    <row r="34" spans="1:4" ht="18.75" customHeight="1">
      <c r="A34" s="8" t="s">
        <v>19</v>
      </c>
      <c r="B34" s="9">
        <f>B35+B36+B37</f>
        <v>1766.8000000000002</v>
      </c>
      <c r="C34" s="9">
        <f>C35+C36+C37</f>
        <v>874.85541</v>
      </c>
      <c r="D34" s="10">
        <f>C34/B34*100</f>
        <v>49.51638046185193</v>
      </c>
    </row>
    <row r="35" spans="1:4" ht="44.25" customHeight="1">
      <c r="A35" s="16" t="s">
        <v>10</v>
      </c>
      <c r="B35" s="5">
        <v>1471.9</v>
      </c>
      <c r="C35" s="5">
        <v>821.0148</v>
      </c>
      <c r="D35" s="6">
        <f>C35/B35*100</f>
        <v>55.77925130783341</v>
      </c>
    </row>
    <row r="36" spans="1:4" ht="15" customHeight="1">
      <c r="A36" s="16" t="s">
        <v>14</v>
      </c>
      <c r="B36" s="46">
        <v>1</v>
      </c>
      <c r="C36" s="46">
        <v>0</v>
      </c>
      <c r="D36" s="6">
        <f>C36/B36*100</f>
        <v>0</v>
      </c>
    </row>
    <row r="37" spans="1:4" ht="15" customHeight="1">
      <c r="A37" s="4" t="s">
        <v>8</v>
      </c>
      <c r="B37" s="46">
        <v>293.9</v>
      </c>
      <c r="C37" s="46">
        <v>53.84061</v>
      </c>
      <c r="D37" s="6">
        <f>C37/B37*100</f>
        <v>18.31936372915958</v>
      </c>
    </row>
    <row r="38" spans="1:4" ht="16.5" customHeight="1">
      <c r="A38" s="8" t="s">
        <v>20</v>
      </c>
      <c r="B38" s="45">
        <f>B39</f>
        <v>110.8</v>
      </c>
      <c r="C38" s="45">
        <f>C39</f>
        <v>64.7277</v>
      </c>
      <c r="D38" s="10">
        <f>C38/B38*100</f>
        <v>58.418501805054156</v>
      </c>
    </row>
    <row r="39" spans="1:4" ht="15" customHeight="1">
      <c r="A39" s="4" t="s">
        <v>5</v>
      </c>
      <c r="B39" s="46">
        <v>110.8</v>
      </c>
      <c r="C39" s="46">
        <v>64.7277</v>
      </c>
      <c r="D39" s="6">
        <f>C39/B39*100</f>
        <v>58.418501805054156</v>
      </c>
    </row>
    <row r="40" spans="1:4" ht="18" customHeight="1">
      <c r="A40" s="8" t="s">
        <v>54</v>
      </c>
      <c r="B40" s="45">
        <f>B41+B42</f>
        <v>7</v>
      </c>
      <c r="C40" s="45">
        <f>C41+C42</f>
        <v>7</v>
      </c>
      <c r="D40" s="10">
        <v>0</v>
      </c>
    </row>
    <row r="41" spans="1:4" ht="18" customHeight="1">
      <c r="A41" s="4" t="s">
        <v>101</v>
      </c>
      <c r="B41" s="46">
        <v>0</v>
      </c>
      <c r="C41" s="46">
        <v>0</v>
      </c>
      <c r="D41" s="6">
        <v>0</v>
      </c>
    </row>
    <row r="42" spans="1:4" ht="15.75" customHeight="1">
      <c r="A42" s="4" t="s">
        <v>21</v>
      </c>
      <c r="B42" s="46">
        <v>7</v>
      </c>
      <c r="C42" s="46">
        <v>7</v>
      </c>
      <c r="D42" s="6">
        <v>0</v>
      </c>
    </row>
    <row r="43" spans="1:4" ht="15" customHeight="1">
      <c r="A43" s="8" t="s">
        <v>13</v>
      </c>
      <c r="B43" s="45">
        <f>B44+B45+B46</f>
        <v>306.462</v>
      </c>
      <c r="C43" s="45">
        <f>C44+C45+C46</f>
        <v>218.5478</v>
      </c>
      <c r="D43" s="10">
        <f aca="true" t="shared" si="0" ref="D43:D50">C43/B43*100</f>
        <v>71.31318075324184</v>
      </c>
    </row>
    <row r="44" spans="1:4" ht="15" customHeight="1">
      <c r="A44" s="4" t="s">
        <v>91</v>
      </c>
      <c r="B44" s="46">
        <v>0</v>
      </c>
      <c r="C44" s="46">
        <v>0</v>
      </c>
      <c r="D44" s="6">
        <v>0</v>
      </c>
    </row>
    <row r="45" spans="1:4" ht="15.75" customHeight="1">
      <c r="A45" s="4" t="s">
        <v>31</v>
      </c>
      <c r="B45" s="46">
        <v>284.7</v>
      </c>
      <c r="C45" s="46">
        <v>218.5478</v>
      </c>
      <c r="D45" s="6">
        <f t="shared" si="0"/>
        <v>76.7642430628732</v>
      </c>
    </row>
    <row r="46" spans="1:4" ht="16.5" customHeight="1">
      <c r="A46" s="4" t="s">
        <v>18</v>
      </c>
      <c r="B46" s="46">
        <v>21.762</v>
      </c>
      <c r="C46" s="46">
        <v>0</v>
      </c>
      <c r="D46" s="6">
        <f t="shared" si="0"/>
        <v>0</v>
      </c>
    </row>
    <row r="47" spans="1:4" ht="15.75" customHeight="1">
      <c r="A47" s="8" t="s">
        <v>6</v>
      </c>
      <c r="B47" s="45">
        <f>B48+B49+B50</f>
        <v>4731.8918699999995</v>
      </c>
      <c r="C47" s="45">
        <f>C48+C49+C50</f>
        <v>1066.66173</v>
      </c>
      <c r="D47" s="10">
        <f t="shared" si="0"/>
        <v>22.541971780094798</v>
      </c>
    </row>
    <row r="48" spans="1:4" ht="15.75" customHeight="1">
      <c r="A48" s="4" t="s">
        <v>17</v>
      </c>
      <c r="B48" s="46">
        <v>2714.57705</v>
      </c>
      <c r="C48" s="46">
        <v>105.53214</v>
      </c>
      <c r="D48" s="6">
        <f t="shared" si="0"/>
        <v>3.887608937090218</v>
      </c>
    </row>
    <row r="49" spans="1:4" ht="15.75" customHeight="1">
      <c r="A49" s="15" t="s">
        <v>9</v>
      </c>
      <c r="B49" s="46">
        <v>24.436</v>
      </c>
      <c r="C49" s="46">
        <v>24.23552</v>
      </c>
      <c r="D49" s="6">
        <f t="shared" si="0"/>
        <v>99.17957112457032</v>
      </c>
    </row>
    <row r="50" spans="1:4" ht="15.75" customHeight="1">
      <c r="A50" s="4" t="s">
        <v>7</v>
      </c>
      <c r="B50" s="46">
        <v>1992.87882</v>
      </c>
      <c r="C50" s="46">
        <v>936.89407</v>
      </c>
      <c r="D50" s="6">
        <f t="shared" si="0"/>
        <v>47.01209429281807</v>
      </c>
    </row>
    <row r="51" spans="1:4" ht="14.25" customHeight="1">
      <c r="A51" s="8" t="s">
        <v>11</v>
      </c>
      <c r="B51" s="45">
        <f>B52</f>
        <v>0</v>
      </c>
      <c r="C51" s="45">
        <f>C52</f>
        <v>0</v>
      </c>
      <c r="D51" s="10">
        <v>0</v>
      </c>
    </row>
    <row r="52" spans="1:4" ht="13.5" customHeight="1">
      <c r="A52" s="4" t="s">
        <v>12</v>
      </c>
      <c r="B52" s="46">
        <v>0</v>
      </c>
      <c r="C52" s="46">
        <v>0</v>
      </c>
      <c r="D52" s="6">
        <v>0</v>
      </c>
    </row>
    <row r="53" spans="1:5" ht="63" customHeight="1" hidden="1">
      <c r="A53" s="4" t="s">
        <v>0</v>
      </c>
      <c r="B53" s="52">
        <f>B32-B33</f>
        <v>-41</v>
      </c>
      <c r="C53" s="52">
        <f>C32-C33</f>
        <v>-32.31757000000016</v>
      </c>
      <c r="D53" s="6"/>
      <c r="E53" s="1"/>
    </row>
    <row r="54" spans="1:4" ht="15">
      <c r="A54" s="4" t="s">
        <v>0</v>
      </c>
      <c r="B54" s="52">
        <f>B32-B33</f>
        <v>-41</v>
      </c>
      <c r="C54" s="46">
        <f>C32-C33</f>
        <v>-32.31757000000016</v>
      </c>
      <c r="D54" s="6"/>
    </row>
    <row r="55" spans="1:4" ht="15">
      <c r="A55" s="4"/>
      <c r="B55" s="52"/>
      <c r="C55" s="46"/>
      <c r="D55" s="6"/>
    </row>
    <row r="56" spans="1:4" ht="15.75">
      <c r="A56" s="1" t="s">
        <v>153</v>
      </c>
      <c r="B56" s="1"/>
      <c r="C56" s="1"/>
      <c r="D56" s="1"/>
    </row>
    <row r="57" spans="1:4" ht="15.75">
      <c r="A57" s="1" t="s">
        <v>115</v>
      </c>
      <c r="B57" s="1"/>
      <c r="C57" s="1" t="s">
        <v>154</v>
      </c>
      <c r="D57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zoomScalePageLayoutView="0" workbookViewId="0" topLeftCell="A38">
      <selection activeCell="A64" sqref="A64:C65"/>
    </sheetView>
  </sheetViews>
  <sheetFormatPr defaultColWidth="9.00390625" defaultRowHeight="12.75"/>
  <cols>
    <col min="1" max="1" width="74.625" style="39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55" t="s">
        <v>93</v>
      </c>
      <c r="B1" s="55"/>
      <c r="C1" s="55"/>
      <c r="D1" s="55"/>
    </row>
    <row r="2" spans="1:4" ht="15.75">
      <c r="A2" s="55" t="s">
        <v>144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9.75" customHeight="1">
      <c r="A4" s="32"/>
      <c r="B4" s="32"/>
      <c r="C4" s="32"/>
      <c r="D4" s="32"/>
    </row>
    <row r="5" spans="1:4" ht="35.25" customHeight="1">
      <c r="A5" s="47" t="s">
        <v>2</v>
      </c>
      <c r="B5" s="2" t="s">
        <v>125</v>
      </c>
      <c r="C5" s="2" t="s">
        <v>150</v>
      </c>
      <c r="D5" s="35" t="s">
        <v>3</v>
      </c>
    </row>
    <row r="6" spans="1:4" ht="14.25" customHeight="1">
      <c r="A6" s="17">
        <v>1</v>
      </c>
      <c r="B6" s="2">
        <v>2</v>
      </c>
      <c r="C6" s="2">
        <v>3</v>
      </c>
      <c r="D6" s="18">
        <v>4</v>
      </c>
    </row>
    <row r="7" spans="1:4" ht="16.5" customHeight="1">
      <c r="A7" s="13"/>
      <c r="B7" s="14"/>
      <c r="C7" s="14"/>
      <c r="D7" s="36"/>
    </row>
    <row r="8" spans="1:4" ht="17.25" customHeight="1">
      <c r="A8" s="8" t="s">
        <v>61</v>
      </c>
      <c r="B8" s="9">
        <f>B9+B10+B11+B12+B13+B14+B16+B17</f>
        <v>30662.5</v>
      </c>
      <c r="C8" s="9">
        <f>C9+C10+C11+C12+C13+C14+C16+C17+C24+C20+C19</f>
        <v>15576.7361</v>
      </c>
      <c r="D8" s="10">
        <f aca="true" t="shared" si="0" ref="D8:D14">C8/B8*100</f>
        <v>50.80060693028944</v>
      </c>
    </row>
    <row r="9" spans="1:4" ht="15.75" customHeight="1">
      <c r="A9" s="4" t="s">
        <v>114</v>
      </c>
      <c r="B9" s="11">
        <v>22751</v>
      </c>
      <c r="C9" s="11">
        <v>12433.99553</v>
      </c>
      <c r="D9" s="10">
        <f t="shared" si="0"/>
        <v>54.652523097885805</v>
      </c>
    </row>
    <row r="10" spans="1:4" ht="15.75" customHeight="1">
      <c r="A10" s="4" t="s">
        <v>113</v>
      </c>
      <c r="B10" s="11">
        <v>63</v>
      </c>
      <c r="C10" s="11">
        <v>0.2835</v>
      </c>
      <c r="D10" s="10">
        <f t="shared" si="0"/>
        <v>0.44999999999999996</v>
      </c>
    </row>
    <row r="11" spans="1:4" ht="15.75" customHeight="1">
      <c r="A11" s="4" t="s">
        <v>112</v>
      </c>
      <c r="B11" s="11">
        <v>3813.5</v>
      </c>
      <c r="C11" s="11">
        <v>191.40445</v>
      </c>
      <c r="D11" s="10">
        <f t="shared" si="0"/>
        <v>5.019128097548184</v>
      </c>
    </row>
    <row r="12" spans="1:4" ht="18.75" customHeight="1">
      <c r="A12" s="4" t="s">
        <v>111</v>
      </c>
      <c r="B12" s="11">
        <v>2338</v>
      </c>
      <c r="C12" s="11">
        <v>1111.5086</v>
      </c>
      <c r="D12" s="10">
        <f t="shared" si="0"/>
        <v>47.54100085543199</v>
      </c>
    </row>
    <row r="13" spans="1:4" ht="59.25" customHeight="1">
      <c r="A13" s="4" t="s">
        <v>110</v>
      </c>
      <c r="B13" s="11">
        <v>858</v>
      </c>
      <c r="C13" s="11">
        <v>1002.78249</v>
      </c>
      <c r="D13" s="10">
        <f t="shared" si="0"/>
        <v>116.87441608391609</v>
      </c>
    </row>
    <row r="14" spans="1:4" ht="34.5" customHeight="1">
      <c r="A14" s="4" t="s">
        <v>109</v>
      </c>
      <c r="B14" s="11">
        <v>153</v>
      </c>
      <c r="C14" s="11">
        <v>15.6636</v>
      </c>
      <c r="D14" s="10">
        <f t="shared" si="0"/>
        <v>10.23764705882353</v>
      </c>
    </row>
    <row r="15" spans="1:4" ht="31.5" customHeight="1" hidden="1">
      <c r="A15" s="4" t="s">
        <v>108</v>
      </c>
      <c r="B15" s="11">
        <v>0</v>
      </c>
      <c r="C15" s="11">
        <v>0</v>
      </c>
      <c r="D15" s="10"/>
    </row>
    <row r="16" spans="1:4" ht="35.25" customHeight="1">
      <c r="A16" s="4" t="s">
        <v>107</v>
      </c>
      <c r="B16" s="11">
        <v>352</v>
      </c>
      <c r="C16" s="41">
        <v>173.00488</v>
      </c>
      <c r="D16" s="10">
        <f>C16/B16*100</f>
        <v>49.14911363636364</v>
      </c>
    </row>
    <row r="17" spans="1:4" ht="44.25" customHeight="1">
      <c r="A17" s="50" t="s">
        <v>64</v>
      </c>
      <c r="B17" s="11">
        <v>334</v>
      </c>
      <c r="C17" s="11">
        <v>251.43037</v>
      </c>
      <c r="D17" s="10">
        <f>C17/B17*100</f>
        <v>75.27855389221557</v>
      </c>
    </row>
    <row r="18" spans="1:4" ht="39" customHeight="1" hidden="1">
      <c r="A18" s="4" t="s">
        <v>106</v>
      </c>
      <c r="B18" s="11">
        <v>0</v>
      </c>
      <c r="C18" s="41"/>
      <c r="D18" s="10"/>
    </row>
    <row r="19" spans="1:4" ht="41.25" customHeight="1">
      <c r="A19" s="4" t="s">
        <v>105</v>
      </c>
      <c r="B19" s="11">
        <v>0</v>
      </c>
      <c r="C19" s="11">
        <v>5.7</v>
      </c>
      <c r="D19" s="10">
        <v>0</v>
      </c>
    </row>
    <row r="20" spans="1:4" ht="51" customHeight="1">
      <c r="A20" s="51" t="s">
        <v>104</v>
      </c>
      <c r="B20" s="11">
        <v>0</v>
      </c>
      <c r="C20" s="11">
        <v>390.96268</v>
      </c>
      <c r="D20" s="10">
        <v>0</v>
      </c>
    </row>
    <row r="21" spans="1:4" ht="39" customHeight="1" hidden="1">
      <c r="A21" s="4" t="s">
        <v>102</v>
      </c>
      <c r="B21" s="11">
        <v>0</v>
      </c>
      <c r="C21" s="11">
        <v>0</v>
      </c>
      <c r="D21" s="6">
        <v>0</v>
      </c>
    </row>
    <row r="22" spans="1:4" ht="32.25" customHeight="1" hidden="1">
      <c r="A22" s="40" t="s">
        <v>122</v>
      </c>
      <c r="B22" s="11">
        <v>0</v>
      </c>
      <c r="C22" s="11"/>
      <c r="D22" s="10"/>
    </row>
    <row r="23" spans="1:4" ht="34.5" customHeight="1" hidden="1">
      <c r="A23" s="4" t="s">
        <v>103</v>
      </c>
      <c r="B23" s="11">
        <v>0</v>
      </c>
      <c r="C23" s="11">
        <v>0</v>
      </c>
      <c r="D23" s="6">
        <v>0</v>
      </c>
    </row>
    <row r="24" spans="1:4" ht="40.5" customHeight="1" hidden="1">
      <c r="A24" s="4" t="s">
        <v>132</v>
      </c>
      <c r="B24" s="11"/>
      <c r="C24" s="11">
        <v>0</v>
      </c>
      <c r="D24" s="6"/>
    </row>
    <row r="25" spans="1:4" ht="63" customHeight="1" hidden="1">
      <c r="A25" s="4" t="s">
        <v>145</v>
      </c>
      <c r="B25" s="11">
        <v>0</v>
      </c>
      <c r="C25" s="11">
        <v>0</v>
      </c>
      <c r="D25" s="6"/>
    </row>
    <row r="26" spans="1:4" ht="19.5" customHeight="1">
      <c r="A26" s="8" t="s">
        <v>4</v>
      </c>
      <c r="B26" s="26">
        <f>B27+B28+B31+B29+B30+B32+B34+B36+B37+B33+B35</f>
        <v>67679.43669999999</v>
      </c>
      <c r="C26" s="26">
        <f>C27+C28+C31+C29+C30+C32+C34+C36+C37+C33+C35</f>
        <v>9500.06</v>
      </c>
      <c r="D26" s="10">
        <f>C26/B26*100</f>
        <v>14.036848507044386</v>
      </c>
    </row>
    <row r="27" spans="1:4" ht="51" customHeight="1" hidden="1">
      <c r="A27" s="4" t="s">
        <v>65</v>
      </c>
      <c r="B27" s="34">
        <v>0</v>
      </c>
      <c r="C27" s="34">
        <v>0</v>
      </c>
      <c r="D27" s="6">
        <v>0</v>
      </c>
    </row>
    <row r="28" spans="1:4" ht="32.25" customHeight="1">
      <c r="A28" s="4" t="s">
        <v>97</v>
      </c>
      <c r="B28" s="34">
        <v>6730.6867</v>
      </c>
      <c r="C28" s="34">
        <v>0</v>
      </c>
      <c r="D28" s="10">
        <f>C28/B28*100</f>
        <v>0</v>
      </c>
    </row>
    <row r="29" spans="1:4" ht="49.5" customHeight="1" hidden="1">
      <c r="A29" s="4" t="s">
        <v>98</v>
      </c>
      <c r="B29" s="34"/>
      <c r="C29" s="34"/>
      <c r="D29" s="10" t="e">
        <f>C29/B29*100</f>
        <v>#DIV/0!</v>
      </c>
    </row>
    <row r="30" spans="1:4" ht="46.5" customHeight="1" hidden="1">
      <c r="A30" s="4" t="s">
        <v>99</v>
      </c>
      <c r="B30" s="34"/>
      <c r="C30" s="34"/>
      <c r="D30" s="10" t="e">
        <f>C30/B30*100</f>
        <v>#DIV/0!</v>
      </c>
    </row>
    <row r="31" spans="1:4" ht="63" customHeight="1">
      <c r="A31" s="4" t="s">
        <v>100</v>
      </c>
      <c r="B31" s="34">
        <v>795.66</v>
      </c>
      <c r="C31" s="34">
        <v>0</v>
      </c>
      <c r="D31" s="10">
        <f>C31/B31*100</f>
        <v>0</v>
      </c>
    </row>
    <row r="32" spans="1:4" ht="58.5" customHeight="1">
      <c r="A32" s="42" t="s">
        <v>152</v>
      </c>
      <c r="B32" s="34">
        <v>1704.99</v>
      </c>
      <c r="C32" s="34"/>
      <c r="D32" s="10"/>
    </row>
    <row r="33" spans="1:4" ht="66" customHeight="1">
      <c r="A33" s="4" t="s">
        <v>121</v>
      </c>
      <c r="B33" s="34">
        <v>1130</v>
      </c>
      <c r="C33" s="34">
        <v>1130</v>
      </c>
      <c r="D33" s="10">
        <f aca="true" t="shared" si="1" ref="D33:D38">C33/B33*100</f>
        <v>100</v>
      </c>
    </row>
    <row r="34" spans="1:4" ht="63" customHeight="1">
      <c r="A34" s="4" t="s">
        <v>130</v>
      </c>
      <c r="B34" s="34">
        <v>57318.1</v>
      </c>
      <c r="C34" s="34">
        <v>8370.06</v>
      </c>
      <c r="D34" s="10">
        <f t="shared" si="1"/>
        <v>14.602821796256329</v>
      </c>
    </row>
    <row r="35" spans="1:4" ht="79.5" customHeight="1" hidden="1">
      <c r="A35" s="4" t="s">
        <v>123</v>
      </c>
      <c r="B35" s="34"/>
      <c r="C35" s="34"/>
      <c r="D35" s="10" t="e">
        <f t="shared" si="1"/>
        <v>#DIV/0!</v>
      </c>
    </row>
    <row r="36" spans="1:4" ht="42" customHeight="1" hidden="1">
      <c r="A36" s="4" t="s">
        <v>66</v>
      </c>
      <c r="B36" s="34"/>
      <c r="C36" s="34"/>
      <c r="D36" s="10" t="e">
        <f t="shared" si="1"/>
        <v>#DIV/0!</v>
      </c>
    </row>
    <row r="37" spans="1:8" ht="30.75" customHeight="1" hidden="1">
      <c r="A37" s="4" t="s">
        <v>67</v>
      </c>
      <c r="B37" s="34"/>
      <c r="C37" s="34"/>
      <c r="D37" s="10" t="e">
        <f t="shared" si="1"/>
        <v>#DIV/0!</v>
      </c>
      <c r="H37" s="10"/>
    </row>
    <row r="38" spans="1:4" ht="19.5" customHeight="1">
      <c r="A38" s="8" t="s">
        <v>1</v>
      </c>
      <c r="B38" s="9">
        <f>B26+B8</f>
        <v>98341.93669999999</v>
      </c>
      <c r="C38" s="9">
        <f>C26+C8</f>
        <v>25076.7961</v>
      </c>
      <c r="D38" s="10">
        <f t="shared" si="1"/>
        <v>25.49959553521789</v>
      </c>
    </row>
    <row r="39" spans="1:4" ht="14.25">
      <c r="A39" s="8" t="s">
        <v>32</v>
      </c>
      <c r="B39" s="9">
        <f>B40+B44+B46+B49+B54+B58+B60</f>
        <v>100929.9367</v>
      </c>
      <c r="C39" s="9">
        <f>C40+C44+C46+C49+C54+C58+C60</f>
        <v>22676.40769</v>
      </c>
      <c r="D39" s="10">
        <f>C39/B39*100</f>
        <v>22.467474399991374</v>
      </c>
    </row>
    <row r="40" spans="1:4" ht="18.75" customHeight="1">
      <c r="A40" s="8" t="s">
        <v>19</v>
      </c>
      <c r="B40" s="9">
        <f>B41+B42+B43</f>
        <v>5655.514499999999</v>
      </c>
      <c r="C40" s="9">
        <f>C41+C42+C43</f>
        <v>3601.60177</v>
      </c>
      <c r="D40" s="10">
        <f>C40/B40*100</f>
        <v>63.68300832753591</v>
      </c>
    </row>
    <row r="41" spans="1:4" ht="46.5" customHeight="1">
      <c r="A41" s="16" t="s">
        <v>10</v>
      </c>
      <c r="B41" s="5">
        <v>3570.7</v>
      </c>
      <c r="C41" s="5">
        <v>1937.78252</v>
      </c>
      <c r="D41" s="6">
        <f>C41/B41*100</f>
        <v>54.26898143221217</v>
      </c>
    </row>
    <row r="42" spans="1:4" ht="19.5" customHeight="1">
      <c r="A42" s="16" t="s">
        <v>14</v>
      </c>
      <c r="B42" s="46">
        <v>50</v>
      </c>
      <c r="C42" s="46">
        <v>0</v>
      </c>
      <c r="D42" s="6">
        <f>C42/B42*100</f>
        <v>0</v>
      </c>
    </row>
    <row r="43" spans="1:4" ht="15">
      <c r="A43" s="4" t="s">
        <v>8</v>
      </c>
      <c r="B43" s="46">
        <v>2034.8145</v>
      </c>
      <c r="C43" s="46">
        <v>1663.81925</v>
      </c>
      <c r="D43" s="6">
        <f>C43/B43*100</f>
        <v>81.76761321486553</v>
      </c>
    </row>
    <row r="44" spans="1:4" ht="15.75" customHeight="1">
      <c r="A44" s="8" t="s">
        <v>20</v>
      </c>
      <c r="B44" s="45">
        <f>B45</f>
        <v>0</v>
      </c>
      <c r="C44" s="45">
        <f>C45</f>
        <v>0</v>
      </c>
      <c r="D44" s="10">
        <v>0</v>
      </c>
    </row>
    <row r="45" spans="1:4" ht="15.75" customHeight="1">
      <c r="A45" s="4" t="s">
        <v>5</v>
      </c>
      <c r="B45" s="46">
        <v>0</v>
      </c>
      <c r="C45" s="46">
        <v>0</v>
      </c>
      <c r="D45" s="6">
        <v>0</v>
      </c>
    </row>
    <row r="46" spans="1:4" ht="15.75" customHeight="1">
      <c r="A46" s="8" t="s">
        <v>54</v>
      </c>
      <c r="B46" s="45">
        <f>B47+B48</f>
        <v>927</v>
      </c>
      <c r="C46" s="45">
        <f>C47+C48</f>
        <v>11.68861</v>
      </c>
      <c r="D46" s="10">
        <f>C46/B46*100</f>
        <v>1.2609072276159654</v>
      </c>
    </row>
    <row r="47" spans="1:4" ht="30">
      <c r="A47" s="4" t="s">
        <v>101</v>
      </c>
      <c r="B47" s="46">
        <v>0</v>
      </c>
      <c r="C47" s="46">
        <v>0</v>
      </c>
      <c r="D47" s="6">
        <v>0</v>
      </c>
    </row>
    <row r="48" spans="1:4" ht="17.25" customHeight="1">
      <c r="A48" s="4" t="s">
        <v>21</v>
      </c>
      <c r="B48" s="46">
        <v>927</v>
      </c>
      <c r="C48" s="46">
        <v>11.68861</v>
      </c>
      <c r="D48" s="6">
        <v>0</v>
      </c>
    </row>
    <row r="49" spans="1:4" ht="15.75" customHeight="1">
      <c r="A49" s="8" t="s">
        <v>13</v>
      </c>
      <c r="B49" s="45">
        <f>B50+B51+B52+B53</f>
        <v>70418.76</v>
      </c>
      <c r="C49" s="45">
        <f>C50+C51+C52+C53</f>
        <v>11811.193080000001</v>
      </c>
      <c r="D49" s="10">
        <f aca="true" t="shared" si="2" ref="D49:D59">C49/B49*100</f>
        <v>16.772793329504808</v>
      </c>
    </row>
    <row r="50" spans="1:4" ht="15" customHeight="1">
      <c r="A50" s="4" t="s">
        <v>91</v>
      </c>
      <c r="B50" s="46">
        <v>0</v>
      </c>
      <c r="C50" s="46">
        <v>0</v>
      </c>
      <c r="D50" s="6">
        <v>0</v>
      </c>
    </row>
    <row r="51" spans="1:4" ht="15" customHeight="1">
      <c r="A51" s="4" t="s">
        <v>58</v>
      </c>
      <c r="B51" s="46">
        <v>370</v>
      </c>
      <c r="C51" s="46">
        <v>0</v>
      </c>
      <c r="D51" s="6">
        <v>0</v>
      </c>
    </row>
    <row r="52" spans="1:4" ht="15" customHeight="1">
      <c r="A52" s="4" t="s">
        <v>31</v>
      </c>
      <c r="B52" s="46">
        <v>69713.76</v>
      </c>
      <c r="C52" s="46">
        <v>11779.49308</v>
      </c>
      <c r="D52" s="6">
        <f t="shared" si="2"/>
        <v>16.896941263819368</v>
      </c>
    </row>
    <row r="53" spans="1:4" ht="15.75" customHeight="1">
      <c r="A53" s="4" t="s">
        <v>18</v>
      </c>
      <c r="B53" s="46">
        <v>335</v>
      </c>
      <c r="C53" s="46">
        <v>31.7</v>
      </c>
      <c r="D53" s="6">
        <f t="shared" si="2"/>
        <v>9.462686567164178</v>
      </c>
    </row>
    <row r="54" spans="1:4" ht="15.75" customHeight="1">
      <c r="A54" s="8" t="s">
        <v>6</v>
      </c>
      <c r="B54" s="45">
        <f>B55+B56+B57</f>
        <v>23857.9622</v>
      </c>
      <c r="C54" s="45">
        <f>C55+C56+C57</f>
        <v>7234.2644900000005</v>
      </c>
      <c r="D54" s="10">
        <f t="shared" si="2"/>
        <v>30.322222951631634</v>
      </c>
    </row>
    <row r="55" spans="1:4" ht="15.75" customHeight="1">
      <c r="A55" s="4" t="s">
        <v>17</v>
      </c>
      <c r="B55" s="46">
        <v>2123</v>
      </c>
      <c r="C55" s="46">
        <v>171.96191</v>
      </c>
      <c r="D55" s="6">
        <f t="shared" si="2"/>
        <v>8.099948657560056</v>
      </c>
    </row>
    <row r="56" spans="1:4" ht="17.25" customHeight="1">
      <c r="A56" s="15" t="s">
        <v>9</v>
      </c>
      <c r="B56" s="46">
        <v>6780</v>
      </c>
      <c r="C56" s="46">
        <v>4159.57919</v>
      </c>
      <c r="D56" s="6">
        <f t="shared" si="2"/>
        <v>61.350725516224195</v>
      </c>
    </row>
    <row r="57" spans="1:4" ht="15.75" customHeight="1">
      <c r="A57" s="4" t="s">
        <v>7</v>
      </c>
      <c r="B57" s="46">
        <v>14954.9622</v>
      </c>
      <c r="C57" s="46">
        <v>2902.72339</v>
      </c>
      <c r="D57" s="6">
        <f t="shared" si="2"/>
        <v>19.409767481725897</v>
      </c>
    </row>
    <row r="58" spans="1:4" ht="15" customHeight="1">
      <c r="A58" s="8" t="s">
        <v>11</v>
      </c>
      <c r="B58" s="45">
        <f>B59</f>
        <v>70.7</v>
      </c>
      <c r="C58" s="45">
        <f>C59</f>
        <v>17.65974</v>
      </c>
      <c r="D58" s="10">
        <f t="shared" si="2"/>
        <v>24.978415841584155</v>
      </c>
    </row>
    <row r="59" spans="1:4" ht="15" customHeight="1">
      <c r="A59" s="4" t="s">
        <v>12</v>
      </c>
      <c r="B59" s="46">
        <v>70.7</v>
      </c>
      <c r="C59" s="46">
        <v>17.65974</v>
      </c>
      <c r="D59" s="6">
        <f t="shared" si="2"/>
        <v>24.978415841584155</v>
      </c>
    </row>
    <row r="60" spans="1:4" ht="33.75" customHeight="1">
      <c r="A60" s="8" t="s">
        <v>117</v>
      </c>
      <c r="B60" s="45">
        <f>B61</f>
        <v>0</v>
      </c>
      <c r="C60" s="45">
        <f>C61</f>
        <v>0</v>
      </c>
      <c r="D60" s="10"/>
    </row>
    <row r="61" spans="1:4" ht="33" customHeight="1">
      <c r="A61" s="4" t="s">
        <v>118</v>
      </c>
      <c r="B61" s="46">
        <v>0</v>
      </c>
      <c r="C61" s="46">
        <v>0</v>
      </c>
      <c r="D61" s="6"/>
    </row>
    <row r="62" spans="1:4" ht="14.25" customHeight="1">
      <c r="A62" s="4" t="s">
        <v>0</v>
      </c>
      <c r="B62" s="52">
        <f>B38-B39</f>
        <v>-2588.0000000000146</v>
      </c>
      <c r="C62" s="46">
        <f>C38-C39</f>
        <v>2400.3884099999996</v>
      </c>
      <c r="D62" s="6"/>
    </row>
    <row r="63" spans="1:4" ht="14.25" customHeight="1">
      <c r="A63" s="3"/>
      <c r="B63" s="5"/>
      <c r="C63" s="5"/>
      <c r="D63" s="6"/>
    </row>
    <row r="64" spans="1:5" ht="14.25" customHeight="1">
      <c r="A64" s="1" t="s">
        <v>153</v>
      </c>
      <c r="B64" s="1"/>
      <c r="C64" s="1"/>
      <c r="D64" s="1"/>
      <c r="E64" s="1"/>
    </row>
    <row r="65" spans="1:4" ht="15.75">
      <c r="A65" s="1" t="s">
        <v>115</v>
      </c>
      <c r="B65" s="1"/>
      <c r="C65" s="1" t="s">
        <v>154</v>
      </c>
      <c r="D65" s="1"/>
    </row>
    <row r="66" ht="12.75">
      <c r="A66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Городского поселения Советский на 1 августа 2021 г.</dc:title>
  <dc:subject/>
  <dc:creator>DOHOD1</dc:creator>
  <cp:keywords/>
  <dc:description/>
  <cp:lastModifiedBy>Fin-2</cp:lastModifiedBy>
  <cp:lastPrinted>2021-07-07T08:43:01Z</cp:lastPrinted>
  <dcterms:created xsi:type="dcterms:W3CDTF">2007-03-05T11:59:24Z</dcterms:created>
  <dcterms:modified xsi:type="dcterms:W3CDTF">2021-08-12T08:00:33Z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XXJ7TYMEEKJ2-4589-199</vt:lpwstr>
  </property>
  <property fmtid="{D5CDD505-2E9C-101B-9397-08002B2CF9AE}" pid="4" name="_dlc_DocIdItemGu">
    <vt:lpwstr>7c6ac32d-ad13-40ff-a91e-14203b9625ed</vt:lpwstr>
  </property>
  <property fmtid="{D5CDD505-2E9C-101B-9397-08002B2CF9AE}" pid="5" name="_dlc_DocIdU">
    <vt:lpwstr>https://vip.gov.mari.ru/sovetsk/gpsovetskiy/_layouts/DocIdRedir.aspx?ID=XXJ7TYMEEKJ2-4589-199, XXJ7TYMEEKJ2-4589-199</vt:lpwstr>
  </property>
  <property fmtid="{D5CDD505-2E9C-101B-9397-08002B2CF9AE}" pid="6" name="Описан">
    <vt:lpwstr/>
  </property>
</Properties>
</file>