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586" activeTab="6"/>
  </bookViews>
  <sheets>
    <sheet name="Алекс" sheetId="1" r:id="rId1"/>
    <sheet name="В-У" sheetId="2" r:id="rId2"/>
    <sheet name="Вят" sheetId="3" r:id="rId3"/>
    <sheet name="Кужмара" sheetId="4" r:id="rId4"/>
    <sheet name="Михайл" sheetId="5" r:id="rId5"/>
    <sheet name="Ронга" sheetId="6" r:id="rId6"/>
    <sheet name="Солнеч" sheetId="7" r:id="rId7"/>
    <sheet name="Совет" sheetId="8" r:id="rId8"/>
  </sheets>
  <definedNames>
    <definedName name="_xlnm.Print_Area" localSheetId="0">'Алекс'!$A$1:$D$57</definedName>
    <definedName name="_xlnm.Print_Area" localSheetId="1">'В-У'!$A$1:$D$62</definedName>
    <definedName name="_xlnm.Print_Area" localSheetId="2">'Вят'!$A$1:$D$61</definedName>
    <definedName name="_xlnm.Print_Area" localSheetId="3">'Кужмара'!$A$1:$D$66</definedName>
    <definedName name="_xlnm.Print_Area" localSheetId="4">'Михайл'!$A$1:$D$64</definedName>
    <definedName name="_xlnm.Print_Area" localSheetId="5">'Ронга'!$A$1:$D$60</definedName>
    <definedName name="_xlnm.Print_Area" localSheetId="7">'Совет'!$A$1:$D$64</definedName>
    <definedName name="_xlnm.Print_Area" localSheetId="6">'Солнеч'!$A$1:$D$57</definedName>
  </definedNames>
  <calcPr fullCalcOnLoad="1"/>
</workbook>
</file>

<file path=xl/sharedStrings.xml><?xml version="1.0" encoding="utf-8"?>
<sst xmlns="http://schemas.openxmlformats.org/spreadsheetml/2006/main" count="483" uniqueCount="155">
  <si>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</si>
  <si>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</si>
  <si>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</si>
  <si>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</si>
  <si>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</si>
  <si>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</si>
  <si>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</si>
  <si>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</si>
  <si>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Исполнение бюджета  муниципального образования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</si>
  <si>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</si>
  <si>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</si>
  <si>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</si>
  <si>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 обеспечение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</si>
  <si>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</si>
  <si>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</si>
  <si>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</si>
  <si>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</si>
  <si>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</si>
  <si>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</si>
  <si>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</si>
  <si>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</si>
  <si>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</si>
  <si>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</si>
  <si>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</si>
  <si>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</si>
  <si>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</si>
  <si>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</si>
  <si>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</si>
  <si>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</si>
  <si>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</si>
  <si>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</si>
  <si>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</si>
  <si>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</si>
  <si>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РАСХОДЫ ВСЕГО: в т.ч.</t>
  </si>
  <si>
    <t>0107 Обеспечение проведения выборов и референдумов</t>
  </si>
  <si>
    <t>992 202 35 118 10 0000 150 Субвенции на осуществление первичного воинского учета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</si>
  <si>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</si>
  <si>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</si>
  <si>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</si>
  <si>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992 202 40 014 10 0010 150 Межбюджетные трансферты, передаваемые бюджетам сельских поселений из бюджета муниципального района на капитальный ремонт и ремонт автомобильных дорог общего пользования  населенных пунктов, дорожных сооружений и элементов обустройства автомобильных дорог общего пользования населенных пунктов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</si>
  <si>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</si>
  <si>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992 202 40 014 10 0030 150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</si>
  <si>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</si>
  <si>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</si>
  <si>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</si>
  <si>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</si>
  <si>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</si>
  <si>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</si>
  <si>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</si>
  <si>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</si>
  <si>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</si>
  <si>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90311105035100000120 Доходы от сдачи в аренду имущества</t>
  </si>
  <si>
    <t>90311105025100000120 Доходы в виде арендной платы за земельные участки, находящиеся в собственности поселений</t>
  </si>
  <si>
    <t>90311105075100000120 Доходы от сдачи в аренду имущества, составляющего казну сельских поселений</t>
  </si>
  <si>
    <t>90411705050100000180 прочие неналоговые доходы  в бюджеты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</si>
  <si>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</si>
  <si>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</si>
  <si>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</si>
  <si>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 xml:space="preserve">0502 Коммунальное хозяйство </t>
  </si>
  <si>
    <t>1001  Пенсионное обеспечение</t>
  </si>
  <si>
    <t>90411302995100000130 Прочие доходы от компенсации затрат  бюджетов  сельских поселений</t>
  </si>
  <si>
    <t>0406 Водное хозяйство</t>
  </si>
  <si>
    <t>0501Федеральная целевая программа "Соц развите села до 2014 г"</t>
  </si>
  <si>
    <t xml:space="preserve">0501 Жилищное хозяйство  </t>
  </si>
  <si>
    <t xml:space="preserve">00010000000000000000 Налоговые и неналоговые доходы  </t>
  </si>
  <si>
    <t xml:space="preserve">90311105025100000120 Арендная плата за земли, находящиеся в государственной собственности </t>
  </si>
  <si>
    <t xml:space="preserve">992 202 40 014 10 0050 150 Иные межбюджетные трансферты, передаваемые бюджетам сельских поселений из бюджета муниципального района </t>
  </si>
  <si>
    <t xml:space="preserve">90311402052100000410 доходы от реализации имущества, находящегося в оперативном управлении учреждений, находящихся  в ведении органов  управления сельских поселений </t>
  </si>
  <si>
    <t>90420705020100000150 Поступление от денежных пожертвований, предоставляемых физ лицами получателям средств бюдж.  сельских поселений</t>
  </si>
  <si>
    <t xml:space="preserve">904 111 09045 13 0000120 Прочие поступления от использования имущества, находящегося в собственности городских поселений </t>
  </si>
  <si>
    <t>904 202 20 077 13 0020 150 Субсидии бюджетам городских поселений на софинансирование проектов и программ развития территорий муниципальных образований в Республике Марий  Эл, основанных на местных инициативах</t>
  </si>
  <si>
    <t>904 207 05 020 13 0000 150 Поступление от денежных пожертвований, предоставляемых физ лицами получателям средств бюдж.  городских поселений</t>
  </si>
  <si>
    <t>904 207 05 030 13 0000 150 Прочие безвозмездные поступления в бюджеты городских поселений</t>
  </si>
  <si>
    <t>0406  Водное хозяйство</t>
  </si>
  <si>
    <t xml:space="preserve">           Е.С. Кропотова</t>
  </si>
  <si>
    <t>992 202 40 014 10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</si>
  <si>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</si>
  <si>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</si>
  <si>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</si>
  <si>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</si>
  <si>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</si>
  <si>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</si>
  <si>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</si>
  <si>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</t>
  </si>
  <si>
    <t>"Алексеевского сельского поселения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</si>
  <si>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</si>
  <si>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</si>
  <si>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</si>
  <si>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"Вятского сельского поселения"</t>
  </si>
  <si>
    <t>"Верх-Ушнурского сельского поселения"</t>
  </si>
  <si>
    <t>"Кужмаринского сельского поселения"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</si>
  <si>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</si>
  <si>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90411406025100000430 Доходы от продажи земельных участков, находящихся в собственности поселений</t>
  </si>
  <si>
    <t>90411701050100000180 невыясненные поступления, зачисляемые в бюджеты сельских поселений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</si>
  <si>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</si>
  <si>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904 202 20077 10 0000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</si>
  <si>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904 202 35 118 10 0000 150 Субвенции на осуществление первичного воинского учета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</si>
  <si>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</si>
  <si>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</si>
  <si>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</si>
  <si>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 сельских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</si>
  <si>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0405 Сельское хозяйство и рыболовство</t>
  </si>
  <si>
    <t>Руководитель финансового</t>
  </si>
  <si>
    <t>управления администрации</t>
  </si>
  <si>
    <t>Советского муниципального района</t>
  </si>
  <si>
    <t>0500 Жилищно-коммунальное хозяйство</t>
  </si>
  <si>
    <t>"Михайловского сельского поселения"</t>
  </si>
  <si>
    <t>Исполнение бюджета</t>
  </si>
  <si>
    <t>Ронгинского сельского поселения</t>
  </si>
  <si>
    <t xml:space="preserve">992 202 40 014 10 0060 150 Иные межбюджетные трансферты, передаваемые бюджетам   сельских поселений на обеспечение расходных обязательств городского и сельских поселений по решению вопросов местного значения </t>
  </si>
  <si>
    <t>904 202 20077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</si>
  <si>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"Солнечного сельского поселения"</t>
  </si>
  <si>
    <t>992 202 16 001 10 0000 150 Дотации бюджетам сельских поселений на выравнивание бюджетной обеспеченности</t>
  </si>
  <si>
    <t>Городского поселения Советский</t>
  </si>
  <si>
    <t>904 202 25 555 13 0000 150 Субсидии бюджетам городских поселений на реализацию программ формирования современной городской среды</t>
  </si>
  <si>
    <t>904 202 29 999 13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</si>
  <si>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992 202 40 014 13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</si>
  <si>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992 202 40 014 13 0050 150 Иные межбюджетные трансферты, передаваемые бюджетам  городских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</si>
  <si>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0309 Защита населения и территории от чрезвычайных ситуаций природного и техногенного характера, гражданская оборона</t>
  </si>
  <si>
    <t>161 116 33050 13 0000 140 Ден.взыскания (штрафы) о нарушении законодательства РФ в сфере закупок товаров</t>
  </si>
  <si>
    <t>904 117 05050 13 0000 180 прочие неналоговые доходы  в бюджеты поселений</t>
  </si>
  <si>
    <t>903 114 06013 13 0000 430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</si>
  <si>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904 113 02995 13 0000 130 Прочие доходы от компенсации затрат  бюджетов  городских поселений</t>
  </si>
  <si>
    <t>904 113 01995 13 0000 130 Прочие доходы от оказания платных услуг (работ) получателями средств бюджетов городских поселений</t>
  </si>
  <si>
    <t>903 111 05075 13 0000 120 Доходы от сдачи в аренду имущества, составляющего казну городских поселений</t>
  </si>
  <si>
    <t>903 111 05035 13 0000 120 Доходы от сдачи в аренду имущества</t>
  </si>
  <si>
    <t>903 111 05025 13 0000 120 Доходы в виде арендной платы за земельные участки, находящиеся в собственности городских поселений</t>
  </si>
  <si>
    <t>903 111 05013 13 0000 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</si>
  <si>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182 106 06000 00 0000 110 Земельный налог</t>
  </si>
  <si>
    <t>182 106 01030 1 30000 110 Налог на имущество физических лиц</t>
  </si>
  <si>
    <t>182 105 03000 00 0000 110 Единый сельскохозяйственный налог</t>
  </si>
  <si>
    <t>182 101 02000 00 0000  110 Налог на доходы физических лиц</t>
  </si>
  <si>
    <t xml:space="preserve">Руководитель финансового управления </t>
  </si>
  <si>
    <t>администрации  Советского муниципального района</t>
  </si>
  <si>
    <t>Е.С.Кропотова</t>
  </si>
  <si>
    <t>0300 Национальная безопасность и правоохранительная деятельность</t>
  </si>
  <si>
    <t>1400 Межбюджетные трансферты общего характера бюджетам бюджетной системы Российской Федерации</t>
  </si>
  <si>
    <t>1403 Иные межбюджетные трансферты на обеспечение расходных обязательств  по решению вопросов местного значения городского и сельских поселений</t>
  </si>
  <si>
    <t>992 202 40 014 10 0070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</t>
  </si>
  <si>
    <t>992 202 45 323 10 0000 150 Межбюджетные трансферты, передаваемые бюджетам сельских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</si>
  <si>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992 202 45 323 13 0000 150 Межбюджетные трансферты, передаваемые бюджетам городских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</si>
  <si>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904 116 07010 13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</si>
  <si>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992 219 60 010 13 0000 150 Возврат прочих остатков субсидий, субвенций и иных межбюджетных трансфертов, имеющих целевое назначение, прошлых лет из бюджнтов городских поселений</t>
  </si>
  <si>
    <t>904 111 05 035 10 0000 120</t>
  </si>
  <si>
    <t>904 202 49999 13 0070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планов на бесхозяйные объекты газораспределения, расположенные на территории Республики Марий Эл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</si>
  <si>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</si>
  <si>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на 1 февраля  2021 г.</t>
  </si>
  <si>
    <t>План 2021 г.</t>
  </si>
  <si>
    <t>Факт на 01.02.21 г.</t>
  </si>
  <si>
    <t>904 117 15 030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детской площадки в поселке Комсомольский, проект - "Солнышко")</t>
  </si>
  <si>
    <t>904 117 15 030 10 0012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строительство детского игрового городка  в деревне Михайловка, проект - "Егоза")</t>
  </si>
  <si>
    <t>904 117 15 030 10 0022 150 Инициативные платежи, зачисляемые в бюджеты сельских поселений (инициативные платежи, зачисляемые в бюджеты сельских поселений  от физических лиц,  на строительство детского игрового городка  в деревне Михайловка, проект - "Егоза")</t>
  </si>
  <si>
    <t>904 202 29 999 10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</si>
  <si>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904 202 29 999 10 0060 150 Субсидии из республиканского бюджета Республики Марий Эл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</si>
  <si>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904 202 45 393 13 0000 150 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 из республиканского бюджета Республики Марий Эл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</si>
</sst>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57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172" fontId="7" fillId="0" borderId="0" xfId="0" applyNumberFormat="1" applyFont="1" applyBorder="1" applyAlignment="1">
      <alignment horizontal="right" vertical="top" wrapText="1"/>
    </xf>
    <xf numFmtId="172" fontId="7" fillId="0" borderId="0" xfId="57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 applyProtection="1">
      <alignment horizontal="right" vertical="top" wrapText="1"/>
      <protection locked="0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justify" vertical="top" wrapText="1"/>
    </xf>
    <xf numFmtId="2" fontId="6" fillId="0" borderId="0" xfId="57" applyNumberFormat="1" applyFont="1" applyBorder="1" applyAlignment="1">
      <alignment horizontal="right"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vertical="top" wrapText="1"/>
    </xf>
    <xf numFmtId="172" fontId="7" fillId="0" borderId="0" xfId="0" applyNumberFormat="1" applyFont="1" applyBorder="1" applyAlignment="1" applyProtection="1">
      <alignment horizontal="right" vertical="top"/>
      <protection locked="0"/>
    </xf>
    <xf numFmtId="172" fontId="6" fillId="33" borderId="0" xfId="0" applyNumberFormat="1" applyFont="1" applyFill="1" applyBorder="1" applyAlignment="1" applyProtection="1">
      <alignment horizontal="right" vertical="top" wrapText="1"/>
      <protection locked="0"/>
    </xf>
    <xf numFmtId="172" fontId="6" fillId="0" borderId="0" xfId="0" applyNumberFormat="1" applyFont="1" applyFill="1" applyBorder="1" applyAlignment="1">
      <alignment horizontal="right" vertical="top" wrapText="1"/>
    </xf>
    <xf numFmtId="172" fontId="7" fillId="34" borderId="0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justify" vertical="center" wrapText="1"/>
    </xf>
    <xf numFmtId="172" fontId="6" fillId="34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justify" vertical="top" wrapText="1"/>
    </xf>
    <xf numFmtId="172" fontId="6" fillId="34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172" fontId="7" fillId="34" borderId="0" xfId="0" applyNumberFormat="1" applyFont="1" applyFill="1" applyBorder="1" applyAlignment="1">
      <alignment horizontal="right" vertical="top" wrapText="1"/>
    </xf>
    <xf numFmtId="172" fontId="6" fillId="34" borderId="0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53" applyFont="1" applyBorder="1" applyAlignment="1">
      <alignment horizontal="justify" vertical="top" wrapText="1"/>
      <protection/>
    </xf>
    <xf numFmtId="2" fontId="6" fillId="34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view="pageBreakPreview" zoomScale="110" zoomScaleSheetLayoutView="110" zoomScalePageLayoutView="0" workbookViewId="0" topLeftCell="A24">
      <selection activeCell="D42" sqref="D42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24.75390625" style="0" customWidth="1"/>
    <col min="4" max="4" width="16.125" style="0" customWidth="1"/>
  </cols>
  <sheetData>
    <row r="1" spans="1:4" ht="15.75">
      <c r="A1" s="53" t="s">
        <v>8</v>
      </c>
      <c r="B1" s="53"/>
      <c r="C1" s="53"/>
      <c r="D1" s="53"/>
    </row>
    <row r="2" spans="1:4" ht="15.75">
      <c r="A2" s="53" t="s">
        <v>84</v>
      </c>
      <c r="B2" s="53"/>
      <c r="C2" s="53"/>
      <c r="D2" s="53"/>
    </row>
    <row r="3" spans="1:4" ht="15.75">
      <c r="A3" s="53" t="s">
        <v>146</v>
      </c>
      <c r="B3" s="53"/>
      <c r="C3" s="53"/>
      <c r="D3" s="53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147</v>
      </c>
      <c r="C5" s="2" t="s">
        <v>148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23</v>
      </c>
      <c r="B8" s="9">
        <f>SUM(B9:B20)</f>
        <v>1409</v>
      </c>
      <c r="C8" s="9">
        <f>SUM(C9:C20)</f>
        <v>26.71197</v>
      </c>
      <c r="D8" s="10">
        <f aca="true" t="shared" si="0" ref="D8:D18">C8/B8*100</f>
        <v>1.8958105039034778</v>
      </c>
    </row>
    <row r="9" spans="1:4" ht="18" customHeight="1">
      <c r="A9" s="4" t="s">
        <v>24</v>
      </c>
      <c r="B9" s="11">
        <v>516</v>
      </c>
      <c r="C9" s="27">
        <v>18.7421</v>
      </c>
      <c r="D9" s="6">
        <f t="shared" si="0"/>
        <v>3.6321899224806207</v>
      </c>
    </row>
    <row r="10" spans="1:4" ht="15.75" customHeight="1">
      <c r="A10" s="4" t="s">
        <v>25</v>
      </c>
      <c r="B10" s="11">
        <v>176</v>
      </c>
      <c r="C10" s="11">
        <v>2.28023</v>
      </c>
      <c r="D10" s="6">
        <f t="shared" si="0"/>
        <v>1.2955852272727273</v>
      </c>
    </row>
    <row r="11" spans="1:4" ht="15" customHeight="1">
      <c r="A11" s="4" t="s">
        <v>26</v>
      </c>
      <c r="B11" s="11">
        <v>535</v>
      </c>
      <c r="C11" s="11">
        <v>1.56095</v>
      </c>
      <c r="D11" s="6">
        <f t="shared" si="0"/>
        <v>0.2917663551401869</v>
      </c>
    </row>
    <row r="12" spans="1:4" ht="20.25" customHeight="1" hidden="1">
      <c r="A12" s="4" t="s">
        <v>16</v>
      </c>
      <c r="B12" s="11"/>
      <c r="C12" s="11"/>
      <c r="D12" s="6" t="e">
        <f t="shared" si="0"/>
        <v>#DIV/0!</v>
      </c>
    </row>
    <row r="13" spans="1:4" ht="30.75" customHeight="1" hidden="1">
      <c r="A13" s="4" t="s">
        <v>27</v>
      </c>
      <c r="B13" s="11"/>
      <c r="C13" s="11"/>
      <c r="D13" s="6"/>
    </row>
    <row r="14" spans="1:4" ht="32.25" customHeight="1">
      <c r="A14" s="7" t="s">
        <v>28</v>
      </c>
      <c r="B14" s="11">
        <v>101</v>
      </c>
      <c r="C14" s="11">
        <v>0</v>
      </c>
      <c r="D14" s="6">
        <f t="shared" si="0"/>
        <v>0</v>
      </c>
    </row>
    <row r="15" spans="1:4" ht="62.25" customHeight="1">
      <c r="A15" s="12" t="s">
        <v>29</v>
      </c>
      <c r="B15" s="11">
        <v>81</v>
      </c>
      <c r="C15" s="11">
        <v>4.12869</v>
      </c>
      <c r="D15" s="6">
        <f>C15/B15*100</f>
        <v>5.097148148148148</v>
      </c>
    </row>
    <row r="16" spans="1:4" ht="30" customHeight="1" hidden="1">
      <c r="A16" s="4" t="s">
        <v>30</v>
      </c>
      <c r="B16" s="11">
        <v>0</v>
      </c>
      <c r="C16" s="11">
        <v>0</v>
      </c>
      <c r="D16" s="6">
        <v>0</v>
      </c>
    </row>
    <row r="17" spans="1:4" ht="33" customHeight="1" hidden="1">
      <c r="A17" s="25" t="s">
        <v>44</v>
      </c>
      <c r="B17" s="11">
        <v>0</v>
      </c>
      <c r="C17" s="11">
        <v>0</v>
      </c>
      <c r="D17" s="6">
        <v>0</v>
      </c>
    </row>
    <row r="18" spans="1:4" ht="12" customHeight="1" hidden="1">
      <c r="A18" s="4" t="s">
        <v>17</v>
      </c>
      <c r="B18" s="11"/>
      <c r="C18" s="11"/>
      <c r="D18" s="6" t="e">
        <f t="shared" si="0"/>
        <v>#DIV/0!</v>
      </c>
    </row>
    <row r="19" spans="1:4" ht="75.75" customHeight="1" hidden="1">
      <c r="A19" s="25" t="s">
        <v>45</v>
      </c>
      <c r="B19" s="11">
        <v>0</v>
      </c>
      <c r="C19" s="11">
        <v>0</v>
      </c>
      <c r="D19" s="6">
        <v>0</v>
      </c>
    </row>
    <row r="20" spans="1:4" ht="19.5" customHeight="1" hidden="1">
      <c r="A20" s="25" t="s">
        <v>31</v>
      </c>
      <c r="B20" s="11">
        <v>0</v>
      </c>
      <c r="C20" s="11">
        <v>0</v>
      </c>
      <c r="D20" s="6">
        <v>0</v>
      </c>
    </row>
    <row r="21" spans="1:4" ht="15.75" customHeight="1">
      <c r="A21" s="8" t="s">
        <v>4</v>
      </c>
      <c r="B21" s="26">
        <f>B22+B23+B26+B29+B27+B28+B25+B24+B30+B31+B32</f>
        <v>1619.54549</v>
      </c>
      <c r="C21" s="26">
        <f>C22+C23+C24+C25+C26+C27+C28+C29+C30+C31+C32</f>
        <v>22.99879</v>
      </c>
      <c r="D21" s="10">
        <f>C21/B21*100</f>
        <v>1.420076814267193</v>
      </c>
    </row>
    <row r="22" spans="1:4" ht="37.5" customHeight="1">
      <c r="A22" s="4" t="s">
        <v>77</v>
      </c>
      <c r="B22" s="11">
        <v>295.07483</v>
      </c>
      <c r="C22" s="11">
        <v>16.7</v>
      </c>
      <c r="D22" s="6">
        <f>C22/B22*100</f>
        <v>5.659581333995854</v>
      </c>
    </row>
    <row r="23" spans="1:4" ht="26.25" customHeight="1">
      <c r="A23" s="4" t="s">
        <v>35</v>
      </c>
      <c r="B23" s="5">
        <v>110.8</v>
      </c>
      <c r="C23" s="5">
        <v>6.29879</v>
      </c>
      <c r="D23" s="6">
        <f>C23/B23*100</f>
        <v>5.684828519855596</v>
      </c>
    </row>
    <row r="24" spans="1:4" ht="42.75" customHeight="1">
      <c r="A24" s="24" t="s">
        <v>78</v>
      </c>
      <c r="B24" s="5">
        <v>662.87066</v>
      </c>
      <c r="C24" s="5">
        <v>0</v>
      </c>
      <c r="D24" s="6">
        <f>C24/B24*100</f>
        <v>0</v>
      </c>
    </row>
    <row r="25" spans="1:4" ht="84" customHeight="1">
      <c r="A25" s="4" t="s">
        <v>79</v>
      </c>
      <c r="B25" s="5">
        <v>213.2</v>
      </c>
      <c r="C25" s="5">
        <v>0</v>
      </c>
      <c r="D25" s="6">
        <f>C25/B25*100</f>
        <v>0</v>
      </c>
    </row>
    <row r="26" spans="1:4" ht="0.75" customHeight="1">
      <c r="A26" s="4" t="s">
        <v>80</v>
      </c>
      <c r="B26" s="5"/>
      <c r="C26" s="5"/>
      <c r="D26" s="6" t="e">
        <f>C26/B26*100</f>
        <v>#DIV/0!</v>
      </c>
    </row>
    <row r="27" spans="1:4" ht="60.75" customHeight="1">
      <c r="A27" s="4" t="s">
        <v>81</v>
      </c>
      <c r="B27" s="5">
        <v>0.1</v>
      </c>
      <c r="C27" s="5">
        <v>0</v>
      </c>
      <c r="D27" s="6">
        <f>C27/B27*100</f>
        <v>0</v>
      </c>
    </row>
    <row r="28" spans="1:4" ht="114.75" customHeight="1">
      <c r="A28" s="4" t="s">
        <v>82</v>
      </c>
      <c r="B28" s="5">
        <v>0.1</v>
      </c>
      <c r="C28" s="5">
        <v>0</v>
      </c>
      <c r="D28" s="6">
        <f>C28/B28*100</f>
        <v>0</v>
      </c>
    </row>
    <row r="29" spans="1:4" ht="47.25" customHeight="1">
      <c r="A29" s="4" t="s">
        <v>83</v>
      </c>
      <c r="B29" s="5">
        <v>337.3</v>
      </c>
      <c r="C29" s="5">
        <v>0</v>
      </c>
      <c r="D29" s="6">
        <f>C29/B29*100</f>
        <v>0</v>
      </c>
    </row>
    <row r="30" spans="1:4" ht="0.75" customHeight="1">
      <c r="A30" s="4" t="s">
        <v>75</v>
      </c>
      <c r="B30" s="5"/>
      <c r="C30" s="5"/>
      <c r="D30" s="6" t="e">
        <f>C30/B30*100</f>
        <v>#DIV/0!</v>
      </c>
    </row>
    <row r="31" spans="1:4" ht="67.5" customHeight="1">
      <c r="A31" s="4" t="s">
        <v>138</v>
      </c>
      <c r="B31" s="5">
        <v>0.1</v>
      </c>
      <c r="C31" s="5">
        <v>0</v>
      </c>
      <c r="D31" s="6">
        <v>0</v>
      </c>
    </row>
    <row r="32" spans="1:4" ht="63" customHeight="1" hidden="1">
      <c r="A32" s="4" t="s">
        <v>139</v>
      </c>
      <c r="B32" s="5"/>
      <c r="C32" s="5"/>
      <c r="D32" s="6">
        <v>0</v>
      </c>
    </row>
    <row r="33" spans="1:4" ht="21.75" customHeight="1">
      <c r="A33" s="8" t="s">
        <v>1</v>
      </c>
      <c r="B33" s="9">
        <f>B21+B8</f>
        <v>3028.54549</v>
      </c>
      <c r="C33" s="9">
        <f>C21+C8</f>
        <v>49.71076</v>
      </c>
      <c r="D33" s="10">
        <f aca="true" t="shared" si="1" ref="D33:D38">C33/B33*100</f>
        <v>1.6414070769001392</v>
      </c>
    </row>
    <row r="34" spans="1:4" ht="21" customHeight="1">
      <c r="A34" s="8" t="s">
        <v>33</v>
      </c>
      <c r="B34" s="9">
        <f>B35+B39+B41+B44+B48+B52</f>
        <v>3028.54549</v>
      </c>
      <c r="C34" s="9">
        <f>C35+C39+C41+C44+C48+C52</f>
        <v>137.36361</v>
      </c>
      <c r="D34" s="10">
        <f t="shared" si="1"/>
        <v>4.535629742183598</v>
      </c>
    </row>
    <row r="35" spans="1:4" ht="14.25">
      <c r="A35" s="8" t="s">
        <v>20</v>
      </c>
      <c r="B35" s="9">
        <f>B36+B37+B38</f>
        <v>1353.5</v>
      </c>
      <c r="C35" s="9">
        <f>C36+C37+C38</f>
        <v>111.21463</v>
      </c>
      <c r="D35" s="10">
        <f t="shared" si="1"/>
        <v>8.216817879571481</v>
      </c>
    </row>
    <row r="36" spans="1:4" ht="45">
      <c r="A36" s="16" t="s">
        <v>11</v>
      </c>
      <c r="B36" s="5">
        <v>1280.8</v>
      </c>
      <c r="C36" s="5">
        <v>111.21463</v>
      </c>
      <c r="D36" s="6">
        <f t="shared" si="1"/>
        <v>8.683215958775765</v>
      </c>
    </row>
    <row r="37" spans="1:4" ht="15">
      <c r="A37" s="16" t="s">
        <v>15</v>
      </c>
      <c r="B37" s="46">
        <v>1</v>
      </c>
      <c r="C37" s="46">
        <v>0</v>
      </c>
      <c r="D37" s="6">
        <f t="shared" si="1"/>
        <v>0</v>
      </c>
    </row>
    <row r="38" spans="1:4" ht="15" customHeight="1">
      <c r="A38" s="4" t="s">
        <v>9</v>
      </c>
      <c r="B38" s="46">
        <v>71.7</v>
      </c>
      <c r="C38" s="46">
        <v>0</v>
      </c>
      <c r="D38" s="6">
        <f t="shared" si="1"/>
        <v>0</v>
      </c>
    </row>
    <row r="39" spans="1:4" ht="14.25">
      <c r="A39" s="8" t="s">
        <v>21</v>
      </c>
      <c r="B39" s="45">
        <f>B40</f>
        <v>110.8</v>
      </c>
      <c r="C39" s="45">
        <f>C40</f>
        <v>6.29879</v>
      </c>
      <c r="D39" s="10">
        <f aca="true" t="shared" si="2" ref="D39:D53">C39/B39*100</f>
        <v>5.684828519855596</v>
      </c>
    </row>
    <row r="40" spans="1:4" ht="16.5" customHeight="1">
      <c r="A40" s="4" t="s">
        <v>5</v>
      </c>
      <c r="B40" s="46">
        <v>110.8</v>
      </c>
      <c r="C40" s="46">
        <v>6.29879</v>
      </c>
      <c r="D40" s="6">
        <f t="shared" si="2"/>
        <v>5.684828519855596</v>
      </c>
    </row>
    <row r="41" spans="1:4" ht="14.25">
      <c r="A41" s="8" t="s">
        <v>135</v>
      </c>
      <c r="B41" s="45">
        <f>B42+B43</f>
        <v>0</v>
      </c>
      <c r="C41" s="45">
        <f>C42+C43</f>
        <v>0</v>
      </c>
      <c r="D41" s="10">
        <v>0</v>
      </c>
    </row>
    <row r="42" spans="1:4" ht="30">
      <c r="A42" s="4" t="s">
        <v>118</v>
      </c>
      <c r="B42" s="46">
        <v>0</v>
      </c>
      <c r="C42" s="46">
        <v>0</v>
      </c>
      <c r="D42" s="6">
        <v>0</v>
      </c>
    </row>
    <row r="43" spans="1:4" ht="15">
      <c r="A43" s="4" t="s">
        <v>22</v>
      </c>
      <c r="B43" s="46">
        <v>0</v>
      </c>
      <c r="C43" s="46">
        <v>0</v>
      </c>
      <c r="D43" s="6">
        <v>0</v>
      </c>
    </row>
    <row r="44" spans="1:4" ht="14.25">
      <c r="A44" s="8" t="s">
        <v>14</v>
      </c>
      <c r="B44" s="45">
        <f>B45+B47+B46</f>
        <v>558.5</v>
      </c>
      <c r="C44" s="45">
        <f>C45+C47+C46</f>
        <v>0</v>
      </c>
      <c r="D44" s="10">
        <f t="shared" si="2"/>
        <v>0</v>
      </c>
    </row>
    <row r="45" spans="1:4" ht="15">
      <c r="A45" s="4" t="s">
        <v>101</v>
      </c>
      <c r="B45" s="46">
        <v>0</v>
      </c>
      <c r="C45" s="46">
        <v>0</v>
      </c>
      <c r="D45" s="6">
        <v>0</v>
      </c>
    </row>
    <row r="46" spans="1:4" ht="15">
      <c r="A46" s="4" t="s">
        <v>32</v>
      </c>
      <c r="B46" s="46">
        <v>550.5</v>
      </c>
      <c r="C46" s="46">
        <v>0</v>
      </c>
      <c r="D46" s="6">
        <f t="shared" si="2"/>
        <v>0</v>
      </c>
    </row>
    <row r="47" spans="1:4" ht="15">
      <c r="A47" s="4" t="s">
        <v>19</v>
      </c>
      <c r="B47" s="46">
        <v>8</v>
      </c>
      <c r="C47" s="46">
        <v>0</v>
      </c>
      <c r="D47" s="6">
        <f t="shared" si="2"/>
        <v>0</v>
      </c>
    </row>
    <row r="48" spans="1:4" ht="14.25">
      <c r="A48" s="43" t="s">
        <v>105</v>
      </c>
      <c r="B48" s="45">
        <f>B49+B50+B51</f>
        <v>941.34549</v>
      </c>
      <c r="C48" s="45">
        <f>C49+C50+C51</f>
        <v>14.48639</v>
      </c>
      <c r="D48" s="10">
        <f t="shared" si="2"/>
        <v>1.5389025765662296</v>
      </c>
    </row>
    <row r="49" spans="1:4" ht="15">
      <c r="A49" s="22" t="s">
        <v>18</v>
      </c>
      <c r="B49" s="46">
        <v>110.3</v>
      </c>
      <c r="C49" s="46">
        <v>8.721</v>
      </c>
      <c r="D49" s="6">
        <f t="shared" si="2"/>
        <v>7.906618313689936</v>
      </c>
    </row>
    <row r="50" spans="1:4" ht="15">
      <c r="A50" s="22" t="s">
        <v>10</v>
      </c>
      <c r="B50" s="46">
        <v>0.2</v>
      </c>
      <c r="C50" s="46">
        <v>0</v>
      </c>
      <c r="D50" s="6">
        <f t="shared" si="2"/>
        <v>0</v>
      </c>
    </row>
    <row r="51" spans="1:4" ht="15">
      <c r="A51" s="4" t="s">
        <v>7</v>
      </c>
      <c r="B51" s="46">
        <v>830.84549</v>
      </c>
      <c r="C51" s="46">
        <v>5.76539</v>
      </c>
      <c r="D51" s="6">
        <f t="shared" si="2"/>
        <v>0.6939184324151534</v>
      </c>
    </row>
    <row r="52" spans="1:4" ht="14.25">
      <c r="A52" s="8" t="s">
        <v>12</v>
      </c>
      <c r="B52" s="45">
        <f>B53</f>
        <v>64.4</v>
      </c>
      <c r="C52" s="45">
        <f>C53</f>
        <v>5.3638</v>
      </c>
      <c r="D52" s="10">
        <f t="shared" si="2"/>
        <v>8.32888198757764</v>
      </c>
    </row>
    <row r="53" spans="1:4" ht="15">
      <c r="A53" s="4" t="s">
        <v>13</v>
      </c>
      <c r="B53" s="46">
        <v>64.4</v>
      </c>
      <c r="C53" s="46">
        <v>5.3638</v>
      </c>
      <c r="D53" s="6">
        <f t="shared" si="2"/>
        <v>8.32888198757764</v>
      </c>
    </row>
    <row r="54" spans="1:4" ht="15">
      <c r="A54" s="4" t="s">
        <v>0</v>
      </c>
      <c r="B54" s="46">
        <f>B33-B34</f>
        <v>0</v>
      </c>
      <c r="C54" s="46">
        <f>C33-C34</f>
        <v>-87.65285</v>
      </c>
      <c r="D54" s="6"/>
    </row>
    <row r="55" spans="1:4" ht="15">
      <c r="A55" s="3"/>
      <c r="B55" s="5"/>
      <c r="C55" s="5"/>
      <c r="D55" s="6"/>
    </row>
    <row r="56" spans="1:4" ht="15" customHeight="1">
      <c r="A56" s="1" t="s">
        <v>132</v>
      </c>
      <c r="B56" s="1"/>
      <c r="C56" s="1"/>
      <c r="D56" s="1"/>
    </row>
    <row r="57" spans="1:4" ht="15.75">
      <c r="A57" s="1" t="s">
        <v>133</v>
      </c>
      <c r="B57" s="1"/>
      <c r="C57" s="1" t="s">
        <v>134</v>
      </c>
      <c r="D57" s="1"/>
    </row>
    <row r="58" spans="2:4" ht="15.75">
      <c r="B58" s="1"/>
      <c r="C58" s="1"/>
      <c r="D58" s="1"/>
    </row>
    <row r="59" spans="2:4" ht="15">
      <c r="B59" s="3"/>
      <c r="C59" s="3"/>
      <c r="D59" s="3"/>
    </row>
    <row r="60" spans="2:4" ht="15">
      <c r="B60" s="3"/>
      <c r="C60" s="3"/>
      <c r="D60" s="3"/>
    </row>
  </sheetData>
  <sheetProtection/>
  <mergeCells count="3">
    <mergeCell ref="A1:D1"/>
    <mergeCell ref="A3:D3"/>
    <mergeCell ref="A2:D2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view="pageBreakPreview" zoomScaleSheetLayoutView="100" zoomScalePageLayoutView="0" workbookViewId="0" topLeftCell="A35">
      <selection activeCell="D47" sqref="D47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24.75390625" style="0" customWidth="1"/>
    <col min="4" max="4" width="18.00390625" style="0" customWidth="1"/>
  </cols>
  <sheetData>
    <row r="1" spans="1:4" ht="15.75">
      <c r="A1" s="53" t="s">
        <v>8</v>
      </c>
      <c r="B1" s="53"/>
      <c r="C1" s="53"/>
      <c r="D1" s="53"/>
    </row>
    <row r="2" spans="1:4" ht="15.75">
      <c r="A2" s="53" t="s">
        <v>89</v>
      </c>
      <c r="B2" s="53"/>
      <c r="C2" s="53"/>
      <c r="D2" s="53"/>
    </row>
    <row r="3" spans="1:4" ht="15.75">
      <c r="A3" s="53" t="s">
        <v>146</v>
      </c>
      <c r="B3" s="53"/>
      <c r="C3" s="53"/>
      <c r="D3" s="53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147</v>
      </c>
      <c r="C5" s="2" t="s">
        <v>148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23</v>
      </c>
      <c r="B8" s="9">
        <f>SUM(B9:B22)</f>
        <v>952.9000000000001</v>
      </c>
      <c r="C8" s="9">
        <f>SUM(C9:C21)</f>
        <v>33.13836</v>
      </c>
      <c r="D8" s="10">
        <f aca="true" t="shared" si="0" ref="D8:D19">C8/B8*100</f>
        <v>3.4776324902927898</v>
      </c>
    </row>
    <row r="9" spans="1:4" ht="18" customHeight="1">
      <c r="A9" s="4" t="s">
        <v>24</v>
      </c>
      <c r="B9" s="11">
        <v>252</v>
      </c>
      <c r="C9" s="27">
        <v>18.56132</v>
      </c>
      <c r="D9" s="6">
        <f t="shared" si="0"/>
        <v>7.365603174603173</v>
      </c>
    </row>
    <row r="10" spans="1:4" ht="18" customHeight="1">
      <c r="A10" s="4" t="s">
        <v>85</v>
      </c>
      <c r="B10" s="11">
        <v>16</v>
      </c>
      <c r="C10" s="27">
        <v>0</v>
      </c>
      <c r="D10" s="6">
        <f t="shared" si="0"/>
        <v>0</v>
      </c>
    </row>
    <row r="11" spans="1:4" ht="15.75" customHeight="1">
      <c r="A11" s="4" t="s">
        <v>25</v>
      </c>
      <c r="B11" s="11">
        <v>136</v>
      </c>
      <c r="C11" s="11">
        <v>1.26422</v>
      </c>
      <c r="D11" s="6">
        <f t="shared" si="0"/>
        <v>0.9295735294117646</v>
      </c>
    </row>
    <row r="12" spans="1:4" ht="15.75" customHeight="1">
      <c r="A12" s="4" t="s">
        <v>26</v>
      </c>
      <c r="B12" s="11">
        <v>285</v>
      </c>
      <c r="C12" s="11">
        <v>1.59326</v>
      </c>
      <c r="D12" s="6">
        <f t="shared" si="0"/>
        <v>0.559038596491228</v>
      </c>
    </row>
    <row r="13" spans="1:4" ht="20.25" customHeight="1" hidden="1">
      <c r="A13" s="4" t="s">
        <v>16</v>
      </c>
      <c r="B13" s="11"/>
      <c r="C13" s="11"/>
      <c r="D13" s="6" t="e">
        <f t="shared" si="0"/>
        <v>#DIV/0!</v>
      </c>
    </row>
    <row r="14" spans="1:4" ht="30.75" customHeight="1">
      <c r="A14" s="4" t="s">
        <v>27</v>
      </c>
      <c r="B14" s="11">
        <v>199.7</v>
      </c>
      <c r="C14" s="11">
        <v>0</v>
      </c>
      <c r="D14" s="6">
        <f t="shared" si="0"/>
        <v>0</v>
      </c>
    </row>
    <row r="15" spans="1:4" ht="32.25" customHeight="1">
      <c r="A15" s="7" t="s">
        <v>28</v>
      </c>
      <c r="B15" s="11">
        <v>15</v>
      </c>
      <c r="C15" s="11">
        <v>0</v>
      </c>
      <c r="D15" s="6">
        <f t="shared" si="0"/>
        <v>0</v>
      </c>
    </row>
    <row r="16" spans="1:4" ht="63" customHeight="1">
      <c r="A16" s="12" t="s">
        <v>29</v>
      </c>
      <c r="B16" s="11">
        <v>9.2</v>
      </c>
      <c r="C16" s="11">
        <v>11.71956</v>
      </c>
      <c r="D16" s="6">
        <f>C16/B16*100</f>
        <v>127.38652173913043</v>
      </c>
    </row>
    <row r="17" spans="1:4" ht="30" customHeight="1" hidden="1">
      <c r="A17" s="4" t="s">
        <v>30</v>
      </c>
      <c r="B17" s="11">
        <v>0</v>
      </c>
      <c r="C17" s="11">
        <v>0</v>
      </c>
      <c r="D17" s="6">
        <v>0</v>
      </c>
    </row>
    <row r="18" spans="1:4" ht="33" customHeight="1" hidden="1">
      <c r="A18" s="25" t="s">
        <v>44</v>
      </c>
      <c r="B18" s="11">
        <v>0</v>
      </c>
      <c r="C18" s="11">
        <v>0</v>
      </c>
      <c r="D18" s="6">
        <v>0</v>
      </c>
    </row>
    <row r="19" spans="1:4" ht="12" customHeight="1" hidden="1">
      <c r="A19" s="4" t="s">
        <v>17</v>
      </c>
      <c r="B19" s="11"/>
      <c r="C19" s="11"/>
      <c r="D19" s="6" t="e">
        <f t="shared" si="0"/>
        <v>#DIV/0!</v>
      </c>
    </row>
    <row r="20" spans="1:4" ht="75.75" customHeight="1" hidden="1">
      <c r="A20" s="25" t="s">
        <v>45</v>
      </c>
      <c r="B20" s="11">
        <v>0</v>
      </c>
      <c r="C20" s="11">
        <v>0</v>
      </c>
      <c r="D20" s="6">
        <v>0</v>
      </c>
    </row>
    <row r="21" spans="1:4" ht="19.5" customHeight="1" hidden="1">
      <c r="A21" s="25" t="s">
        <v>31</v>
      </c>
      <c r="B21" s="11">
        <v>0</v>
      </c>
      <c r="C21" s="11">
        <v>0</v>
      </c>
      <c r="D21" s="6">
        <v>0</v>
      </c>
    </row>
    <row r="22" spans="1:4" ht="64.5" customHeight="1">
      <c r="A22" s="4" t="s">
        <v>149</v>
      </c>
      <c r="B22" s="11">
        <v>40</v>
      </c>
      <c r="C22" s="11">
        <v>0</v>
      </c>
      <c r="D22" s="6"/>
    </row>
    <row r="23" spans="1:4" ht="15.75" customHeight="1">
      <c r="A23" s="8" t="s">
        <v>4</v>
      </c>
      <c r="B23" s="26">
        <f>B24+B25+B30+B33+B31+B32+B29+B27+B34+B26+B28+B35</f>
        <v>3170.56</v>
      </c>
      <c r="C23" s="26">
        <f>C24+C25+C27+C29+C30+C31+C32+C33+C34+C26+C28+C35</f>
        <v>82.35518</v>
      </c>
      <c r="D23" s="10">
        <f>C23/B23*100</f>
        <v>2.597496341340331</v>
      </c>
    </row>
    <row r="24" spans="1:4" ht="37.5" customHeight="1">
      <c r="A24" s="4" t="s">
        <v>77</v>
      </c>
      <c r="B24" s="11">
        <v>1546.2</v>
      </c>
      <c r="C24" s="11">
        <v>65.7</v>
      </c>
      <c r="D24" s="6">
        <f>C24/B24*100</f>
        <v>4.2491268917345755</v>
      </c>
    </row>
    <row r="25" spans="1:4" ht="18" customHeight="1">
      <c r="A25" s="4" t="s">
        <v>35</v>
      </c>
      <c r="B25" s="5">
        <v>222.4</v>
      </c>
      <c r="C25" s="5">
        <v>16.65518</v>
      </c>
      <c r="D25" s="6">
        <f>C25/B25*100</f>
        <v>7.488839928057554</v>
      </c>
    </row>
    <row r="26" spans="1:4" ht="0.75" customHeight="1">
      <c r="A26" s="4" t="s">
        <v>87</v>
      </c>
      <c r="B26" s="5"/>
      <c r="C26" s="5"/>
      <c r="D26" s="6" t="e">
        <f>C26/B26*100</f>
        <v>#DIV/0!</v>
      </c>
    </row>
    <row r="27" spans="1:4" ht="73.5" customHeight="1">
      <c r="A27" s="24" t="s">
        <v>91</v>
      </c>
      <c r="B27" s="5">
        <v>255.86</v>
      </c>
      <c r="C27" s="5">
        <v>0</v>
      </c>
      <c r="D27" s="6">
        <v>0</v>
      </c>
    </row>
    <row r="28" spans="1:4" ht="42.75" customHeight="1" hidden="1">
      <c r="A28" s="24" t="s">
        <v>86</v>
      </c>
      <c r="B28" s="5"/>
      <c r="C28" s="5"/>
      <c r="D28" s="6" t="e">
        <f>C28/B28*100</f>
        <v>#DIV/0!</v>
      </c>
    </row>
    <row r="29" spans="1:4" ht="84" customHeight="1">
      <c r="A29" s="4" t="s">
        <v>79</v>
      </c>
      <c r="B29" s="5">
        <v>238.2</v>
      </c>
      <c r="C29" s="5">
        <v>0</v>
      </c>
      <c r="D29" s="6">
        <f>C29/B29*100</f>
        <v>0</v>
      </c>
    </row>
    <row r="30" spans="1:4" ht="0.75" customHeight="1">
      <c r="A30" s="4" t="s">
        <v>80</v>
      </c>
      <c r="B30" s="5"/>
      <c r="C30" s="5"/>
      <c r="D30" s="6" t="e">
        <f>C30/B30*100</f>
        <v>#DIV/0!</v>
      </c>
    </row>
    <row r="31" spans="1:4" ht="60.75" customHeight="1">
      <c r="A31" s="4" t="s">
        <v>81</v>
      </c>
      <c r="B31" s="5">
        <v>0.1</v>
      </c>
      <c r="C31" s="5">
        <v>0</v>
      </c>
      <c r="D31" s="6">
        <f>C31/B31*100</f>
        <v>0</v>
      </c>
    </row>
    <row r="32" spans="1:4" ht="114.75" customHeight="1">
      <c r="A32" s="4" t="s">
        <v>82</v>
      </c>
      <c r="B32" s="5">
        <v>0.1</v>
      </c>
      <c r="C32" s="5">
        <v>0</v>
      </c>
      <c r="D32" s="6">
        <f>C32/B32*100</f>
        <v>0</v>
      </c>
    </row>
    <row r="33" spans="1:4" ht="47.25" customHeight="1">
      <c r="A33" s="4" t="s">
        <v>83</v>
      </c>
      <c r="B33" s="5">
        <v>307.6</v>
      </c>
      <c r="C33" s="5">
        <v>0</v>
      </c>
      <c r="D33" s="6">
        <f>C33/B33*100</f>
        <v>0</v>
      </c>
    </row>
    <row r="34" spans="1:4" ht="54.75" customHeight="1">
      <c r="A34" s="4" t="s">
        <v>75</v>
      </c>
      <c r="B34" s="5">
        <v>600</v>
      </c>
      <c r="C34" s="5">
        <v>0</v>
      </c>
      <c r="D34" s="6">
        <v>0</v>
      </c>
    </row>
    <row r="35" spans="1:4" ht="63" customHeight="1">
      <c r="A35" s="4" t="s">
        <v>138</v>
      </c>
      <c r="B35" s="5">
        <v>0.1</v>
      </c>
      <c r="C35" s="5">
        <v>0</v>
      </c>
      <c r="D35" s="6">
        <v>0</v>
      </c>
    </row>
    <row r="36" spans="1:4" ht="17.25" customHeight="1">
      <c r="A36" s="8" t="s">
        <v>1</v>
      </c>
      <c r="B36" s="9">
        <f>B23+B8</f>
        <v>4123.46</v>
      </c>
      <c r="C36" s="9">
        <f>C23+C8</f>
        <v>115.49354</v>
      </c>
      <c r="D36" s="10">
        <f>C36/B36*100</f>
        <v>2.8008890591881572</v>
      </c>
    </row>
    <row r="37" spans="1:4" ht="18" customHeight="1">
      <c r="A37" s="8" t="s">
        <v>33</v>
      </c>
      <c r="B37" s="9">
        <f>B38+B42+B44+B47+B51+B55</f>
        <v>4123.459999999999</v>
      </c>
      <c r="C37" s="9">
        <f>C38+C42+C44+C47+C51+C55</f>
        <v>151.75175000000002</v>
      </c>
      <c r="D37" s="10">
        <f>C37/B37*100</f>
        <v>3.680204245948792</v>
      </c>
    </row>
    <row r="38" spans="1:4" ht="18.75" customHeight="1">
      <c r="A38" s="8" t="s">
        <v>20</v>
      </c>
      <c r="B38" s="9">
        <f>B39+B40+B41</f>
        <v>1840.8</v>
      </c>
      <c r="C38" s="9">
        <f>C39+C40+C41</f>
        <v>112.23577</v>
      </c>
      <c r="D38" s="10">
        <f>C38/B38*100</f>
        <v>6.097119187309866</v>
      </c>
    </row>
    <row r="39" spans="1:4" ht="46.5" customHeight="1">
      <c r="A39" s="16" t="s">
        <v>11</v>
      </c>
      <c r="B39" s="5">
        <v>1740.7</v>
      </c>
      <c r="C39" s="5">
        <v>112.23577</v>
      </c>
      <c r="D39" s="6">
        <f>C39/B39*100</f>
        <v>6.44773769173321</v>
      </c>
    </row>
    <row r="40" spans="1:4" ht="14.25" customHeight="1">
      <c r="A40" s="16" t="s">
        <v>15</v>
      </c>
      <c r="B40" s="46">
        <v>1</v>
      </c>
      <c r="C40" s="46">
        <v>0</v>
      </c>
      <c r="D40" s="6">
        <f>C40/B40*100</f>
        <v>0</v>
      </c>
    </row>
    <row r="41" spans="1:4" ht="22.5" customHeight="1">
      <c r="A41" s="4" t="s">
        <v>9</v>
      </c>
      <c r="B41" s="46">
        <v>99.1</v>
      </c>
      <c r="C41" s="46">
        <v>0</v>
      </c>
      <c r="D41" s="6">
        <f>C41/B41*100</f>
        <v>0</v>
      </c>
    </row>
    <row r="42" spans="1:4" ht="18" customHeight="1">
      <c r="A42" s="8" t="s">
        <v>21</v>
      </c>
      <c r="B42" s="45">
        <f>B43</f>
        <v>222.4</v>
      </c>
      <c r="C42" s="45">
        <f>C43</f>
        <v>16.65518</v>
      </c>
      <c r="D42" s="10">
        <f>C42/B42*100</f>
        <v>7.488839928057554</v>
      </c>
    </row>
    <row r="43" spans="1:4" ht="15.75" customHeight="1">
      <c r="A43" s="4" t="s">
        <v>5</v>
      </c>
      <c r="B43" s="46">
        <v>222.4</v>
      </c>
      <c r="C43" s="46">
        <v>16.65518</v>
      </c>
      <c r="D43" s="6">
        <f>C43/B43*100</f>
        <v>7.488839928057554</v>
      </c>
    </row>
    <row r="44" spans="1:4" ht="16.5" customHeight="1">
      <c r="A44" s="8" t="s">
        <v>57</v>
      </c>
      <c r="B44" s="45">
        <f>B45+B46</f>
        <v>0</v>
      </c>
      <c r="C44" s="45">
        <f>C45+C46</f>
        <v>0</v>
      </c>
      <c r="D44" s="10">
        <v>0</v>
      </c>
    </row>
    <row r="45" spans="1:4" ht="34.5" customHeight="1">
      <c r="A45" s="4" t="s">
        <v>118</v>
      </c>
      <c r="B45" s="46">
        <v>0</v>
      </c>
      <c r="C45" s="46">
        <v>0</v>
      </c>
      <c r="D45" s="6">
        <v>0</v>
      </c>
    </row>
    <row r="46" spans="1:4" ht="18" customHeight="1">
      <c r="A46" s="4" t="s">
        <v>22</v>
      </c>
      <c r="B46" s="46">
        <v>0</v>
      </c>
      <c r="C46" s="46">
        <v>0</v>
      </c>
      <c r="D46" s="6">
        <v>0</v>
      </c>
    </row>
    <row r="47" spans="1:4" ht="14.25" customHeight="1">
      <c r="A47" s="8" t="s">
        <v>14</v>
      </c>
      <c r="B47" s="45">
        <f>B48+B49+B50</f>
        <v>902.66</v>
      </c>
      <c r="C47" s="45">
        <f>C48+C49+C50</f>
        <v>0</v>
      </c>
      <c r="D47" s="10">
        <f>C47/B47*100</f>
        <v>0</v>
      </c>
    </row>
    <row r="48" spans="1:4" ht="17.25" customHeight="1">
      <c r="A48" s="4" t="s">
        <v>101</v>
      </c>
      <c r="B48" s="46">
        <v>0</v>
      </c>
      <c r="C48" s="46">
        <v>0</v>
      </c>
      <c r="D48" s="6">
        <v>0</v>
      </c>
    </row>
    <row r="49" spans="1:4" ht="17.25" customHeight="1">
      <c r="A49" s="4" t="s">
        <v>32</v>
      </c>
      <c r="B49" s="46">
        <v>545.8</v>
      </c>
      <c r="C49" s="46">
        <v>0</v>
      </c>
      <c r="D49" s="6">
        <f aca="true" t="shared" si="1" ref="D49:D56">C49/B49*100</f>
        <v>0</v>
      </c>
    </row>
    <row r="50" spans="1:4" ht="18" customHeight="1">
      <c r="A50" s="4" t="s">
        <v>19</v>
      </c>
      <c r="B50" s="46">
        <v>356.86</v>
      </c>
      <c r="C50" s="46">
        <v>0</v>
      </c>
      <c r="D50" s="6">
        <f t="shared" si="1"/>
        <v>0</v>
      </c>
    </row>
    <row r="51" spans="1:4" ht="16.5" customHeight="1">
      <c r="A51" s="8" t="s">
        <v>6</v>
      </c>
      <c r="B51" s="45">
        <f>B52+B53+B54</f>
        <v>1060.7</v>
      </c>
      <c r="C51" s="45">
        <f>C52+C53+C54</f>
        <v>14.79218</v>
      </c>
      <c r="D51" s="10">
        <f t="shared" si="1"/>
        <v>1.3945677382860375</v>
      </c>
    </row>
    <row r="52" spans="1:4" ht="15">
      <c r="A52" s="4" t="s">
        <v>18</v>
      </c>
      <c r="B52" s="46">
        <v>38.5</v>
      </c>
      <c r="C52" s="46">
        <v>3.20328</v>
      </c>
      <c r="D52" s="6">
        <f t="shared" si="1"/>
        <v>8.32020779220779</v>
      </c>
    </row>
    <row r="53" spans="1:4" ht="18" customHeight="1">
      <c r="A53" s="15" t="s">
        <v>10</v>
      </c>
      <c r="B53" s="46">
        <v>839.431</v>
      </c>
      <c r="C53" s="46">
        <v>0</v>
      </c>
      <c r="D53" s="6">
        <f t="shared" si="1"/>
        <v>0</v>
      </c>
    </row>
    <row r="54" spans="1:4" ht="15" customHeight="1">
      <c r="A54" s="4" t="s">
        <v>7</v>
      </c>
      <c r="B54" s="46">
        <v>182.769</v>
      </c>
      <c r="C54" s="46">
        <v>11.5889</v>
      </c>
      <c r="D54" s="6">
        <f t="shared" si="1"/>
        <v>6.3407361204580655</v>
      </c>
    </row>
    <row r="55" spans="1:4" ht="14.25" customHeight="1">
      <c r="A55" s="8" t="s">
        <v>12</v>
      </c>
      <c r="B55" s="45">
        <f>B56</f>
        <v>96.9</v>
      </c>
      <c r="C55" s="45">
        <f>C56</f>
        <v>8.06862</v>
      </c>
      <c r="D55" s="10">
        <f t="shared" si="1"/>
        <v>8.32674922600619</v>
      </c>
    </row>
    <row r="56" spans="1:4" ht="14.25" customHeight="1">
      <c r="A56" s="4" t="s">
        <v>13</v>
      </c>
      <c r="B56" s="46">
        <v>96.9</v>
      </c>
      <c r="C56" s="46">
        <v>8.06862</v>
      </c>
      <c r="D56" s="6">
        <f t="shared" si="1"/>
        <v>8.32674922600619</v>
      </c>
    </row>
    <row r="57" spans="1:4" ht="15.75" customHeight="1">
      <c r="A57" s="4" t="s">
        <v>0</v>
      </c>
      <c r="B57" s="52">
        <f>B36-B37</f>
        <v>0</v>
      </c>
      <c r="C57" s="46">
        <f>C36-C37</f>
        <v>-36.25821000000002</v>
      </c>
      <c r="D57" s="6"/>
    </row>
    <row r="58" spans="1:4" ht="11.25" customHeight="1">
      <c r="A58" s="3"/>
      <c r="B58" s="5"/>
      <c r="C58" s="5"/>
      <c r="D58" s="6"/>
    </row>
    <row r="59" spans="1:4" ht="15.75">
      <c r="A59" s="1" t="s">
        <v>132</v>
      </c>
      <c r="B59" s="1"/>
      <c r="C59" s="1"/>
      <c r="D59" s="1"/>
    </row>
    <row r="60" spans="1:4" ht="15.75">
      <c r="A60" s="1" t="s">
        <v>133</v>
      </c>
      <c r="B60" s="1"/>
      <c r="C60" s="1" t="s">
        <v>134</v>
      </c>
      <c r="D60" s="1"/>
    </row>
    <row r="61" spans="2:4" ht="15" customHeight="1">
      <c r="B61" s="1"/>
      <c r="C61" s="1"/>
      <c r="D61" s="1"/>
    </row>
    <row r="62" spans="2:4" ht="15.75">
      <c r="B62" s="1"/>
      <c r="C62" s="1"/>
      <c r="D62" s="1"/>
    </row>
    <row r="63" spans="2:4" ht="15">
      <c r="B63" s="3"/>
      <c r="C63" s="3"/>
      <c r="D63" s="3"/>
    </row>
    <row r="64" spans="2:4" ht="15">
      <c r="B64" s="3"/>
      <c r="C64" s="3"/>
      <c r="D64" s="3"/>
    </row>
    <row r="65" spans="2:4" ht="15">
      <c r="B65" s="3"/>
      <c r="C65" s="3"/>
      <c r="D65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2"/>
  <sheetViews>
    <sheetView view="pageBreakPreview" zoomScaleSheetLayoutView="100" zoomScalePageLayoutView="0" workbookViewId="0" topLeftCell="A1">
      <selection activeCell="D46" sqref="D46"/>
    </sheetView>
  </sheetViews>
  <sheetFormatPr defaultColWidth="9.00390625" defaultRowHeight="12.75"/>
  <cols>
    <col min="1" max="1" width="81.25390625" style="0" customWidth="1"/>
    <col min="2" max="2" width="17.875" style="0" customWidth="1"/>
    <col min="3" max="3" width="19.75390625" style="0" customWidth="1"/>
    <col min="4" max="4" width="18.00390625" style="0" customWidth="1"/>
  </cols>
  <sheetData>
    <row r="1" spans="1:4" ht="15.75">
      <c r="A1" s="53" t="s">
        <v>8</v>
      </c>
      <c r="B1" s="53"/>
      <c r="C1" s="53"/>
      <c r="D1" s="53"/>
    </row>
    <row r="2" spans="1:4" ht="15.75">
      <c r="A2" s="53" t="s">
        <v>88</v>
      </c>
      <c r="B2" s="53"/>
      <c r="C2" s="53"/>
      <c r="D2" s="53"/>
    </row>
    <row r="3" spans="1:4" ht="15.75">
      <c r="A3" s="53" t="s">
        <v>146</v>
      </c>
      <c r="B3" s="53"/>
      <c r="C3" s="53"/>
      <c r="D3" s="53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147</v>
      </c>
      <c r="C5" s="2" t="s">
        <v>148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23</v>
      </c>
      <c r="B8" s="9">
        <f>SUM(B9:B21)</f>
        <v>1882</v>
      </c>
      <c r="C8" s="9">
        <f>SUM(C9:C21)</f>
        <v>47.14732</v>
      </c>
      <c r="D8" s="10">
        <f aca="true" t="shared" si="0" ref="D8:D19">C8/B8*100</f>
        <v>2.5051710945802337</v>
      </c>
    </row>
    <row r="9" spans="1:4" ht="18" customHeight="1">
      <c r="A9" s="4" t="s">
        <v>24</v>
      </c>
      <c r="B9" s="11">
        <v>479</v>
      </c>
      <c r="C9" s="27">
        <v>32.17388</v>
      </c>
      <c r="D9" s="6">
        <f t="shared" si="0"/>
        <v>6.716885177453026</v>
      </c>
    </row>
    <row r="10" spans="1:4" ht="18" customHeight="1">
      <c r="A10" s="4" t="s">
        <v>85</v>
      </c>
      <c r="B10" s="11">
        <v>0</v>
      </c>
      <c r="C10" s="27">
        <v>0.02161</v>
      </c>
      <c r="D10" s="6">
        <v>0</v>
      </c>
    </row>
    <row r="11" spans="1:4" ht="15.75" customHeight="1">
      <c r="A11" s="4" t="s">
        <v>25</v>
      </c>
      <c r="B11" s="11">
        <v>512</v>
      </c>
      <c r="C11" s="11">
        <v>4.04459</v>
      </c>
      <c r="D11" s="6">
        <f t="shared" si="0"/>
        <v>0.7899589843750001</v>
      </c>
    </row>
    <row r="12" spans="1:4" ht="15.75" customHeight="1">
      <c r="A12" s="4" t="s">
        <v>26</v>
      </c>
      <c r="B12" s="11">
        <v>382</v>
      </c>
      <c r="C12" s="11">
        <v>3.08343</v>
      </c>
      <c r="D12" s="6">
        <f t="shared" si="0"/>
        <v>0.8071806282722513</v>
      </c>
    </row>
    <row r="13" spans="1:4" ht="20.25" customHeight="1" hidden="1">
      <c r="A13" s="4" t="s">
        <v>16</v>
      </c>
      <c r="B13" s="11"/>
      <c r="C13" s="11"/>
      <c r="D13" s="6" t="e">
        <f t="shared" si="0"/>
        <v>#DIV/0!</v>
      </c>
    </row>
    <row r="14" spans="1:4" ht="30.75" customHeight="1">
      <c r="A14" s="4" t="s">
        <v>27</v>
      </c>
      <c r="B14" s="11">
        <v>454</v>
      </c>
      <c r="C14" s="11">
        <v>7.82381</v>
      </c>
      <c r="D14" s="6">
        <f t="shared" si="0"/>
        <v>1.7233061674008812</v>
      </c>
    </row>
    <row r="15" spans="1:4" ht="32.25" customHeight="1">
      <c r="A15" s="7" t="s">
        <v>28</v>
      </c>
      <c r="B15" s="11">
        <v>53</v>
      </c>
      <c r="C15" s="11">
        <v>0</v>
      </c>
      <c r="D15" s="6">
        <f t="shared" si="0"/>
        <v>0</v>
      </c>
    </row>
    <row r="16" spans="1:4" ht="63" customHeight="1">
      <c r="A16" s="12" t="s">
        <v>29</v>
      </c>
      <c r="B16" s="11">
        <v>2</v>
      </c>
      <c r="C16" s="11">
        <v>0</v>
      </c>
      <c r="D16" s="6">
        <f>C16/B16*100</f>
        <v>0</v>
      </c>
    </row>
    <row r="17" spans="1:4" ht="0.75" customHeight="1">
      <c r="A17" s="4" t="s">
        <v>30</v>
      </c>
      <c r="B17" s="11"/>
      <c r="C17" s="11"/>
      <c r="D17" s="6">
        <v>0</v>
      </c>
    </row>
    <row r="18" spans="1:4" ht="33" customHeight="1" hidden="1">
      <c r="A18" s="25" t="s">
        <v>44</v>
      </c>
      <c r="B18" s="11">
        <v>0</v>
      </c>
      <c r="C18" s="11">
        <v>0</v>
      </c>
      <c r="D18" s="6">
        <v>0</v>
      </c>
    </row>
    <row r="19" spans="1:4" ht="12" customHeight="1" hidden="1">
      <c r="A19" s="4" t="s">
        <v>17</v>
      </c>
      <c r="B19" s="11"/>
      <c r="C19" s="11"/>
      <c r="D19" s="6" t="e">
        <f t="shared" si="0"/>
        <v>#DIV/0!</v>
      </c>
    </row>
    <row r="20" spans="1:4" ht="75.75" customHeight="1" hidden="1">
      <c r="A20" s="25" t="s">
        <v>45</v>
      </c>
      <c r="B20" s="11">
        <v>0</v>
      </c>
      <c r="C20" s="11">
        <v>0</v>
      </c>
      <c r="D20" s="6">
        <v>0</v>
      </c>
    </row>
    <row r="21" spans="1:4" ht="0.75" customHeight="1" hidden="1">
      <c r="A21" s="25" t="s">
        <v>31</v>
      </c>
      <c r="B21" s="11">
        <v>0</v>
      </c>
      <c r="C21" s="11">
        <v>0</v>
      </c>
      <c r="D21" s="6">
        <v>0</v>
      </c>
    </row>
    <row r="22" spans="1:4" ht="15.75" customHeight="1">
      <c r="A22" s="8" t="s">
        <v>4</v>
      </c>
      <c r="B22" s="26">
        <f>B23+B24+B29+B32+B30+B31+B28+B26+B33+B25+B27+B34</f>
        <v>12095.14466</v>
      </c>
      <c r="C22" s="26">
        <f>C23+C24+C26+C28+C29+C30+C31+C32+C33+C25+C27+C34</f>
        <v>113.07318000000001</v>
      </c>
      <c r="D22" s="10">
        <f>C22/B22*100</f>
        <v>0.9348642217893077</v>
      </c>
    </row>
    <row r="23" spans="1:4" ht="37.5" customHeight="1">
      <c r="A23" s="4" t="s">
        <v>77</v>
      </c>
      <c r="B23" s="11">
        <v>1054.54364</v>
      </c>
      <c r="C23" s="11">
        <v>87.9</v>
      </c>
      <c r="D23" s="6">
        <f>C23/B23*100</f>
        <v>8.335359170152502</v>
      </c>
    </row>
    <row r="24" spans="1:4" ht="18" customHeight="1">
      <c r="A24" s="4" t="s">
        <v>35</v>
      </c>
      <c r="B24" s="5">
        <v>222.4</v>
      </c>
      <c r="C24" s="5">
        <v>16.67318</v>
      </c>
      <c r="D24" s="6">
        <f>C24/B24*100</f>
        <v>7.496933453237409</v>
      </c>
    </row>
    <row r="25" spans="1:4" ht="76.5" customHeight="1" hidden="1">
      <c r="A25" s="4" t="s">
        <v>87</v>
      </c>
      <c r="B25" s="5"/>
      <c r="C25" s="5"/>
      <c r="D25" s="6" t="e">
        <f>C25/B25*100</f>
        <v>#DIV/0!</v>
      </c>
    </row>
    <row r="26" spans="1:4" ht="42.75" customHeight="1">
      <c r="A26" s="24" t="s">
        <v>78</v>
      </c>
      <c r="B26" s="5">
        <v>1019.80102</v>
      </c>
      <c r="C26" s="5">
        <v>0</v>
      </c>
      <c r="D26" s="6">
        <v>0</v>
      </c>
    </row>
    <row r="27" spans="1:4" ht="52.5" customHeight="1">
      <c r="A27" s="24" t="s">
        <v>152</v>
      </c>
      <c r="B27" s="5">
        <v>8991.5</v>
      </c>
      <c r="C27" s="5">
        <v>0</v>
      </c>
      <c r="D27" s="6">
        <v>0</v>
      </c>
    </row>
    <row r="28" spans="1:4" ht="84" customHeight="1">
      <c r="A28" s="4" t="s">
        <v>79</v>
      </c>
      <c r="B28" s="5">
        <v>318.5</v>
      </c>
      <c r="C28" s="5">
        <v>8.5</v>
      </c>
      <c r="D28" s="6">
        <f>C28/B28*100</f>
        <v>2.6687598116169546</v>
      </c>
    </row>
    <row r="29" spans="1:4" ht="0.75" customHeight="1">
      <c r="A29" s="4" t="s">
        <v>80</v>
      </c>
      <c r="B29" s="5"/>
      <c r="C29" s="5"/>
      <c r="D29" s="6" t="e">
        <f>C29/B29*100</f>
        <v>#DIV/0!</v>
      </c>
    </row>
    <row r="30" spans="1:4" ht="60.75" customHeight="1">
      <c r="A30" s="4" t="s">
        <v>81</v>
      </c>
      <c r="B30" s="5">
        <v>0.1</v>
      </c>
      <c r="C30" s="5">
        <v>0</v>
      </c>
      <c r="D30" s="6">
        <f>C30/B30*100</f>
        <v>0</v>
      </c>
    </row>
    <row r="31" spans="1:4" ht="114.75" customHeight="1">
      <c r="A31" s="4" t="s">
        <v>82</v>
      </c>
      <c r="B31" s="5">
        <v>0.1</v>
      </c>
      <c r="C31" s="5">
        <v>0</v>
      </c>
      <c r="D31" s="6">
        <f>C31/B31*100</f>
        <v>0</v>
      </c>
    </row>
    <row r="32" spans="1:4" ht="47.25" customHeight="1">
      <c r="A32" s="4" t="s">
        <v>83</v>
      </c>
      <c r="B32" s="5">
        <v>488.1</v>
      </c>
      <c r="C32" s="5">
        <v>0</v>
      </c>
      <c r="D32" s="6">
        <f>C32/B32*100</f>
        <v>0</v>
      </c>
    </row>
    <row r="33" spans="1:4" ht="0.75" customHeight="1">
      <c r="A33" s="4" t="s">
        <v>75</v>
      </c>
      <c r="B33" s="5"/>
      <c r="C33" s="5">
        <v>0</v>
      </c>
      <c r="D33" s="6">
        <v>0</v>
      </c>
    </row>
    <row r="34" spans="1:4" ht="61.5" customHeight="1">
      <c r="A34" s="4" t="s">
        <v>138</v>
      </c>
      <c r="B34" s="5">
        <v>0.1</v>
      </c>
      <c r="C34" s="5">
        <v>0</v>
      </c>
      <c r="D34" s="6">
        <v>0</v>
      </c>
    </row>
    <row r="35" spans="1:4" ht="14.25">
      <c r="A35" s="8" t="s">
        <v>1</v>
      </c>
      <c r="B35" s="9">
        <f>B22+B8</f>
        <v>13977.14466</v>
      </c>
      <c r="C35" s="9">
        <f>C22+C8</f>
        <v>160.22050000000002</v>
      </c>
      <c r="D35" s="10">
        <f>C35/B35*100</f>
        <v>1.1463035111779405</v>
      </c>
    </row>
    <row r="36" spans="1:4" ht="16.5" customHeight="1">
      <c r="A36" s="8" t="s">
        <v>33</v>
      </c>
      <c r="B36" s="9">
        <f>B37+B41+B43+B46+B50+B54</f>
        <v>13977.144660000002</v>
      </c>
      <c r="C36" s="9">
        <f>C37+C41+C43+C46+C50+C54</f>
        <v>170.91794000000002</v>
      </c>
      <c r="D36" s="10">
        <f>C36/B36*100</f>
        <v>1.2228387425160983</v>
      </c>
    </row>
    <row r="37" spans="1:4" ht="17.25" customHeight="1">
      <c r="A37" s="8" t="s">
        <v>20</v>
      </c>
      <c r="B37" s="9">
        <f>B38+B39+B40</f>
        <v>2392.9</v>
      </c>
      <c r="C37" s="9">
        <f>C38+C39+C40</f>
        <v>131.67936</v>
      </c>
      <c r="D37" s="10">
        <f>C37/B37*100</f>
        <v>5.502919470099043</v>
      </c>
    </row>
    <row r="38" spans="1:4" ht="47.25" customHeight="1">
      <c r="A38" s="16" t="s">
        <v>11</v>
      </c>
      <c r="B38" s="5">
        <v>2318.6</v>
      </c>
      <c r="C38" s="5">
        <v>131.67936</v>
      </c>
      <c r="D38" s="6">
        <f>C38/B38*100</f>
        <v>5.679261623393427</v>
      </c>
    </row>
    <row r="39" spans="1:4" ht="14.25" customHeight="1">
      <c r="A39" s="16" t="s">
        <v>15</v>
      </c>
      <c r="B39" s="46">
        <v>1</v>
      </c>
      <c r="C39" s="46">
        <v>0</v>
      </c>
      <c r="D39" s="6">
        <f>C39/B39*100</f>
        <v>0</v>
      </c>
    </row>
    <row r="40" spans="1:4" ht="14.25" customHeight="1">
      <c r="A40" s="4" t="s">
        <v>9</v>
      </c>
      <c r="B40" s="46">
        <v>73.3</v>
      </c>
      <c r="C40" s="46">
        <v>0</v>
      </c>
      <c r="D40" s="6">
        <f>C40/B40*100</f>
        <v>0</v>
      </c>
    </row>
    <row r="41" spans="1:4" ht="18" customHeight="1">
      <c r="A41" s="8" t="s">
        <v>21</v>
      </c>
      <c r="B41" s="45">
        <f>B42</f>
        <v>222.4</v>
      </c>
      <c r="C41" s="45">
        <f>C42</f>
        <v>16.67318</v>
      </c>
      <c r="D41" s="10">
        <f>C41/B41*100</f>
        <v>7.496933453237409</v>
      </c>
    </row>
    <row r="42" spans="1:4" ht="18.75" customHeight="1">
      <c r="A42" s="4" t="s">
        <v>5</v>
      </c>
      <c r="B42" s="46">
        <v>222.4</v>
      </c>
      <c r="C42" s="46">
        <v>16.67318</v>
      </c>
      <c r="D42" s="6">
        <f>C42/B42*100</f>
        <v>7.496933453237409</v>
      </c>
    </row>
    <row r="43" spans="1:4" ht="15.75" customHeight="1">
      <c r="A43" s="8" t="s">
        <v>135</v>
      </c>
      <c r="B43" s="45">
        <f>B44+B45</f>
        <v>0</v>
      </c>
      <c r="C43" s="45">
        <f>C44+C45</f>
        <v>0</v>
      </c>
      <c r="D43" s="10">
        <v>0</v>
      </c>
    </row>
    <row r="44" spans="1:4" ht="30.75" customHeight="1">
      <c r="A44" s="4" t="s">
        <v>118</v>
      </c>
      <c r="B44" s="46">
        <v>0</v>
      </c>
      <c r="C44" s="46">
        <v>0</v>
      </c>
      <c r="D44" s="6">
        <v>0</v>
      </c>
    </row>
    <row r="45" spans="1:4" ht="16.5" customHeight="1">
      <c r="A45" s="4" t="s">
        <v>22</v>
      </c>
      <c r="B45" s="46">
        <v>0</v>
      </c>
      <c r="C45" s="46">
        <v>0</v>
      </c>
      <c r="D45" s="6">
        <v>0</v>
      </c>
    </row>
    <row r="46" spans="1:4" ht="16.5" customHeight="1">
      <c r="A46" s="8" t="s">
        <v>14</v>
      </c>
      <c r="B46" s="45">
        <f>B47+B48+B49</f>
        <v>9806.1</v>
      </c>
      <c r="C46" s="45">
        <f>C47+C48+C49</f>
        <v>8.5</v>
      </c>
      <c r="D46" s="10">
        <f aca="true" t="shared" si="1" ref="D45:D55">C46/B46*100</f>
        <v>0.08668073953967428</v>
      </c>
    </row>
    <row r="47" spans="1:4" ht="14.25" customHeight="1">
      <c r="A47" s="4" t="s">
        <v>101</v>
      </c>
      <c r="B47" s="46">
        <v>0</v>
      </c>
      <c r="C47" s="46">
        <v>0</v>
      </c>
      <c r="D47" s="6">
        <v>0</v>
      </c>
    </row>
    <row r="48" spans="1:4" ht="18" customHeight="1">
      <c r="A48" s="4" t="s">
        <v>32</v>
      </c>
      <c r="B48" s="46">
        <v>9798.1</v>
      </c>
      <c r="C48" s="46">
        <v>8.5</v>
      </c>
      <c r="D48" s="6">
        <f t="shared" si="1"/>
        <v>0.08675151304844816</v>
      </c>
    </row>
    <row r="49" spans="1:4" ht="17.25" customHeight="1">
      <c r="A49" s="4" t="s">
        <v>19</v>
      </c>
      <c r="B49" s="46">
        <v>8</v>
      </c>
      <c r="C49" s="46">
        <v>0</v>
      </c>
      <c r="D49" s="6">
        <f t="shared" si="1"/>
        <v>0</v>
      </c>
    </row>
    <row r="50" spans="1:4" ht="17.25" customHeight="1">
      <c r="A50" s="8" t="s">
        <v>6</v>
      </c>
      <c r="B50" s="45">
        <f>B51+B52+B53</f>
        <v>1380.24466</v>
      </c>
      <c r="C50" s="45">
        <f>C51+C52+C53</f>
        <v>14.0654</v>
      </c>
      <c r="D50" s="10">
        <f t="shared" si="1"/>
        <v>1.0190512166154657</v>
      </c>
    </row>
    <row r="51" spans="1:4" ht="15" customHeight="1">
      <c r="A51" s="4" t="s">
        <v>18</v>
      </c>
      <c r="B51" s="46">
        <v>12.1</v>
      </c>
      <c r="C51" s="46">
        <v>1.00116</v>
      </c>
      <c r="D51" s="6">
        <f t="shared" si="1"/>
        <v>8.27404958677686</v>
      </c>
    </row>
    <row r="52" spans="1:4" ht="15.75" customHeight="1">
      <c r="A52" s="15" t="s">
        <v>10</v>
      </c>
      <c r="B52" s="46">
        <v>0.2</v>
      </c>
      <c r="C52" s="46">
        <v>0</v>
      </c>
      <c r="D52" s="6">
        <f t="shared" si="1"/>
        <v>0</v>
      </c>
    </row>
    <row r="53" spans="1:4" ht="13.5" customHeight="1">
      <c r="A53" s="4" t="s">
        <v>7</v>
      </c>
      <c r="B53" s="46">
        <v>1367.94466</v>
      </c>
      <c r="C53" s="46">
        <v>13.06424</v>
      </c>
      <c r="D53" s="6">
        <f t="shared" si="1"/>
        <v>0.9550269380049335</v>
      </c>
    </row>
    <row r="54" spans="1:4" ht="16.5" customHeight="1">
      <c r="A54" s="8" t="s">
        <v>12</v>
      </c>
      <c r="B54" s="45">
        <f>B55</f>
        <v>175.5</v>
      </c>
      <c r="C54" s="45">
        <f>C55</f>
        <v>0</v>
      </c>
      <c r="D54" s="10">
        <f t="shared" si="1"/>
        <v>0</v>
      </c>
    </row>
    <row r="55" spans="1:4" ht="17.25" customHeight="1">
      <c r="A55" s="4" t="s">
        <v>13</v>
      </c>
      <c r="B55" s="46">
        <v>175.5</v>
      </c>
      <c r="C55" s="46">
        <v>0</v>
      </c>
      <c r="D55" s="6">
        <f t="shared" si="1"/>
        <v>0</v>
      </c>
    </row>
    <row r="56" spans="1:4" ht="16.5" customHeight="1">
      <c r="A56" s="4" t="s">
        <v>0</v>
      </c>
      <c r="B56" s="52">
        <f>B35-B36</f>
        <v>0</v>
      </c>
      <c r="C56" s="46">
        <f>C35-C36</f>
        <v>-10.69744</v>
      </c>
      <c r="D56" s="6"/>
    </row>
    <row r="57" spans="1:4" ht="15" customHeight="1">
      <c r="A57" s="3"/>
      <c r="B57" s="5"/>
      <c r="C57" s="5"/>
      <c r="D57" s="6"/>
    </row>
    <row r="58" spans="1:4" ht="16.5" customHeight="1">
      <c r="A58" s="1" t="s">
        <v>132</v>
      </c>
      <c r="B58" s="1"/>
      <c r="C58" s="1"/>
      <c r="D58" s="1"/>
    </row>
    <row r="59" spans="1:4" ht="15.75">
      <c r="A59" s="1" t="s">
        <v>133</v>
      </c>
      <c r="B59" s="1"/>
      <c r="C59" s="1" t="s">
        <v>134</v>
      </c>
      <c r="D59" s="1"/>
    </row>
    <row r="60" spans="1:4" ht="18" customHeight="1">
      <c r="A60" s="4"/>
      <c r="B60" s="31"/>
      <c r="C60" s="31"/>
      <c r="D60" s="6"/>
    </row>
    <row r="61" spans="1:4" ht="15" customHeight="1">
      <c r="A61" s="4"/>
      <c r="B61" s="31"/>
      <c r="C61" s="31"/>
      <c r="D61" s="6"/>
    </row>
    <row r="62" spans="1:4" ht="14.25" customHeight="1">
      <c r="A62" s="1"/>
      <c r="B62" s="29"/>
      <c r="C62" s="29"/>
      <c r="D62" s="10"/>
    </row>
    <row r="63" spans="1:4" ht="14.25" customHeight="1">
      <c r="A63" s="1"/>
      <c r="B63" s="31"/>
      <c r="C63" s="31"/>
      <c r="D63" s="6"/>
    </row>
    <row r="64" spans="1:4" ht="15.75" customHeight="1">
      <c r="A64" s="1"/>
      <c r="B64" s="5"/>
      <c r="C64" s="28"/>
      <c r="D64" s="23"/>
    </row>
    <row r="65" spans="1:4" ht="11.25" customHeight="1">
      <c r="A65" s="3"/>
      <c r="B65" s="5"/>
      <c r="C65" s="5"/>
      <c r="D65" s="6"/>
    </row>
    <row r="66" spans="1:4" ht="15.75">
      <c r="A66" s="3"/>
      <c r="B66" s="1"/>
      <c r="C66" s="1"/>
      <c r="D66" s="1"/>
    </row>
    <row r="67" spans="1:4" ht="15.75">
      <c r="A67" s="3"/>
      <c r="B67" s="1"/>
      <c r="C67" s="1"/>
      <c r="D67" s="1"/>
    </row>
    <row r="68" spans="2:4" ht="15" customHeight="1">
      <c r="B68" s="1"/>
      <c r="C68" s="1"/>
      <c r="D68" s="1"/>
    </row>
    <row r="69" spans="2:4" ht="15.75">
      <c r="B69" s="1"/>
      <c r="C69" s="1"/>
      <c r="D69" s="1"/>
    </row>
    <row r="70" spans="2:4" ht="15">
      <c r="B70" s="3"/>
      <c r="C70" s="3"/>
      <c r="D70" s="3"/>
    </row>
    <row r="71" spans="2:4" ht="15">
      <c r="B71" s="3"/>
      <c r="C71" s="3"/>
      <c r="D71" s="3"/>
    </row>
    <row r="72" spans="2:4" ht="15">
      <c r="B72" s="3"/>
      <c r="C72" s="3"/>
      <c r="D72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view="pageBreakPreview" zoomScaleSheetLayoutView="100" zoomScalePageLayoutView="0" workbookViewId="0" topLeftCell="A44">
      <selection activeCell="D52" sqref="D52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24.75390625" style="0" customWidth="1"/>
    <col min="4" max="4" width="18.00390625" style="0" customWidth="1"/>
  </cols>
  <sheetData>
    <row r="1" spans="1:4" ht="15.75">
      <c r="A1" s="53" t="s">
        <v>8</v>
      </c>
      <c r="B1" s="53"/>
      <c r="C1" s="53"/>
      <c r="D1" s="53"/>
    </row>
    <row r="2" spans="1:4" ht="15.75">
      <c r="A2" s="53" t="s">
        <v>90</v>
      </c>
      <c r="B2" s="53"/>
      <c r="C2" s="53"/>
      <c r="D2" s="53"/>
    </row>
    <row r="3" spans="1:4" ht="15.75">
      <c r="A3" s="53" t="s">
        <v>146</v>
      </c>
      <c r="B3" s="53"/>
      <c r="C3" s="53"/>
      <c r="D3" s="53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147</v>
      </c>
      <c r="C5" s="2" t="s">
        <v>148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23</v>
      </c>
      <c r="B8" s="9">
        <f>SUM(B9:B22)</f>
        <v>1858</v>
      </c>
      <c r="C8" s="9">
        <f>SUM(C9:C17)</f>
        <v>60.91771</v>
      </c>
      <c r="D8" s="10">
        <f aca="true" t="shared" si="0" ref="D8:D20">C8/B8*100</f>
        <v>3.2786711517761034</v>
      </c>
    </row>
    <row r="9" spans="1:4" ht="18" customHeight="1">
      <c r="A9" s="4" t="s">
        <v>24</v>
      </c>
      <c r="B9" s="11">
        <v>312</v>
      </c>
      <c r="C9" s="27">
        <v>20.3571</v>
      </c>
      <c r="D9" s="6">
        <f t="shared" si="0"/>
        <v>6.5247115384615375</v>
      </c>
    </row>
    <row r="10" spans="1:4" ht="18" customHeight="1">
      <c r="A10" s="4" t="s">
        <v>85</v>
      </c>
      <c r="B10" s="11">
        <v>33</v>
      </c>
      <c r="C10" s="27">
        <v>0</v>
      </c>
      <c r="D10" s="6">
        <f t="shared" si="0"/>
        <v>0</v>
      </c>
    </row>
    <row r="11" spans="1:4" ht="15.75" customHeight="1">
      <c r="A11" s="4" t="s">
        <v>25</v>
      </c>
      <c r="B11" s="11">
        <v>400</v>
      </c>
      <c r="C11" s="11">
        <v>0.80383</v>
      </c>
      <c r="D11" s="6">
        <f t="shared" si="0"/>
        <v>0.2009575</v>
      </c>
    </row>
    <row r="12" spans="1:4" ht="15.75" customHeight="1">
      <c r="A12" s="4" t="s">
        <v>26</v>
      </c>
      <c r="B12" s="11">
        <v>546</v>
      </c>
      <c r="C12" s="11">
        <v>1.8827</v>
      </c>
      <c r="D12" s="6">
        <f t="shared" si="0"/>
        <v>0.34481684981684985</v>
      </c>
    </row>
    <row r="13" spans="1:4" ht="0.75" customHeight="1">
      <c r="A13" s="4" t="s">
        <v>16</v>
      </c>
      <c r="B13" s="11"/>
      <c r="C13" s="11"/>
      <c r="D13" s="6" t="e">
        <f t="shared" si="0"/>
        <v>#DIV/0!</v>
      </c>
    </row>
    <row r="14" spans="1:4" ht="30.75" customHeight="1">
      <c r="A14" s="4" t="s">
        <v>27</v>
      </c>
      <c r="B14" s="11">
        <v>474</v>
      </c>
      <c r="C14" s="11">
        <v>33.66396</v>
      </c>
      <c r="D14" s="6">
        <f t="shared" si="0"/>
        <v>7.102101265822785</v>
      </c>
    </row>
    <row r="15" spans="1:4" ht="19.5" customHeight="1" hidden="1">
      <c r="A15" s="4" t="s">
        <v>143</v>
      </c>
      <c r="B15" s="11">
        <v>0</v>
      </c>
      <c r="C15" s="11"/>
      <c r="D15" s="6">
        <v>0</v>
      </c>
    </row>
    <row r="16" spans="1:4" ht="32.25" customHeight="1">
      <c r="A16" s="7" t="s">
        <v>28</v>
      </c>
      <c r="B16" s="11">
        <v>61</v>
      </c>
      <c r="C16" s="11">
        <v>0</v>
      </c>
      <c r="D16" s="6">
        <f t="shared" si="0"/>
        <v>0</v>
      </c>
    </row>
    <row r="17" spans="1:4" ht="63.75" customHeight="1">
      <c r="A17" s="12" t="s">
        <v>29</v>
      </c>
      <c r="B17" s="11">
        <v>32</v>
      </c>
      <c r="C17" s="11">
        <v>4.21012</v>
      </c>
      <c r="D17" s="6">
        <f>C17/B17*100</f>
        <v>13.156625</v>
      </c>
    </row>
    <row r="18" spans="1:4" ht="42.75" customHeight="1" hidden="1">
      <c r="A18" s="4" t="s">
        <v>30</v>
      </c>
      <c r="B18" s="11">
        <v>0</v>
      </c>
      <c r="C18" s="11">
        <v>0</v>
      </c>
      <c r="D18" s="6">
        <v>0</v>
      </c>
    </row>
    <row r="19" spans="1:4" ht="32.25" customHeight="1" hidden="1">
      <c r="A19" s="25" t="s">
        <v>44</v>
      </c>
      <c r="B19" s="11">
        <v>0</v>
      </c>
      <c r="C19" s="11">
        <v>0</v>
      </c>
      <c r="D19" s="6">
        <v>0</v>
      </c>
    </row>
    <row r="20" spans="1:4" ht="42.75" customHeight="1" hidden="1">
      <c r="A20" s="4" t="s">
        <v>17</v>
      </c>
      <c r="B20" s="11"/>
      <c r="C20" s="11"/>
      <c r="D20" s="6" t="e">
        <f t="shared" si="0"/>
        <v>#DIV/0!</v>
      </c>
    </row>
    <row r="21" spans="1:4" ht="22.5" customHeight="1" hidden="1">
      <c r="A21" s="25" t="s">
        <v>45</v>
      </c>
      <c r="B21" s="11">
        <v>0</v>
      </c>
      <c r="C21" s="11">
        <v>0</v>
      </c>
      <c r="D21" s="6">
        <v>0</v>
      </c>
    </row>
    <row r="22" spans="1:4" ht="27" customHeight="1" hidden="1">
      <c r="A22" s="25" t="s">
        <v>31</v>
      </c>
      <c r="B22" s="11">
        <v>0</v>
      </c>
      <c r="C22" s="11">
        <v>0</v>
      </c>
      <c r="D22" s="6">
        <v>0</v>
      </c>
    </row>
    <row r="23" spans="1:4" ht="15.75" customHeight="1">
      <c r="A23" s="8" t="s">
        <v>4</v>
      </c>
      <c r="B23" s="26">
        <f>SUM(B24:B40)</f>
        <v>2080.7999999999997</v>
      </c>
      <c r="C23" s="26">
        <f>C24+C25+C30+C32+C33+C34+C36</f>
        <v>66.75518</v>
      </c>
      <c r="D23" s="10">
        <f>C23/B23*100</f>
        <v>3.208149750096117</v>
      </c>
    </row>
    <row r="24" spans="1:4" ht="37.5" customHeight="1">
      <c r="A24" s="4" t="s">
        <v>77</v>
      </c>
      <c r="B24" s="11">
        <v>1040.5</v>
      </c>
      <c r="C24" s="11">
        <v>50.1</v>
      </c>
      <c r="D24" s="6">
        <f>C24/B24*100</f>
        <v>4.814992791926959</v>
      </c>
    </row>
    <row r="25" spans="1:4" ht="36.75" customHeight="1">
      <c r="A25" s="4" t="s">
        <v>35</v>
      </c>
      <c r="B25" s="5">
        <v>222.4</v>
      </c>
      <c r="C25" s="5">
        <v>16.65518</v>
      </c>
      <c r="D25" s="6">
        <f>C25/B25*100</f>
        <v>7.488839928057554</v>
      </c>
    </row>
    <row r="26" spans="1:4" ht="0.75" customHeight="1">
      <c r="A26" s="4" t="s">
        <v>87</v>
      </c>
      <c r="B26" s="5">
        <v>0</v>
      </c>
      <c r="C26" s="5">
        <v>0</v>
      </c>
      <c r="D26" s="6">
        <v>0</v>
      </c>
    </row>
    <row r="27" spans="1:4" ht="16.5" customHeight="1" hidden="1">
      <c r="A27" s="24" t="s">
        <v>78</v>
      </c>
      <c r="B27" s="5">
        <v>0</v>
      </c>
      <c r="C27" s="5">
        <v>0</v>
      </c>
      <c r="D27" s="6">
        <v>0</v>
      </c>
    </row>
    <row r="28" spans="1:4" ht="21" customHeight="1" hidden="1">
      <c r="A28" s="24" t="s">
        <v>86</v>
      </c>
      <c r="B28" s="5">
        <v>0</v>
      </c>
      <c r="C28" s="5">
        <v>0</v>
      </c>
      <c r="D28" s="6">
        <v>0</v>
      </c>
    </row>
    <row r="29" spans="1:4" ht="40.5" customHeight="1" hidden="1">
      <c r="A29" s="24" t="s">
        <v>91</v>
      </c>
      <c r="B29" s="5"/>
      <c r="C29" s="5"/>
      <c r="D29" s="6" t="e">
        <f>C29/B29*100</f>
        <v>#DIV/0!</v>
      </c>
    </row>
    <row r="30" spans="1:4" ht="84" customHeight="1">
      <c r="A30" s="4" t="s">
        <v>79</v>
      </c>
      <c r="B30" s="5">
        <v>467.8</v>
      </c>
      <c r="C30" s="5">
        <v>0</v>
      </c>
      <c r="D30" s="6">
        <f>C30/B30*100</f>
        <v>0</v>
      </c>
    </row>
    <row r="31" spans="1:4" ht="29.25" customHeight="1" hidden="1">
      <c r="A31" s="4" t="s">
        <v>80</v>
      </c>
      <c r="B31" s="5"/>
      <c r="C31" s="5"/>
      <c r="D31" s="6" t="e">
        <f>C31/B31*100</f>
        <v>#DIV/0!</v>
      </c>
    </row>
    <row r="32" spans="1:4" ht="60.75" customHeight="1">
      <c r="A32" s="4" t="s">
        <v>81</v>
      </c>
      <c r="B32" s="5">
        <v>0.1</v>
      </c>
      <c r="C32" s="5">
        <v>0</v>
      </c>
      <c r="D32" s="6">
        <f>C32/B32*100</f>
        <v>0</v>
      </c>
    </row>
    <row r="33" spans="1:4" ht="114.75" customHeight="1">
      <c r="A33" s="4" t="s">
        <v>82</v>
      </c>
      <c r="B33" s="5">
        <v>0.1</v>
      </c>
      <c r="C33" s="5">
        <v>0</v>
      </c>
      <c r="D33" s="6">
        <f>C33/B33*100</f>
        <v>0</v>
      </c>
    </row>
    <row r="34" spans="1:4" ht="44.25" customHeight="1">
      <c r="A34" s="4" t="s">
        <v>83</v>
      </c>
      <c r="B34" s="5">
        <v>349.8</v>
      </c>
      <c r="C34" s="5">
        <v>0</v>
      </c>
      <c r="D34" s="6">
        <f>C34/B34*100</f>
        <v>0</v>
      </c>
    </row>
    <row r="35" spans="1:4" ht="1.5" customHeight="1" hidden="1">
      <c r="A35" s="4" t="s">
        <v>75</v>
      </c>
      <c r="B35" s="5"/>
      <c r="C35" s="5"/>
      <c r="D35" s="6">
        <v>0</v>
      </c>
    </row>
    <row r="36" spans="1:4" ht="66.75" customHeight="1">
      <c r="A36" s="4" t="s">
        <v>138</v>
      </c>
      <c r="B36" s="5">
        <v>0.1</v>
      </c>
      <c r="C36" s="5">
        <v>0</v>
      </c>
      <c r="D36" s="6">
        <v>0</v>
      </c>
    </row>
    <row r="37" spans="1:4" ht="67.5" customHeight="1" hidden="1">
      <c r="A37" s="4" t="s">
        <v>76</v>
      </c>
      <c r="B37" s="5"/>
      <c r="C37" s="5">
        <v>240</v>
      </c>
      <c r="D37" s="6" t="e">
        <f>C37/B37*100</f>
        <v>#DIV/0!</v>
      </c>
    </row>
    <row r="38" spans="1:4" ht="34.5" customHeight="1" hidden="1">
      <c r="A38" s="4" t="s">
        <v>37</v>
      </c>
      <c r="B38" s="5"/>
      <c r="C38" s="5">
        <v>100</v>
      </c>
      <c r="D38" s="6">
        <v>0</v>
      </c>
    </row>
    <row r="39" spans="1:4" ht="0.75" customHeight="1" hidden="1">
      <c r="A39" s="4" t="s">
        <v>43</v>
      </c>
      <c r="B39" s="5"/>
      <c r="C39" s="5">
        <v>60</v>
      </c>
      <c r="D39" s="6" t="e">
        <f>C39/B39*100</f>
        <v>#DIV/0!</v>
      </c>
    </row>
    <row r="40" spans="1:4" ht="45" customHeight="1" hidden="1">
      <c r="A40" s="40" t="s">
        <v>38</v>
      </c>
      <c r="B40" s="5"/>
      <c r="C40" s="5">
        <v>0</v>
      </c>
      <c r="D40" s="6">
        <v>0</v>
      </c>
    </row>
    <row r="41" spans="1:4" ht="15" customHeight="1">
      <c r="A41" s="8" t="s">
        <v>1</v>
      </c>
      <c r="B41" s="9">
        <f>B23+B8</f>
        <v>3938.7999999999997</v>
      </c>
      <c r="C41" s="9">
        <f>C23+C8</f>
        <v>127.67289</v>
      </c>
      <c r="D41" s="10">
        <f>C41/B41*100</f>
        <v>3.2414159134761857</v>
      </c>
    </row>
    <row r="42" spans="1:4" ht="14.25">
      <c r="A42" s="8" t="s">
        <v>33</v>
      </c>
      <c r="B42" s="9">
        <f>B43+B47+B49+B52+B56+B60</f>
        <v>3938.8</v>
      </c>
      <c r="C42" s="9">
        <f>C43+C47+C49+C52+C56+C60</f>
        <v>239.84492</v>
      </c>
      <c r="D42" s="10">
        <f>C42/B42*100</f>
        <v>6.089289123590942</v>
      </c>
    </row>
    <row r="43" spans="1:4" ht="14.25">
      <c r="A43" s="8" t="s">
        <v>20</v>
      </c>
      <c r="B43" s="9">
        <f>B44+B45+B46</f>
        <v>2388.7000000000003</v>
      </c>
      <c r="C43" s="9">
        <f>C44+C45+C46</f>
        <v>194.39502</v>
      </c>
      <c r="D43" s="10">
        <f>C43/B43*100</f>
        <v>8.138109431908568</v>
      </c>
    </row>
    <row r="44" spans="1:4" ht="45">
      <c r="A44" s="16" t="s">
        <v>11</v>
      </c>
      <c r="B44" s="5">
        <v>2342.8</v>
      </c>
      <c r="C44" s="5">
        <v>171.67602</v>
      </c>
      <c r="D44" s="6">
        <f>C44/B44*100</f>
        <v>7.3278137271640755</v>
      </c>
    </row>
    <row r="45" spans="1:4" ht="15">
      <c r="A45" s="16" t="s">
        <v>15</v>
      </c>
      <c r="B45" s="46">
        <v>1</v>
      </c>
      <c r="C45" s="46">
        <v>0</v>
      </c>
      <c r="D45" s="6">
        <f>C45/B45*100</f>
        <v>0</v>
      </c>
    </row>
    <row r="46" spans="1:4" ht="15">
      <c r="A46" s="4" t="s">
        <v>9</v>
      </c>
      <c r="B46" s="46">
        <v>44.9</v>
      </c>
      <c r="C46" s="46">
        <v>22.719</v>
      </c>
      <c r="D46" s="6">
        <f>C46/B46*100</f>
        <v>50.59910913140312</v>
      </c>
    </row>
    <row r="47" spans="1:4" ht="14.25">
      <c r="A47" s="8" t="s">
        <v>21</v>
      </c>
      <c r="B47" s="45">
        <f>B48</f>
        <v>222.4</v>
      </c>
      <c r="C47" s="45">
        <f>C48</f>
        <v>16.65518</v>
      </c>
      <c r="D47" s="10">
        <f>C47/B47*100</f>
        <v>7.488839928057554</v>
      </c>
    </row>
    <row r="48" spans="1:4" ht="15">
      <c r="A48" s="4" t="s">
        <v>5</v>
      </c>
      <c r="B48" s="46">
        <v>222.4</v>
      </c>
      <c r="C48" s="46">
        <v>16.65518</v>
      </c>
      <c r="D48" s="6">
        <f>C48/B48*100</f>
        <v>7.488839928057554</v>
      </c>
    </row>
    <row r="49" spans="1:4" ht="14.25">
      <c r="A49" s="8" t="s">
        <v>57</v>
      </c>
      <c r="B49" s="45">
        <f>B50+B51</f>
        <v>0</v>
      </c>
      <c r="C49" s="45">
        <f>C50+C51</f>
        <v>0</v>
      </c>
      <c r="D49" s="10">
        <v>0</v>
      </c>
    </row>
    <row r="50" spans="1:4" ht="30">
      <c r="A50" s="4" t="s">
        <v>118</v>
      </c>
      <c r="B50" s="46">
        <v>0</v>
      </c>
      <c r="C50" s="46">
        <v>0</v>
      </c>
      <c r="D50" s="6">
        <v>0</v>
      </c>
    </row>
    <row r="51" spans="1:4" ht="15">
      <c r="A51" s="4" t="s">
        <v>22</v>
      </c>
      <c r="B51" s="46">
        <v>0</v>
      </c>
      <c r="C51" s="46">
        <v>0</v>
      </c>
      <c r="D51" s="6">
        <v>0</v>
      </c>
    </row>
    <row r="52" spans="1:4" ht="14.25">
      <c r="A52" s="8" t="s">
        <v>14</v>
      </c>
      <c r="B52" s="45">
        <f>B53+B54+B55</f>
        <v>825.6</v>
      </c>
      <c r="C52" s="45">
        <f>C53+C54+C55</f>
        <v>0</v>
      </c>
      <c r="D52" s="10">
        <f aca="true" t="shared" si="1" ref="D51:D61">C52/B52*100</f>
        <v>0</v>
      </c>
    </row>
    <row r="53" spans="1:4" ht="15">
      <c r="A53" s="4" t="s">
        <v>101</v>
      </c>
      <c r="B53" s="46">
        <v>0</v>
      </c>
      <c r="C53" s="46">
        <v>0</v>
      </c>
      <c r="D53" s="6">
        <v>0</v>
      </c>
    </row>
    <row r="54" spans="1:4" ht="15">
      <c r="A54" s="4" t="s">
        <v>32</v>
      </c>
      <c r="B54" s="46">
        <v>817.6</v>
      </c>
      <c r="C54" s="46">
        <v>0</v>
      </c>
      <c r="D54" s="6">
        <f t="shared" si="1"/>
        <v>0</v>
      </c>
    </row>
    <row r="55" spans="1:4" ht="15">
      <c r="A55" s="4" t="s">
        <v>19</v>
      </c>
      <c r="B55" s="46">
        <v>8</v>
      </c>
      <c r="C55" s="46">
        <v>0</v>
      </c>
      <c r="D55" s="6">
        <f t="shared" si="1"/>
        <v>0</v>
      </c>
    </row>
    <row r="56" spans="1:4" ht="14.25">
      <c r="A56" s="8" t="s">
        <v>6</v>
      </c>
      <c r="B56" s="45">
        <f>B57+B58+B59</f>
        <v>258.5</v>
      </c>
      <c r="C56" s="45">
        <f>C57+C58+C59</f>
        <v>8.50073</v>
      </c>
      <c r="D56" s="10">
        <f t="shared" si="1"/>
        <v>3.288483558994198</v>
      </c>
    </row>
    <row r="57" spans="1:4" ht="15">
      <c r="A57" s="4" t="s">
        <v>18</v>
      </c>
      <c r="B57" s="46">
        <v>55.3</v>
      </c>
      <c r="C57" s="46">
        <v>4.43118</v>
      </c>
      <c r="D57" s="6">
        <f>C57/B57*100</f>
        <v>8.012983725135625</v>
      </c>
    </row>
    <row r="58" spans="1:4" ht="15">
      <c r="A58" s="15" t="s">
        <v>10</v>
      </c>
      <c r="B58" s="46">
        <v>0.2</v>
      </c>
      <c r="C58" s="46">
        <v>0</v>
      </c>
      <c r="D58" s="6">
        <f>C58/B58*100</f>
        <v>0</v>
      </c>
    </row>
    <row r="59" spans="1:4" ht="15">
      <c r="A59" s="4" t="s">
        <v>7</v>
      </c>
      <c r="B59" s="46">
        <v>203</v>
      </c>
      <c r="C59" s="46">
        <v>4.06955</v>
      </c>
      <c r="D59" s="6">
        <f>C59/B59*100</f>
        <v>2.004704433497537</v>
      </c>
    </row>
    <row r="60" spans="1:4" ht="14.25">
      <c r="A60" s="8" t="s">
        <v>12</v>
      </c>
      <c r="B60" s="45">
        <f>B61</f>
        <v>243.6</v>
      </c>
      <c r="C60" s="45">
        <f>C61</f>
        <v>20.29399</v>
      </c>
      <c r="D60" s="10">
        <f t="shared" si="1"/>
        <v>8.33086617405583</v>
      </c>
    </row>
    <row r="61" spans="1:4" ht="15">
      <c r="A61" s="4" t="s">
        <v>13</v>
      </c>
      <c r="B61" s="46">
        <v>243.6</v>
      </c>
      <c r="C61" s="46">
        <v>20.29399</v>
      </c>
      <c r="D61" s="6">
        <f t="shared" si="1"/>
        <v>8.33086617405583</v>
      </c>
    </row>
    <row r="62" spans="1:4" ht="15">
      <c r="A62" s="4" t="s">
        <v>0</v>
      </c>
      <c r="B62" s="52">
        <f>B41-B42</f>
        <v>0</v>
      </c>
      <c r="C62" s="46">
        <f>C41-C42</f>
        <v>-112.17203</v>
      </c>
      <c r="D62" s="6"/>
    </row>
    <row r="63" spans="1:4" ht="15">
      <c r="A63" s="3"/>
      <c r="B63" s="5"/>
      <c r="C63" s="5"/>
      <c r="D63" s="6"/>
    </row>
    <row r="64" spans="1:4" ht="15.75">
      <c r="A64" s="1" t="s">
        <v>132</v>
      </c>
      <c r="B64" s="1"/>
      <c r="C64" s="1"/>
      <c r="D64" s="1"/>
    </row>
    <row r="65" spans="1:4" ht="15.75">
      <c r="A65" s="1" t="s">
        <v>133</v>
      </c>
      <c r="B65" s="1"/>
      <c r="C65" s="1" t="s">
        <v>134</v>
      </c>
      <c r="D65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SheetLayoutView="100" zoomScalePageLayoutView="0" workbookViewId="0" topLeftCell="A1">
      <selection activeCell="D45" sqref="D45"/>
    </sheetView>
  </sheetViews>
  <sheetFormatPr defaultColWidth="9.00390625" defaultRowHeight="12.75"/>
  <cols>
    <col min="1" max="1" width="78.25390625" style="0" customWidth="1"/>
    <col min="2" max="2" width="20.875" style="0" customWidth="1"/>
    <col min="3" max="3" width="19.75390625" style="0" customWidth="1"/>
    <col min="4" max="4" width="15.375" style="0" customWidth="1"/>
  </cols>
  <sheetData>
    <row r="1" spans="1:4" ht="15.75">
      <c r="A1" s="53" t="s">
        <v>8</v>
      </c>
      <c r="B1" s="53"/>
      <c r="C1" s="53"/>
      <c r="D1" s="53"/>
    </row>
    <row r="2" spans="1:4" ht="15.75">
      <c r="A2" s="53" t="s">
        <v>106</v>
      </c>
      <c r="B2" s="53"/>
      <c r="C2" s="53"/>
      <c r="D2" s="53"/>
    </row>
    <row r="3" spans="1:4" ht="15.75">
      <c r="A3" s="53" t="s">
        <v>146</v>
      </c>
      <c r="B3" s="53"/>
      <c r="C3" s="53"/>
      <c r="D3" s="53"/>
    </row>
    <row r="4" spans="1:4" ht="7.5" customHeight="1">
      <c r="A4" s="32"/>
      <c r="B4" s="32"/>
      <c r="C4" s="32"/>
      <c r="D4" s="32"/>
    </row>
    <row r="5" spans="1:4" ht="31.5">
      <c r="A5" s="33" t="s">
        <v>2</v>
      </c>
      <c r="B5" s="2" t="s">
        <v>147</v>
      </c>
      <c r="C5" s="2" t="s">
        <v>148</v>
      </c>
      <c r="D5" s="35" t="s">
        <v>3</v>
      </c>
    </row>
    <row r="6" spans="1:4" ht="9" customHeight="1">
      <c r="A6" s="13"/>
      <c r="B6" s="36"/>
      <c r="C6" s="36"/>
      <c r="D6" s="36"/>
    </row>
    <row r="7" spans="1:4" ht="14.25">
      <c r="A7" s="8" t="s">
        <v>23</v>
      </c>
      <c r="B7" s="9">
        <f>SUM(B8:B22)</f>
        <v>561.3</v>
      </c>
      <c r="C7" s="9">
        <f>SUM(C8:C20)</f>
        <v>-56.2275</v>
      </c>
      <c r="D7" s="10">
        <f>C7/B7*100</f>
        <v>-10.017370390165688</v>
      </c>
    </row>
    <row r="8" spans="1:4" ht="18.75" customHeight="1">
      <c r="A8" s="4" t="s">
        <v>46</v>
      </c>
      <c r="B8" s="11">
        <v>92</v>
      </c>
      <c r="C8" s="11">
        <v>4.78496</v>
      </c>
      <c r="D8" s="6">
        <f>C8/B8*100</f>
        <v>5.201043478260869</v>
      </c>
    </row>
    <row r="9" spans="1:4" ht="18.75" customHeight="1">
      <c r="A9" s="4" t="s">
        <v>48</v>
      </c>
      <c r="B9" s="11">
        <v>256</v>
      </c>
      <c r="C9" s="11">
        <v>-63.32641</v>
      </c>
      <c r="D9" s="6">
        <f>C9/B9*100</f>
        <v>-24.736878906250002</v>
      </c>
    </row>
    <row r="10" spans="1:4" ht="26.25" customHeight="1">
      <c r="A10" s="4" t="s">
        <v>49</v>
      </c>
      <c r="B10" s="11">
        <v>42</v>
      </c>
      <c r="C10" s="11">
        <v>0.92494</v>
      </c>
      <c r="D10" s="6">
        <f>C10/B10*100</f>
        <v>2.202238095238095</v>
      </c>
    </row>
    <row r="11" spans="1:4" ht="0.75" customHeight="1" hidden="1">
      <c r="A11" s="4" t="s">
        <v>50</v>
      </c>
      <c r="B11" s="11"/>
      <c r="C11" s="11"/>
      <c r="D11" s="6" t="e">
        <f>C11/B11*100</f>
        <v>#DIV/0!</v>
      </c>
    </row>
    <row r="12" spans="1:4" ht="18.75" customHeight="1">
      <c r="A12" s="4" t="s">
        <v>52</v>
      </c>
      <c r="B12" s="41">
        <v>0</v>
      </c>
      <c r="C12" s="11">
        <v>0.00849</v>
      </c>
      <c r="D12" s="6">
        <v>0</v>
      </c>
    </row>
    <row r="13" spans="1:4" ht="0.75" customHeight="1">
      <c r="A13" s="4" t="s">
        <v>51</v>
      </c>
      <c r="B13" s="11"/>
      <c r="C13" s="11"/>
      <c r="D13" s="6"/>
    </row>
    <row r="14" spans="1:4" ht="31.5" customHeight="1">
      <c r="A14" s="4" t="s">
        <v>53</v>
      </c>
      <c r="B14" s="11">
        <v>8</v>
      </c>
      <c r="C14" s="11">
        <v>0.00849</v>
      </c>
      <c r="D14" s="6">
        <f>C14/B14*100</f>
        <v>0.106125</v>
      </c>
    </row>
    <row r="15" spans="1:4" ht="61.5" customHeight="1">
      <c r="A15" s="12" t="s">
        <v>55</v>
      </c>
      <c r="B15" s="11">
        <v>93</v>
      </c>
      <c r="C15" s="11">
        <v>1.37203</v>
      </c>
      <c r="D15" s="6">
        <f>C15/B15*100</f>
        <v>1.4753010752688174</v>
      </c>
    </row>
    <row r="16" spans="1:4" ht="36.75" customHeight="1" hidden="1">
      <c r="A16" s="12" t="s">
        <v>92</v>
      </c>
      <c r="B16" s="11">
        <v>0</v>
      </c>
      <c r="C16" s="11">
        <v>0</v>
      </c>
      <c r="D16" s="6">
        <v>0</v>
      </c>
    </row>
    <row r="17" spans="1:4" ht="32.25" customHeight="1" hidden="1">
      <c r="A17" s="4" t="s">
        <v>60</v>
      </c>
      <c r="B17" s="11"/>
      <c r="C17" s="11"/>
      <c r="D17" s="6"/>
    </row>
    <row r="18" spans="1:4" ht="31.5" customHeight="1" hidden="1">
      <c r="A18" s="4" t="s">
        <v>56</v>
      </c>
      <c r="B18" s="11"/>
      <c r="C18" s="11"/>
      <c r="D18" s="6"/>
    </row>
    <row r="19" spans="1:4" ht="18.75" customHeight="1" hidden="1">
      <c r="A19" s="4" t="s">
        <v>54</v>
      </c>
      <c r="B19" s="11"/>
      <c r="C19" s="11"/>
      <c r="D19" s="6"/>
    </row>
    <row r="20" spans="1:4" ht="30" customHeight="1" hidden="1">
      <c r="A20" s="4" t="s">
        <v>93</v>
      </c>
      <c r="B20" s="11">
        <v>0</v>
      </c>
      <c r="C20" s="11">
        <v>0</v>
      </c>
      <c r="D20" s="6">
        <v>0</v>
      </c>
    </row>
    <row r="21" spans="1:4" ht="75.75" customHeight="1">
      <c r="A21" s="4" t="s">
        <v>150</v>
      </c>
      <c r="B21" s="11">
        <v>34</v>
      </c>
      <c r="C21" s="11">
        <v>0</v>
      </c>
      <c r="D21" s="6"/>
    </row>
    <row r="22" spans="1:4" ht="72" customHeight="1">
      <c r="A22" s="4" t="s">
        <v>151</v>
      </c>
      <c r="B22" s="11">
        <v>36.3</v>
      </c>
      <c r="C22" s="11">
        <v>0</v>
      </c>
      <c r="D22" s="6"/>
    </row>
    <row r="23" spans="1:4" ht="16.5" customHeight="1">
      <c r="A23" s="8" t="s">
        <v>4</v>
      </c>
      <c r="B23" s="26">
        <f>B24+B25+B26+B27+B28+B29+B30+B31+B32+B33+B34</f>
        <v>3193.15</v>
      </c>
      <c r="C23" s="26">
        <f>C24+C26+C29+C30+C27+C28+C31+C25+C32+C33+C34</f>
        <v>142.04093</v>
      </c>
      <c r="D23" s="10">
        <f>C23/B23*100</f>
        <v>4.448301207271816</v>
      </c>
    </row>
    <row r="24" spans="1:4" ht="30.75" customHeight="1">
      <c r="A24" s="42" t="s">
        <v>94</v>
      </c>
      <c r="B24" s="34">
        <v>1612.75</v>
      </c>
      <c r="C24" s="34">
        <v>134.4</v>
      </c>
      <c r="D24" s="6">
        <f>C24/B24*100</f>
        <v>8.333591691210666</v>
      </c>
    </row>
    <row r="25" spans="1:4" ht="73.5" customHeight="1">
      <c r="A25" s="24" t="s">
        <v>95</v>
      </c>
      <c r="B25" s="34">
        <v>1000</v>
      </c>
      <c r="C25" s="34">
        <v>0</v>
      </c>
      <c r="D25" s="6">
        <f>C25/B25*100</f>
        <v>0</v>
      </c>
    </row>
    <row r="26" spans="1:4" ht="34.5" customHeight="1">
      <c r="A26" s="4" t="s">
        <v>96</v>
      </c>
      <c r="B26" s="34">
        <v>110.8</v>
      </c>
      <c r="C26" s="34">
        <v>7.64093</v>
      </c>
      <c r="D26" s="6">
        <f>C26/B26*100</f>
        <v>6.896146209386282</v>
      </c>
    </row>
    <row r="27" spans="1:4" ht="46.5" customHeight="1" hidden="1">
      <c r="A27" s="24" t="s">
        <v>78</v>
      </c>
      <c r="B27" s="34"/>
      <c r="C27" s="34"/>
      <c r="D27" s="6"/>
    </row>
    <row r="28" spans="1:4" ht="74.25" customHeight="1">
      <c r="A28" s="42" t="s">
        <v>79</v>
      </c>
      <c r="B28" s="34">
        <v>228.9</v>
      </c>
      <c r="C28" s="34">
        <v>0</v>
      </c>
      <c r="D28" s="6">
        <f>C28/B28*100</f>
        <v>0</v>
      </c>
    </row>
    <row r="29" spans="1:4" ht="76.5" customHeight="1" hidden="1">
      <c r="A29" s="42" t="s">
        <v>97</v>
      </c>
      <c r="B29" s="34"/>
      <c r="C29" s="34"/>
      <c r="D29" s="6" t="e">
        <f>C29/B29*100</f>
        <v>#DIV/0!</v>
      </c>
    </row>
    <row r="30" spans="1:4" ht="60" customHeight="1">
      <c r="A30" s="42" t="s">
        <v>98</v>
      </c>
      <c r="B30" s="34">
        <v>0.1</v>
      </c>
      <c r="C30" s="34">
        <v>0</v>
      </c>
      <c r="D30" s="6">
        <f>C30/B30*100</f>
        <v>0</v>
      </c>
    </row>
    <row r="31" spans="1:4" ht="105" customHeight="1">
      <c r="A31" s="42" t="s">
        <v>99</v>
      </c>
      <c r="B31" s="34">
        <v>0.1</v>
      </c>
      <c r="C31" s="34">
        <v>0</v>
      </c>
      <c r="D31" s="6">
        <f>C31/B31*100</f>
        <v>0</v>
      </c>
    </row>
    <row r="32" spans="1:4" ht="60" customHeight="1">
      <c r="A32" s="42" t="s">
        <v>100</v>
      </c>
      <c r="B32" s="34">
        <v>240.4</v>
      </c>
      <c r="C32" s="34">
        <v>0</v>
      </c>
      <c r="D32" s="6">
        <f>C32/B32*100</f>
        <v>0</v>
      </c>
    </row>
    <row r="33" spans="1:4" ht="48" customHeight="1" hidden="1">
      <c r="A33" s="42" t="s">
        <v>75</v>
      </c>
      <c r="B33" s="34"/>
      <c r="C33" s="34"/>
      <c r="D33" s="6">
        <v>0</v>
      </c>
    </row>
    <row r="34" spans="1:4" ht="64.5" customHeight="1">
      <c r="A34" s="4" t="s">
        <v>138</v>
      </c>
      <c r="B34" s="34">
        <v>0.1</v>
      </c>
      <c r="C34" s="34">
        <v>0</v>
      </c>
      <c r="D34" s="6">
        <v>0</v>
      </c>
    </row>
    <row r="35" spans="1:4" ht="18" customHeight="1">
      <c r="A35" s="8" t="s">
        <v>1</v>
      </c>
      <c r="B35" s="9">
        <f>B23+B7</f>
        <v>3754.45</v>
      </c>
      <c r="C35" s="9">
        <f>C23+C7</f>
        <v>85.81343000000001</v>
      </c>
      <c r="D35" s="9">
        <f aca="true" t="shared" si="0" ref="D35:D43">C35/B35*100</f>
        <v>2.2856458336107823</v>
      </c>
    </row>
    <row r="36" spans="1:4" ht="15.75" customHeight="1">
      <c r="A36" s="8" t="s">
        <v>33</v>
      </c>
      <c r="B36" s="29">
        <f>B37+B42+B44+B46+B51+B56</f>
        <v>3754.4500000000003</v>
      </c>
      <c r="C36" s="29">
        <f>C37+C42+C46+C51+C56+C44</f>
        <v>286.40264</v>
      </c>
      <c r="D36" s="9">
        <f t="shared" si="0"/>
        <v>7.628351422978066</v>
      </c>
    </row>
    <row r="37" spans="1:4" ht="16.5" customHeight="1">
      <c r="A37" s="8" t="s">
        <v>20</v>
      </c>
      <c r="B37" s="29">
        <f>B38+B41+B40+B39</f>
        <v>1415.05</v>
      </c>
      <c r="C37" s="29">
        <f>C38+C40+C41+C39</f>
        <v>106.84504</v>
      </c>
      <c r="D37" s="9">
        <f>C37/B37*100</f>
        <v>7.550619412741599</v>
      </c>
    </row>
    <row r="38" spans="1:4" ht="45">
      <c r="A38" s="16" t="s">
        <v>11</v>
      </c>
      <c r="B38" s="31">
        <v>1360.45</v>
      </c>
      <c r="C38" s="31">
        <v>104.89204</v>
      </c>
      <c r="D38" s="6">
        <f t="shared" si="0"/>
        <v>7.710098864346356</v>
      </c>
    </row>
    <row r="39" spans="1:4" ht="15" hidden="1">
      <c r="A39" s="30" t="s">
        <v>34</v>
      </c>
      <c r="B39" s="31">
        <v>0</v>
      </c>
      <c r="C39" s="31">
        <v>0</v>
      </c>
      <c r="D39" s="6" t="e">
        <f t="shared" si="0"/>
        <v>#DIV/0!</v>
      </c>
    </row>
    <row r="40" spans="1:4" ht="13.5" customHeight="1">
      <c r="A40" s="16" t="s">
        <v>15</v>
      </c>
      <c r="B40" s="31">
        <v>1</v>
      </c>
      <c r="C40" s="31">
        <v>0</v>
      </c>
      <c r="D40" s="6">
        <f>C40/B40*100</f>
        <v>0</v>
      </c>
    </row>
    <row r="41" spans="1:4" ht="13.5" customHeight="1">
      <c r="A41" s="4" t="s">
        <v>9</v>
      </c>
      <c r="B41" s="31">
        <v>53.6</v>
      </c>
      <c r="C41" s="31">
        <v>1.953</v>
      </c>
      <c r="D41" s="6">
        <f>C41/B41*100</f>
        <v>3.6436567164179103</v>
      </c>
    </row>
    <row r="42" spans="1:4" ht="16.5" customHeight="1">
      <c r="A42" s="8" t="s">
        <v>21</v>
      </c>
      <c r="B42" s="29">
        <f>B43</f>
        <v>110.8</v>
      </c>
      <c r="C42" s="29">
        <f>C43</f>
        <v>7.64093</v>
      </c>
      <c r="D42" s="10">
        <f>C42/B42*100</f>
        <v>6.896146209386282</v>
      </c>
    </row>
    <row r="43" spans="1:4" ht="14.25" customHeight="1">
      <c r="A43" s="4" t="s">
        <v>5</v>
      </c>
      <c r="B43" s="31">
        <v>110.8</v>
      </c>
      <c r="C43" s="31">
        <v>7.64093</v>
      </c>
      <c r="D43" s="6">
        <f t="shared" si="0"/>
        <v>6.896146209386282</v>
      </c>
    </row>
    <row r="44" spans="1:4" ht="14.25">
      <c r="A44" s="8" t="s">
        <v>57</v>
      </c>
      <c r="B44" s="29">
        <f>B45</f>
        <v>0</v>
      </c>
      <c r="C44" s="29">
        <f>C45</f>
        <v>0</v>
      </c>
      <c r="D44" s="10">
        <v>0</v>
      </c>
    </row>
    <row r="45" spans="1:4" ht="15">
      <c r="A45" s="4" t="s">
        <v>22</v>
      </c>
      <c r="B45" s="31">
        <v>0</v>
      </c>
      <c r="C45" s="31">
        <v>0</v>
      </c>
      <c r="D45" s="6">
        <v>0</v>
      </c>
    </row>
    <row r="46" spans="1:4" ht="15" customHeight="1">
      <c r="A46" s="8" t="s">
        <v>14</v>
      </c>
      <c r="B46" s="29">
        <f>B49+B50+B48+B47</f>
        <v>1782.9738</v>
      </c>
      <c r="C46" s="29">
        <f>C49+C50+C48+C47</f>
        <v>115.3738</v>
      </c>
      <c r="D46" s="10">
        <f aca="true" t="shared" si="1" ref="D44:D50">C46/B46*100</f>
        <v>6.470863452957076</v>
      </c>
    </row>
    <row r="47" spans="1:4" ht="15" customHeight="1">
      <c r="A47" s="22" t="s">
        <v>101</v>
      </c>
      <c r="B47" s="31">
        <v>0</v>
      </c>
      <c r="C47" s="31">
        <v>0</v>
      </c>
      <c r="D47" s="6">
        <v>0</v>
      </c>
    </row>
    <row r="48" spans="1:4" ht="15" customHeight="1">
      <c r="A48" s="4" t="s">
        <v>73</v>
      </c>
      <c r="B48" s="31">
        <v>115.3738</v>
      </c>
      <c r="C48" s="31">
        <v>115.3738</v>
      </c>
      <c r="D48" s="6">
        <f t="shared" si="1"/>
        <v>100</v>
      </c>
    </row>
    <row r="49" spans="1:4" ht="18" customHeight="1">
      <c r="A49" s="4" t="s">
        <v>32</v>
      </c>
      <c r="B49" s="31">
        <v>469.3</v>
      </c>
      <c r="C49" s="31">
        <v>0</v>
      </c>
      <c r="D49" s="6">
        <f t="shared" si="1"/>
        <v>0</v>
      </c>
    </row>
    <row r="50" spans="1:4" ht="18" customHeight="1">
      <c r="A50" s="4" t="s">
        <v>19</v>
      </c>
      <c r="B50" s="31">
        <v>1198.3</v>
      </c>
      <c r="C50" s="31">
        <v>0</v>
      </c>
      <c r="D50" s="6">
        <f t="shared" si="1"/>
        <v>0</v>
      </c>
    </row>
    <row r="51" spans="1:4" ht="17.25" customHeight="1">
      <c r="A51" s="8" t="s">
        <v>6</v>
      </c>
      <c r="B51" s="29">
        <f>B53+B54+B55</f>
        <v>321.1262</v>
      </c>
      <c r="C51" s="29">
        <f>C53+C54+C55</f>
        <v>56.54287</v>
      </c>
      <c r="D51" s="10">
        <f aca="true" t="shared" si="2" ref="D51:D57">C51/B51*100</f>
        <v>17.607678850246415</v>
      </c>
    </row>
    <row r="52" spans="1:4" ht="29.25" customHeight="1" hidden="1">
      <c r="A52" s="4" t="s">
        <v>62</v>
      </c>
      <c r="B52" s="31"/>
      <c r="C52" s="31"/>
      <c r="D52" s="6" t="e">
        <f t="shared" si="2"/>
        <v>#DIV/0!</v>
      </c>
    </row>
    <row r="53" spans="1:4" ht="14.25" customHeight="1">
      <c r="A53" s="15" t="s">
        <v>63</v>
      </c>
      <c r="B53" s="31">
        <v>172.9262</v>
      </c>
      <c r="C53" s="31">
        <v>42.9336</v>
      </c>
      <c r="D53" s="6">
        <f t="shared" si="2"/>
        <v>24.827701065541255</v>
      </c>
    </row>
    <row r="54" spans="1:4" ht="14.25" customHeight="1">
      <c r="A54" s="15" t="s">
        <v>58</v>
      </c>
      <c r="B54" s="31">
        <v>0.2</v>
      </c>
      <c r="C54" s="31">
        <v>0</v>
      </c>
      <c r="D54" s="6">
        <f t="shared" si="2"/>
        <v>0</v>
      </c>
    </row>
    <row r="55" spans="1:4" ht="14.25" customHeight="1">
      <c r="A55" s="4" t="s">
        <v>7</v>
      </c>
      <c r="B55" s="31">
        <v>148</v>
      </c>
      <c r="C55" s="46">
        <v>13.60927</v>
      </c>
      <c r="D55" s="6">
        <f t="shared" si="2"/>
        <v>9.195452702702703</v>
      </c>
    </row>
    <row r="56" spans="1:4" ht="14.25">
      <c r="A56" s="8" t="s">
        <v>59</v>
      </c>
      <c r="B56" s="29">
        <f>B57</f>
        <v>124.5</v>
      </c>
      <c r="C56" s="29">
        <f>C57</f>
        <v>0</v>
      </c>
      <c r="D56" s="10">
        <f t="shared" si="2"/>
        <v>0</v>
      </c>
    </row>
    <row r="57" spans="1:4" ht="15" customHeight="1">
      <c r="A57" s="4" t="s">
        <v>13</v>
      </c>
      <c r="B57" s="31">
        <v>124.5</v>
      </c>
      <c r="C57" s="31">
        <v>0</v>
      </c>
      <c r="D57" s="6">
        <f t="shared" si="2"/>
        <v>0</v>
      </c>
    </row>
    <row r="58" spans="1:4" ht="16.5" customHeight="1">
      <c r="A58" s="4" t="s">
        <v>0</v>
      </c>
      <c r="B58" s="52">
        <f>B35-B36</f>
        <v>0</v>
      </c>
      <c r="C58" s="46">
        <f>C35-C36</f>
        <v>-200.58921</v>
      </c>
      <c r="D58" s="5"/>
    </row>
    <row r="59" spans="1:4" ht="9" customHeight="1">
      <c r="A59" s="4"/>
      <c r="B59" s="37"/>
      <c r="C59" s="37"/>
      <c r="D59" s="37"/>
    </row>
    <row r="60" spans="1:4" ht="12" customHeight="1">
      <c r="A60" s="4"/>
      <c r="B60" s="37"/>
      <c r="C60" s="37"/>
      <c r="D60" s="37"/>
    </row>
    <row r="61" spans="1:4" ht="14.25" customHeight="1">
      <c r="A61" s="1" t="s">
        <v>102</v>
      </c>
      <c r="B61" s="1"/>
      <c r="C61" s="1"/>
      <c r="D61" s="1"/>
    </row>
    <row r="62" spans="1:4" ht="14.25" customHeight="1">
      <c r="A62" s="1" t="s">
        <v>103</v>
      </c>
      <c r="B62" s="1"/>
      <c r="C62" s="1"/>
      <c r="D62" s="1"/>
    </row>
    <row r="63" spans="1:5" ht="14.25" customHeight="1">
      <c r="A63" s="1" t="s">
        <v>104</v>
      </c>
      <c r="B63" s="1"/>
      <c r="C63" s="1" t="s">
        <v>74</v>
      </c>
      <c r="D63" s="1"/>
      <c r="E63" s="1"/>
    </row>
    <row r="64" spans="1:4" ht="15.75">
      <c r="A64" s="3"/>
      <c r="B64" s="1"/>
      <c r="C64" s="1"/>
      <c r="D64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zoomScaleSheetLayoutView="100" zoomScalePageLayoutView="0" workbookViewId="0" topLeftCell="A37">
      <selection activeCell="D46" sqref="D46"/>
    </sheetView>
  </sheetViews>
  <sheetFormatPr defaultColWidth="9.00390625" defaultRowHeight="12.75"/>
  <cols>
    <col min="1" max="1" width="78.25390625" style="0" customWidth="1"/>
    <col min="2" max="2" width="20.875" style="0" customWidth="1"/>
    <col min="3" max="3" width="19.75390625" style="0" customWidth="1"/>
    <col min="4" max="4" width="15.375" style="0" customWidth="1"/>
  </cols>
  <sheetData>
    <row r="1" spans="1:4" ht="15.75">
      <c r="A1" s="53" t="s">
        <v>107</v>
      </c>
      <c r="B1" s="53"/>
      <c r="C1" s="53"/>
      <c r="D1" s="53"/>
    </row>
    <row r="2" spans="1:4" ht="15.75">
      <c r="A2" s="53" t="s">
        <v>108</v>
      </c>
      <c r="B2" s="53"/>
      <c r="C2" s="53"/>
      <c r="D2" s="53"/>
    </row>
    <row r="3" spans="1:4" ht="15.75">
      <c r="A3" s="53" t="s">
        <v>146</v>
      </c>
      <c r="B3" s="53"/>
      <c r="C3" s="53"/>
      <c r="D3" s="53"/>
    </row>
    <row r="4" spans="1:4" ht="7.5" customHeight="1">
      <c r="A4" s="32"/>
      <c r="B4" s="32"/>
      <c r="C4" s="32"/>
      <c r="D4" s="32"/>
    </row>
    <row r="5" spans="1:4" ht="31.5">
      <c r="A5" s="33" t="s">
        <v>2</v>
      </c>
      <c r="B5" s="33" t="s">
        <v>147</v>
      </c>
      <c r="C5" s="33" t="s">
        <v>148</v>
      </c>
      <c r="D5" s="48" t="s">
        <v>3</v>
      </c>
    </row>
    <row r="6" spans="1:4" ht="25.5" customHeight="1" hidden="1">
      <c r="A6" s="13"/>
      <c r="B6" s="36"/>
      <c r="C6" s="36"/>
      <c r="D6" s="36"/>
    </row>
    <row r="7" spans="1:4" ht="21.75" customHeight="1">
      <c r="A7" s="8" t="s">
        <v>64</v>
      </c>
      <c r="B7" s="9">
        <f>SUM(B8:B17)</f>
        <v>1798</v>
      </c>
      <c r="C7" s="9">
        <f>SUM(C8:C18)</f>
        <v>59.868390000000005</v>
      </c>
      <c r="D7" s="10">
        <f aca="true" t="shared" si="0" ref="D7:D13">C7/B7*100</f>
        <v>3.329721357063404</v>
      </c>
    </row>
    <row r="8" spans="1:4" ht="18.75" customHeight="1">
      <c r="A8" s="4" t="s">
        <v>46</v>
      </c>
      <c r="B8" s="11">
        <v>300</v>
      </c>
      <c r="C8" s="41">
        <v>24.14196</v>
      </c>
      <c r="D8" s="10">
        <f t="shared" si="0"/>
        <v>8.047320000000001</v>
      </c>
    </row>
    <row r="9" spans="1:4" ht="18.75" customHeight="1">
      <c r="A9" s="4" t="s">
        <v>47</v>
      </c>
      <c r="B9" s="11">
        <v>38</v>
      </c>
      <c r="C9" s="41">
        <v>-1.05005</v>
      </c>
      <c r="D9" s="10">
        <f t="shared" si="0"/>
        <v>-2.7632894736842104</v>
      </c>
    </row>
    <row r="10" spans="1:4" ht="32.25" customHeight="1">
      <c r="A10" s="4" t="s">
        <v>48</v>
      </c>
      <c r="B10" s="11">
        <v>312</v>
      </c>
      <c r="C10" s="11">
        <v>2.44443</v>
      </c>
      <c r="D10" s="10">
        <f t="shared" si="0"/>
        <v>0.7834711538461538</v>
      </c>
    </row>
    <row r="11" spans="1:4" ht="23.25" customHeight="1">
      <c r="A11" s="4" t="s">
        <v>49</v>
      </c>
      <c r="B11" s="11">
        <v>557</v>
      </c>
      <c r="C11" s="11">
        <v>28.10069</v>
      </c>
      <c r="D11" s="10">
        <f t="shared" si="0"/>
        <v>5.045007181328546</v>
      </c>
    </row>
    <row r="12" spans="1:4" ht="0.75" customHeight="1">
      <c r="A12" s="4" t="s">
        <v>50</v>
      </c>
      <c r="B12" s="11">
        <v>0</v>
      </c>
      <c r="C12" s="11">
        <v>0</v>
      </c>
      <c r="D12" s="10"/>
    </row>
    <row r="13" spans="1:4" ht="30.75" customHeight="1">
      <c r="A13" s="4" t="s">
        <v>65</v>
      </c>
      <c r="B13" s="11">
        <v>406</v>
      </c>
      <c r="C13" s="41">
        <v>1.87416</v>
      </c>
      <c r="D13" s="10">
        <f t="shared" si="0"/>
        <v>0.46161576354679806</v>
      </c>
    </row>
    <row r="14" spans="1:4" ht="41.25" customHeight="1" hidden="1">
      <c r="A14" s="4" t="s">
        <v>51</v>
      </c>
      <c r="B14" s="11">
        <v>0</v>
      </c>
      <c r="C14" s="41">
        <v>0</v>
      </c>
      <c r="D14" s="6">
        <v>0</v>
      </c>
    </row>
    <row r="15" spans="1:4" ht="42" customHeight="1">
      <c r="A15" s="4" t="s">
        <v>53</v>
      </c>
      <c r="B15" s="11">
        <v>67</v>
      </c>
      <c r="C15" s="11">
        <v>0</v>
      </c>
      <c r="D15" s="10">
        <f aca="true" t="shared" si="1" ref="D15:D22">C15/B15*100</f>
        <v>0</v>
      </c>
    </row>
    <row r="16" spans="1:4" ht="61.5" customHeight="1">
      <c r="A16" s="12" t="s">
        <v>55</v>
      </c>
      <c r="B16" s="11">
        <v>118</v>
      </c>
      <c r="C16" s="11">
        <v>4.3572</v>
      </c>
      <c r="D16" s="10">
        <f t="shared" si="1"/>
        <v>3.6925423728813556</v>
      </c>
    </row>
    <row r="17" spans="1:4" ht="36.75" customHeight="1" hidden="1">
      <c r="A17" s="4" t="s">
        <v>60</v>
      </c>
      <c r="B17" s="11"/>
      <c r="C17" s="11"/>
      <c r="D17" s="10" t="e">
        <f t="shared" si="1"/>
        <v>#DIV/0!</v>
      </c>
    </row>
    <row r="18" spans="1:4" ht="66.75" customHeight="1" hidden="1">
      <c r="A18" s="49" t="s">
        <v>145</v>
      </c>
      <c r="B18" s="11">
        <v>0</v>
      </c>
      <c r="C18" s="11"/>
      <c r="D18" s="10"/>
    </row>
    <row r="19" spans="1:4" ht="16.5" customHeight="1">
      <c r="A19" s="8" t="s">
        <v>4</v>
      </c>
      <c r="B19" s="26">
        <f>B20+B21+B24+B25+B26+B28+B29+B30+B31+B32+B33</f>
        <v>4932.054169999999</v>
      </c>
      <c r="C19" s="26">
        <f>C20+C21+C24+C25+C26+C28+C29+C30+C31+C32+C33</f>
        <v>74.45103999999999</v>
      </c>
      <c r="D19" s="10">
        <f t="shared" si="1"/>
        <v>1.5095341095979893</v>
      </c>
    </row>
    <row r="20" spans="1:4" ht="37.5" customHeight="1">
      <c r="A20" s="42" t="s">
        <v>94</v>
      </c>
      <c r="B20" s="34">
        <v>1231.43059</v>
      </c>
      <c r="C20" s="34">
        <v>57.8</v>
      </c>
      <c r="D20" s="10">
        <f t="shared" si="1"/>
        <v>4.693727804829016</v>
      </c>
    </row>
    <row r="21" spans="1:4" ht="24.75" customHeight="1">
      <c r="A21" s="4" t="s">
        <v>96</v>
      </c>
      <c r="B21" s="34">
        <v>222.4</v>
      </c>
      <c r="C21" s="34">
        <v>16.65104</v>
      </c>
      <c r="D21" s="10">
        <f t="shared" si="1"/>
        <v>7.486978417266187</v>
      </c>
    </row>
    <row r="22" spans="1:4" ht="88.5" customHeight="1" hidden="1">
      <c r="A22" s="24" t="s">
        <v>110</v>
      </c>
      <c r="B22" s="34"/>
      <c r="C22" s="34"/>
      <c r="D22" s="10" t="e">
        <f t="shared" si="1"/>
        <v>#DIV/0!</v>
      </c>
    </row>
    <row r="23" spans="1:4" ht="44.25" customHeight="1" hidden="1">
      <c r="A23" s="44"/>
      <c r="B23" s="34"/>
      <c r="C23" s="34"/>
      <c r="D23" s="6"/>
    </row>
    <row r="24" spans="1:4" ht="45" customHeight="1">
      <c r="A24" s="44" t="s">
        <v>78</v>
      </c>
      <c r="B24" s="34">
        <v>1019.80102</v>
      </c>
      <c r="C24" s="34">
        <v>0</v>
      </c>
      <c r="D24" s="10">
        <f aca="true" t="shared" si="2" ref="D24:D35">C24/B24*100</f>
        <v>0</v>
      </c>
    </row>
    <row r="25" spans="1:4" ht="83.25" customHeight="1">
      <c r="A25" s="44" t="s">
        <v>153</v>
      </c>
      <c r="B25" s="34">
        <v>142.446</v>
      </c>
      <c r="C25" s="34">
        <v>0</v>
      </c>
      <c r="D25" s="10">
        <f t="shared" si="2"/>
        <v>0</v>
      </c>
    </row>
    <row r="26" spans="1:4" ht="102.75" customHeight="1">
      <c r="A26" s="42" t="s">
        <v>79</v>
      </c>
      <c r="B26" s="34">
        <v>289.7</v>
      </c>
      <c r="C26" s="34">
        <v>0</v>
      </c>
      <c r="D26" s="10">
        <f t="shared" si="2"/>
        <v>0</v>
      </c>
    </row>
    <row r="27" spans="1:4" ht="0.75" customHeight="1">
      <c r="A27" s="42" t="s">
        <v>97</v>
      </c>
      <c r="B27" s="34"/>
      <c r="C27" s="34">
        <v>0</v>
      </c>
      <c r="D27" s="10" t="e">
        <f t="shared" si="2"/>
        <v>#DIV/0!</v>
      </c>
    </row>
    <row r="28" spans="1:4" ht="60" customHeight="1">
      <c r="A28" s="42" t="s">
        <v>98</v>
      </c>
      <c r="B28" s="34">
        <v>0.1</v>
      </c>
      <c r="C28" s="34">
        <v>0</v>
      </c>
      <c r="D28" s="10">
        <f t="shared" si="2"/>
        <v>0</v>
      </c>
    </row>
    <row r="29" spans="1:4" ht="105" customHeight="1">
      <c r="A29" s="42" t="s">
        <v>99</v>
      </c>
      <c r="B29" s="34">
        <v>0.1</v>
      </c>
      <c r="C29" s="34">
        <v>0</v>
      </c>
      <c r="D29" s="10">
        <f t="shared" si="2"/>
        <v>0</v>
      </c>
    </row>
    <row r="30" spans="1:4" ht="60" customHeight="1">
      <c r="A30" s="42" t="s">
        <v>100</v>
      </c>
      <c r="B30" s="34">
        <v>511.4</v>
      </c>
      <c r="C30" s="34">
        <v>0</v>
      </c>
      <c r="D30" s="10">
        <f t="shared" si="2"/>
        <v>0</v>
      </c>
    </row>
    <row r="31" spans="1:4" ht="48" customHeight="1">
      <c r="A31" s="42" t="s">
        <v>109</v>
      </c>
      <c r="B31" s="34">
        <v>774.57656</v>
      </c>
      <c r="C31" s="34">
        <v>0</v>
      </c>
      <c r="D31" s="10">
        <f t="shared" si="2"/>
        <v>0</v>
      </c>
    </row>
    <row r="32" spans="1:4" ht="61.5" customHeight="1">
      <c r="A32" s="4" t="s">
        <v>138</v>
      </c>
      <c r="B32" s="34">
        <v>0.1</v>
      </c>
      <c r="C32" s="34">
        <v>0</v>
      </c>
      <c r="D32" s="10">
        <f t="shared" si="2"/>
        <v>0</v>
      </c>
    </row>
    <row r="33" spans="1:4" ht="63" customHeight="1">
      <c r="A33" s="4" t="s">
        <v>139</v>
      </c>
      <c r="B33" s="34">
        <v>740</v>
      </c>
      <c r="C33" s="34">
        <v>0</v>
      </c>
      <c r="D33" s="10">
        <f t="shared" si="2"/>
        <v>0</v>
      </c>
    </row>
    <row r="34" spans="1:4" ht="18" customHeight="1">
      <c r="A34" s="8" t="s">
        <v>1</v>
      </c>
      <c r="B34" s="9">
        <f>B19+B7</f>
        <v>6730.054169999999</v>
      </c>
      <c r="C34" s="9">
        <f>C19+C7</f>
        <v>134.31943</v>
      </c>
      <c r="D34" s="10">
        <f t="shared" si="2"/>
        <v>1.9958149905946452</v>
      </c>
    </row>
    <row r="35" spans="1:4" ht="15" customHeight="1">
      <c r="A35" s="8" t="s">
        <v>33</v>
      </c>
      <c r="B35" s="9">
        <f>B37+B41+B43+B46+B50+B54</f>
        <v>6730.05417</v>
      </c>
      <c r="C35" s="9">
        <f>C37+C41+C43+C46+C50+C54</f>
        <v>284.15348</v>
      </c>
      <c r="D35" s="10">
        <f t="shared" si="2"/>
        <v>4.222157397583027</v>
      </c>
    </row>
    <row r="36" spans="1:4" ht="16.5" customHeight="1" hidden="1">
      <c r="A36" s="8"/>
      <c r="B36" s="5"/>
      <c r="C36" s="5"/>
      <c r="D36" s="6"/>
    </row>
    <row r="37" spans="1:4" ht="15.75" customHeight="1">
      <c r="A37" s="8" t="s">
        <v>20</v>
      </c>
      <c r="B37" s="9">
        <f>B38+B39+B40</f>
        <v>2026.5</v>
      </c>
      <c r="C37" s="9">
        <f>C38+C39+C40</f>
        <v>174.8008</v>
      </c>
      <c r="D37" s="10">
        <f>C37/B37*100</f>
        <v>8.625748828028621</v>
      </c>
    </row>
    <row r="38" spans="1:4" ht="45.75" customHeight="1">
      <c r="A38" s="16" t="s">
        <v>11</v>
      </c>
      <c r="B38" s="5">
        <v>1996.1</v>
      </c>
      <c r="C38" s="5">
        <v>172.7898</v>
      </c>
      <c r="D38" s="6">
        <f>C38/B38*100</f>
        <v>8.656369921346627</v>
      </c>
    </row>
    <row r="39" spans="1:4" ht="13.5" customHeight="1">
      <c r="A39" s="16" t="s">
        <v>15</v>
      </c>
      <c r="B39" s="46">
        <v>1</v>
      </c>
      <c r="C39" s="46">
        <v>0</v>
      </c>
      <c r="D39" s="6">
        <f>C39/B39*100</f>
        <v>0</v>
      </c>
    </row>
    <row r="40" spans="1:4" ht="13.5" customHeight="1">
      <c r="A40" s="4" t="s">
        <v>9</v>
      </c>
      <c r="B40" s="46">
        <v>29.4</v>
      </c>
      <c r="C40" s="46">
        <v>2.011</v>
      </c>
      <c r="D40" s="6">
        <f>C40/B40*100</f>
        <v>6.8401360544217695</v>
      </c>
    </row>
    <row r="41" spans="1:4" ht="16.5" customHeight="1">
      <c r="A41" s="8" t="s">
        <v>21</v>
      </c>
      <c r="B41" s="45">
        <f>B42</f>
        <v>222.4</v>
      </c>
      <c r="C41" s="45">
        <f>C42</f>
        <v>16.65104</v>
      </c>
      <c r="D41" s="10">
        <f>C41/B41*100</f>
        <v>7.486978417266187</v>
      </c>
    </row>
    <row r="42" spans="1:4" ht="14.25" customHeight="1">
      <c r="A42" s="4" t="s">
        <v>5</v>
      </c>
      <c r="B42" s="46">
        <v>222.4</v>
      </c>
      <c r="C42" s="46">
        <v>16.65104</v>
      </c>
      <c r="D42" s="6">
        <f>C42/B42*100</f>
        <v>7.486978417266187</v>
      </c>
    </row>
    <row r="43" spans="1:4" ht="14.25">
      <c r="A43" s="8" t="s">
        <v>57</v>
      </c>
      <c r="B43" s="45">
        <f>B44+B45</f>
        <v>0</v>
      </c>
      <c r="C43" s="45">
        <f>C44+C45</f>
        <v>0</v>
      </c>
      <c r="D43" s="10">
        <v>0</v>
      </c>
    </row>
    <row r="44" spans="1:4" ht="30">
      <c r="A44" s="4" t="s">
        <v>118</v>
      </c>
      <c r="B44" s="46">
        <v>0</v>
      </c>
      <c r="C44" s="46">
        <v>0</v>
      </c>
      <c r="D44" s="6">
        <v>0</v>
      </c>
    </row>
    <row r="45" spans="1:4" ht="15" customHeight="1">
      <c r="A45" s="4" t="s">
        <v>22</v>
      </c>
      <c r="B45" s="46">
        <v>0</v>
      </c>
      <c r="C45" s="46">
        <v>0</v>
      </c>
      <c r="D45" s="6">
        <v>0</v>
      </c>
    </row>
    <row r="46" spans="1:4" ht="15" customHeight="1">
      <c r="A46" s="8" t="s">
        <v>14</v>
      </c>
      <c r="B46" s="45">
        <f>B47+B48+B49</f>
        <v>984.5460800000001</v>
      </c>
      <c r="C46" s="45">
        <f>C47+C48+C49</f>
        <v>0</v>
      </c>
      <c r="D46" s="10">
        <f aca="true" t="shared" si="3" ref="D45:D55">C46/B46*100</f>
        <v>0</v>
      </c>
    </row>
    <row r="47" spans="1:4" ht="15" customHeight="1">
      <c r="A47" s="4" t="s">
        <v>101</v>
      </c>
      <c r="B47" s="46">
        <v>0</v>
      </c>
      <c r="C47" s="46">
        <v>0</v>
      </c>
      <c r="D47" s="6">
        <v>0</v>
      </c>
    </row>
    <row r="48" spans="1:4" ht="18" customHeight="1">
      <c r="A48" s="4" t="s">
        <v>32</v>
      </c>
      <c r="B48" s="46">
        <v>801.1</v>
      </c>
      <c r="C48" s="46">
        <v>0</v>
      </c>
      <c r="D48" s="6">
        <f t="shared" si="3"/>
        <v>0</v>
      </c>
    </row>
    <row r="49" spans="1:4" ht="18" customHeight="1">
      <c r="A49" s="4" t="s">
        <v>19</v>
      </c>
      <c r="B49" s="46">
        <v>183.44608</v>
      </c>
      <c r="C49" s="46">
        <v>0</v>
      </c>
      <c r="D49" s="6">
        <f t="shared" si="3"/>
        <v>0</v>
      </c>
    </row>
    <row r="50" spans="1:4" ht="17.25" customHeight="1">
      <c r="A50" s="8" t="s">
        <v>6</v>
      </c>
      <c r="B50" s="45">
        <f>B51+B52+B53</f>
        <v>3423.8080900000004</v>
      </c>
      <c r="C50" s="45">
        <f>C51+C52+C53</f>
        <v>86.63655</v>
      </c>
      <c r="D50" s="10">
        <f t="shared" si="3"/>
        <v>2.5304148983420385</v>
      </c>
    </row>
    <row r="51" spans="1:4" ht="14.25" customHeight="1">
      <c r="A51" s="4" t="s">
        <v>18</v>
      </c>
      <c r="B51" s="46">
        <v>1316.07656</v>
      </c>
      <c r="C51" s="46">
        <v>56.59156</v>
      </c>
      <c r="D51" s="6">
        <f t="shared" si="3"/>
        <v>4.300020357478291</v>
      </c>
    </row>
    <row r="52" spans="1:4" ht="14.25" customHeight="1">
      <c r="A52" s="15" t="s">
        <v>10</v>
      </c>
      <c r="B52" s="46">
        <v>740.2</v>
      </c>
      <c r="C52" s="46">
        <v>0</v>
      </c>
      <c r="D52" s="6">
        <f t="shared" si="3"/>
        <v>0</v>
      </c>
    </row>
    <row r="53" spans="1:4" ht="14.25" customHeight="1">
      <c r="A53" s="4" t="s">
        <v>7</v>
      </c>
      <c r="B53" s="46">
        <v>1367.53153</v>
      </c>
      <c r="C53" s="46">
        <v>30.04499</v>
      </c>
      <c r="D53" s="6">
        <f t="shared" si="3"/>
        <v>2.197023566981304</v>
      </c>
    </row>
    <row r="54" spans="1:4" ht="14.25" customHeight="1">
      <c r="A54" s="8" t="s">
        <v>12</v>
      </c>
      <c r="B54" s="45">
        <f>B55</f>
        <v>72.8</v>
      </c>
      <c r="C54" s="45">
        <f>C55</f>
        <v>6.06509</v>
      </c>
      <c r="D54" s="10">
        <f t="shared" si="3"/>
        <v>8.331167582417583</v>
      </c>
    </row>
    <row r="55" spans="1:4" ht="15">
      <c r="A55" s="4" t="s">
        <v>13</v>
      </c>
      <c r="B55" s="46">
        <v>72.8</v>
      </c>
      <c r="C55" s="46">
        <v>6.06509</v>
      </c>
      <c r="D55" s="6">
        <f t="shared" si="3"/>
        <v>8.331167582417583</v>
      </c>
    </row>
    <row r="56" spans="1:4" ht="15" customHeight="1">
      <c r="A56" s="4" t="s">
        <v>0</v>
      </c>
      <c r="B56" s="52">
        <f>B34-B35</f>
        <v>0</v>
      </c>
      <c r="C56" s="46">
        <f>C34-C35</f>
        <v>-149.83405</v>
      </c>
      <c r="D56" s="6"/>
    </row>
    <row r="57" spans="1:4" ht="16.5" customHeight="1">
      <c r="A57" s="3"/>
      <c r="B57" s="5"/>
      <c r="C57" s="5"/>
      <c r="D57" s="6"/>
    </row>
    <row r="58" spans="1:4" ht="16.5" customHeight="1">
      <c r="A58" s="1" t="s">
        <v>132</v>
      </c>
      <c r="B58" s="1"/>
      <c r="C58" s="1"/>
      <c r="D58" s="1"/>
    </row>
    <row r="59" spans="1:4" ht="12" customHeight="1">
      <c r="A59" s="1" t="s">
        <v>133</v>
      </c>
      <c r="B59" s="1"/>
      <c r="C59" s="1" t="s">
        <v>134</v>
      </c>
      <c r="D59" s="1"/>
    </row>
    <row r="60" ht="14.25" customHeight="1"/>
    <row r="61" spans="1:4" ht="14.25" customHeight="1">
      <c r="A61" s="1"/>
      <c r="B61" s="1"/>
      <c r="C61" s="1"/>
      <c r="D61" s="1"/>
    </row>
    <row r="62" spans="1:5" ht="14.25" customHeight="1">
      <c r="A62" s="3"/>
      <c r="B62" s="1"/>
      <c r="C62" s="1"/>
      <c r="D62" s="1"/>
      <c r="E62" s="1"/>
    </row>
    <row r="63" spans="2:4" ht="15.75">
      <c r="B63" s="1"/>
      <c r="C63" s="1"/>
      <c r="D63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6"/>
  <sheetViews>
    <sheetView tabSelected="1" view="pageBreakPreview" zoomScale="110" zoomScaleSheetLayoutView="110" zoomScalePageLayoutView="0" workbookViewId="0" topLeftCell="A1">
      <selection activeCell="D41" sqref="D41"/>
    </sheetView>
  </sheetViews>
  <sheetFormatPr defaultColWidth="9.00390625" defaultRowHeight="12.75"/>
  <cols>
    <col min="1" max="1" width="77.125" style="0" customWidth="1"/>
    <col min="2" max="2" width="16.875" style="0" customWidth="1"/>
    <col min="3" max="3" width="21.375" style="0" customWidth="1"/>
    <col min="4" max="4" width="16.625" style="0" customWidth="1"/>
  </cols>
  <sheetData>
    <row r="1" spans="1:4" ht="15.75">
      <c r="A1" s="53" t="s">
        <v>8</v>
      </c>
      <c r="B1" s="53"/>
      <c r="C1" s="53"/>
      <c r="D1" s="53"/>
    </row>
    <row r="2" spans="1:4" ht="15.75">
      <c r="A2" s="53" t="s">
        <v>111</v>
      </c>
      <c r="B2" s="53"/>
      <c r="C2" s="53"/>
      <c r="D2" s="53"/>
    </row>
    <row r="3" spans="1:5" ht="15.75">
      <c r="A3" s="53" t="s">
        <v>146</v>
      </c>
      <c r="B3" s="53"/>
      <c r="C3" s="53"/>
      <c r="D3" s="53"/>
      <c r="E3" s="53"/>
    </row>
    <row r="4" spans="1:4" ht="8.25" customHeight="1">
      <c r="A4" s="32"/>
      <c r="B4" s="32"/>
      <c r="C4" s="32"/>
      <c r="D4" s="32"/>
    </row>
    <row r="5" spans="1:4" ht="48" customHeight="1">
      <c r="A5" s="33" t="s">
        <v>2</v>
      </c>
      <c r="B5" s="2" t="s">
        <v>147</v>
      </c>
      <c r="C5" s="2" t="s">
        <v>148</v>
      </c>
      <c r="D5" s="18" t="s">
        <v>3</v>
      </c>
    </row>
    <row r="6" spans="1:4" ht="13.5" customHeight="1">
      <c r="A6" s="13"/>
      <c r="B6" s="14"/>
      <c r="C6" s="14"/>
      <c r="D6" s="14"/>
    </row>
    <row r="7" spans="1:4" ht="15" customHeight="1">
      <c r="A7" s="38" t="s">
        <v>23</v>
      </c>
      <c r="B7" s="9">
        <f>SUM(B8:B19)</f>
        <v>1850</v>
      </c>
      <c r="C7" s="9">
        <f>SUM(C8:C19)</f>
        <v>54.94987</v>
      </c>
      <c r="D7" s="10">
        <f>C7/B7*100</f>
        <v>2.970263243243243</v>
      </c>
    </row>
    <row r="8" spans="1:4" ht="15" customHeight="1">
      <c r="A8" s="4" t="s">
        <v>46</v>
      </c>
      <c r="B8" s="11">
        <v>701</v>
      </c>
      <c r="C8" s="11">
        <v>39.60847</v>
      </c>
      <c r="D8" s="6">
        <f>C8/B8*100</f>
        <v>5.650281027104136</v>
      </c>
    </row>
    <row r="9" spans="1:4" ht="19.5" customHeight="1" hidden="1">
      <c r="A9" s="4" t="s">
        <v>47</v>
      </c>
      <c r="B9" s="11">
        <v>0</v>
      </c>
      <c r="C9" s="11">
        <v>0</v>
      </c>
      <c r="D9" s="6">
        <v>0</v>
      </c>
    </row>
    <row r="10" spans="1:4" ht="15.75" customHeight="1">
      <c r="A10" s="4" t="s">
        <v>48</v>
      </c>
      <c r="B10" s="11">
        <v>311</v>
      </c>
      <c r="C10" s="11">
        <v>3.30074</v>
      </c>
      <c r="D10" s="6">
        <f>C10/B10*100</f>
        <v>1.0613311897106108</v>
      </c>
    </row>
    <row r="11" spans="1:4" ht="18" customHeight="1">
      <c r="A11" s="4" t="s">
        <v>49</v>
      </c>
      <c r="B11" s="11">
        <v>615</v>
      </c>
      <c r="C11" s="11">
        <v>0.091</v>
      </c>
      <c r="D11" s="6">
        <f>C11/B11*100</f>
        <v>0.014796747967479675</v>
      </c>
    </row>
    <row r="12" spans="1:4" ht="28.5" customHeight="1" hidden="1">
      <c r="A12" s="4" t="s">
        <v>50</v>
      </c>
      <c r="B12" s="11">
        <v>0</v>
      </c>
      <c r="C12" s="11">
        <v>0</v>
      </c>
      <c r="D12" s="6">
        <v>0</v>
      </c>
    </row>
    <row r="13" spans="1:4" ht="16.5" customHeight="1">
      <c r="A13" s="4" t="s">
        <v>65</v>
      </c>
      <c r="B13" s="11">
        <v>0</v>
      </c>
      <c r="C13" s="11">
        <v>0.00571</v>
      </c>
      <c r="D13" s="6">
        <v>0</v>
      </c>
    </row>
    <row r="14" spans="1:4" ht="32.25" customHeight="1">
      <c r="A14" s="4" t="s">
        <v>53</v>
      </c>
      <c r="B14" s="11">
        <v>53</v>
      </c>
      <c r="C14" s="11">
        <v>0</v>
      </c>
      <c r="D14" s="6">
        <f>C14/B14*100</f>
        <v>0</v>
      </c>
    </row>
    <row r="15" spans="1:4" ht="60" customHeight="1">
      <c r="A15" s="12" t="s">
        <v>55</v>
      </c>
      <c r="B15" s="11">
        <v>170</v>
      </c>
      <c r="C15" s="11">
        <v>11.94395</v>
      </c>
      <c r="D15" s="6">
        <f>C15/B15*100</f>
        <v>7.0258529411764705</v>
      </c>
    </row>
    <row r="16" spans="1:4" ht="0.75" customHeight="1">
      <c r="A16" s="4" t="s">
        <v>60</v>
      </c>
      <c r="B16" s="11">
        <v>0</v>
      </c>
      <c r="C16" s="11">
        <v>0</v>
      </c>
      <c r="D16" s="6">
        <v>0</v>
      </c>
    </row>
    <row r="17" spans="1:4" ht="31.5" customHeight="1" hidden="1">
      <c r="A17" s="4" t="s">
        <v>56</v>
      </c>
      <c r="B17" s="11"/>
      <c r="C17" s="11"/>
      <c r="D17" s="6"/>
    </row>
    <row r="18" spans="1:4" ht="48" customHeight="1" hidden="1">
      <c r="A18" s="4" t="s">
        <v>67</v>
      </c>
      <c r="B18" s="11"/>
      <c r="C18" s="11"/>
      <c r="D18" s="6"/>
    </row>
    <row r="19" spans="1:4" ht="21" customHeight="1" hidden="1">
      <c r="A19" s="4" t="s">
        <v>54</v>
      </c>
      <c r="B19" s="11"/>
      <c r="C19" s="11"/>
      <c r="D19" s="6"/>
    </row>
    <row r="20" spans="1:4" ht="19.5" customHeight="1">
      <c r="A20" s="38" t="s">
        <v>4</v>
      </c>
      <c r="B20" s="26">
        <f>B21+B22+B25+B23+B24+B26+B27+B28+B31+B30+B29</f>
        <v>4650.52835</v>
      </c>
      <c r="C20" s="26">
        <f>C21+C22+C23+C24+C26+C27+C28+C29+C30</f>
        <v>53.52761</v>
      </c>
      <c r="D20" s="10">
        <f>C20/B20*100</f>
        <v>1.151000616951405</v>
      </c>
    </row>
    <row r="21" spans="1:4" ht="30.75" customHeight="1">
      <c r="A21" s="4" t="s">
        <v>112</v>
      </c>
      <c r="B21" s="34">
        <v>386.9</v>
      </c>
      <c r="C21" s="34">
        <v>32.2</v>
      </c>
      <c r="D21" s="6">
        <v>0</v>
      </c>
    </row>
    <row r="22" spans="1:4" ht="21" customHeight="1">
      <c r="A22" s="4" t="s">
        <v>35</v>
      </c>
      <c r="B22" s="34">
        <v>110.8</v>
      </c>
      <c r="C22" s="34">
        <v>8.32761</v>
      </c>
      <c r="D22" s="6">
        <f>C22/B22*100</f>
        <v>7.5158935018050546</v>
      </c>
    </row>
    <row r="23" spans="1:4" ht="43.5" customHeight="1">
      <c r="A23" s="24" t="s">
        <v>36</v>
      </c>
      <c r="B23" s="34">
        <v>815.84082</v>
      </c>
      <c r="C23" s="34">
        <v>0</v>
      </c>
      <c r="D23" s="6">
        <v>0</v>
      </c>
    </row>
    <row r="24" spans="1:4" ht="72.75" customHeight="1">
      <c r="A24" s="4" t="s">
        <v>39</v>
      </c>
      <c r="B24" s="34">
        <v>54.7</v>
      </c>
      <c r="C24" s="34">
        <v>13</v>
      </c>
      <c r="D24" s="6">
        <f>C24/B24*100</f>
        <v>23.76599634369287</v>
      </c>
    </row>
    <row r="25" spans="1:4" ht="30" customHeight="1" hidden="1">
      <c r="A25" s="4" t="s">
        <v>40</v>
      </c>
      <c r="B25" s="34"/>
      <c r="C25" s="34"/>
      <c r="D25" s="6" t="e">
        <f>C25/B25*100</f>
        <v>#DIV/0!</v>
      </c>
    </row>
    <row r="26" spans="1:4" ht="63" customHeight="1">
      <c r="A26" s="4" t="s">
        <v>41</v>
      </c>
      <c r="B26" s="34">
        <v>0.1</v>
      </c>
      <c r="C26" s="34">
        <v>0</v>
      </c>
      <c r="D26" s="6">
        <v>0</v>
      </c>
    </row>
    <row r="27" spans="1:4" ht="102.75" customHeight="1">
      <c r="A27" s="4" t="s">
        <v>42</v>
      </c>
      <c r="B27" s="34">
        <v>0.1</v>
      </c>
      <c r="C27" s="34">
        <v>0</v>
      </c>
      <c r="D27" s="6">
        <v>0</v>
      </c>
    </row>
    <row r="28" spans="1:4" ht="34.5" customHeight="1">
      <c r="A28" s="4" t="s">
        <v>66</v>
      </c>
      <c r="B28" s="34">
        <v>230</v>
      </c>
      <c r="C28" s="34">
        <v>0</v>
      </c>
      <c r="D28" s="6">
        <f>C28/B28*100</f>
        <v>0</v>
      </c>
    </row>
    <row r="29" spans="1:4" ht="48.75" customHeight="1">
      <c r="A29" s="42" t="s">
        <v>109</v>
      </c>
      <c r="B29" s="34">
        <v>3051.98753</v>
      </c>
      <c r="C29" s="34">
        <v>0</v>
      </c>
      <c r="D29" s="6"/>
    </row>
    <row r="30" spans="1:4" ht="57.75" customHeight="1">
      <c r="A30" s="4" t="s">
        <v>138</v>
      </c>
      <c r="B30" s="34">
        <v>0.1</v>
      </c>
      <c r="C30" s="34">
        <v>0</v>
      </c>
      <c r="D30" s="6">
        <v>0</v>
      </c>
    </row>
    <row r="31" spans="1:4" ht="33.75" customHeight="1" hidden="1">
      <c r="A31" s="4" t="s">
        <v>68</v>
      </c>
      <c r="B31" s="34">
        <v>0</v>
      </c>
      <c r="C31" s="34">
        <v>0</v>
      </c>
      <c r="D31" s="6">
        <v>0</v>
      </c>
    </row>
    <row r="32" spans="1:4" ht="21" customHeight="1">
      <c r="A32" s="38" t="s">
        <v>1</v>
      </c>
      <c r="B32" s="9">
        <f>B20+B7</f>
        <v>6500.52835</v>
      </c>
      <c r="C32" s="9">
        <f>C20+C7</f>
        <v>108.47748</v>
      </c>
      <c r="D32" s="10">
        <f>C32/B32*100</f>
        <v>1.6687486640989728</v>
      </c>
    </row>
    <row r="33" spans="1:4" ht="18.75" customHeight="1">
      <c r="A33" s="8" t="s">
        <v>33</v>
      </c>
      <c r="B33" s="9">
        <f>B34+B38+B40+B43+B47+B51</f>
        <v>6500.5283500000005</v>
      </c>
      <c r="C33" s="9">
        <f>C34+C38+C40+C43+C47+C51</f>
        <v>134.16494</v>
      </c>
      <c r="D33" s="10">
        <f>C33/B33*100</f>
        <v>2.0639082360128467</v>
      </c>
    </row>
    <row r="34" spans="1:4" ht="18.75" customHeight="1">
      <c r="A34" s="8" t="s">
        <v>20</v>
      </c>
      <c r="B34" s="9">
        <f>B35+B36+B37</f>
        <v>1620.3000000000002</v>
      </c>
      <c r="C34" s="9">
        <f>C35+C36+C37</f>
        <v>108.61607</v>
      </c>
      <c r="D34" s="10">
        <f>C34/B34*100</f>
        <v>6.7034542985866805</v>
      </c>
    </row>
    <row r="35" spans="1:4" ht="44.25" customHeight="1">
      <c r="A35" s="16" t="s">
        <v>11</v>
      </c>
      <c r="B35" s="5">
        <v>1430.9</v>
      </c>
      <c r="C35" s="5">
        <v>108.61607</v>
      </c>
      <c r="D35" s="6">
        <f>C35/B35*100</f>
        <v>7.59075197428192</v>
      </c>
    </row>
    <row r="36" spans="1:4" ht="15" customHeight="1">
      <c r="A36" s="16" t="s">
        <v>15</v>
      </c>
      <c r="B36" s="46">
        <v>1</v>
      </c>
      <c r="C36" s="46">
        <v>0</v>
      </c>
      <c r="D36" s="6">
        <f>C36/B36*100</f>
        <v>0</v>
      </c>
    </row>
    <row r="37" spans="1:4" ht="15" customHeight="1">
      <c r="A37" s="4" t="s">
        <v>9</v>
      </c>
      <c r="B37" s="46">
        <v>188.4</v>
      </c>
      <c r="C37" s="46">
        <v>0</v>
      </c>
      <c r="D37" s="6">
        <f>C37/B37*100</f>
        <v>0</v>
      </c>
    </row>
    <row r="38" spans="1:4" ht="16.5" customHeight="1">
      <c r="A38" s="8" t="s">
        <v>21</v>
      </c>
      <c r="B38" s="45">
        <f>B39</f>
        <v>110.8</v>
      </c>
      <c r="C38" s="45">
        <f>C39</f>
        <v>8.32761</v>
      </c>
      <c r="D38" s="10">
        <f>C38/B38*100</f>
        <v>7.5158935018050546</v>
      </c>
    </row>
    <row r="39" spans="1:4" ht="15" customHeight="1">
      <c r="A39" s="4" t="s">
        <v>5</v>
      </c>
      <c r="B39" s="46">
        <v>110.8</v>
      </c>
      <c r="C39" s="46">
        <v>8.32761</v>
      </c>
      <c r="D39" s="6">
        <f>C39/B39*100</f>
        <v>7.5158935018050546</v>
      </c>
    </row>
    <row r="40" spans="1:4" ht="18" customHeight="1">
      <c r="A40" s="8" t="s">
        <v>57</v>
      </c>
      <c r="B40" s="45">
        <f>B41+B42</f>
        <v>0</v>
      </c>
      <c r="C40" s="45">
        <f>C41+C42</f>
        <v>0</v>
      </c>
      <c r="D40" s="10">
        <v>0</v>
      </c>
    </row>
    <row r="41" spans="1:4" ht="18" customHeight="1">
      <c r="A41" s="4" t="s">
        <v>118</v>
      </c>
      <c r="B41" s="46">
        <v>0</v>
      </c>
      <c r="C41" s="46">
        <v>0</v>
      </c>
      <c r="D41" s="6">
        <v>0</v>
      </c>
    </row>
    <row r="42" spans="1:4" ht="15.75" customHeight="1">
      <c r="A42" s="4" t="s">
        <v>22</v>
      </c>
      <c r="B42" s="46">
        <v>0</v>
      </c>
      <c r="C42" s="46">
        <v>0</v>
      </c>
      <c r="D42" s="6">
        <v>0</v>
      </c>
    </row>
    <row r="43" spans="1:4" ht="15" customHeight="1">
      <c r="A43" s="8" t="s">
        <v>14</v>
      </c>
      <c r="B43" s="45">
        <f>B44+B45+B46</f>
        <v>295.462</v>
      </c>
      <c r="C43" s="45">
        <f>C44+C45+C46</f>
        <v>13</v>
      </c>
      <c r="D43" s="10">
        <f aca="true" t="shared" si="0" ref="D42:D50">C43/B43*100</f>
        <v>4.399888987416318</v>
      </c>
    </row>
    <row r="44" spans="1:4" ht="15" customHeight="1">
      <c r="A44" s="4" t="s">
        <v>101</v>
      </c>
      <c r="B44" s="46">
        <v>0</v>
      </c>
      <c r="C44" s="46">
        <v>0</v>
      </c>
      <c r="D44" s="6">
        <v>0</v>
      </c>
    </row>
    <row r="45" spans="1:4" ht="15.75" customHeight="1">
      <c r="A45" s="4" t="s">
        <v>32</v>
      </c>
      <c r="B45" s="46">
        <v>284.7</v>
      </c>
      <c r="C45" s="46">
        <v>13</v>
      </c>
      <c r="D45" s="6">
        <f t="shared" si="0"/>
        <v>4.566210045662101</v>
      </c>
    </row>
    <row r="46" spans="1:4" ht="16.5" customHeight="1">
      <c r="A46" s="4" t="s">
        <v>19</v>
      </c>
      <c r="B46" s="46">
        <v>10.762</v>
      </c>
      <c r="C46" s="46">
        <v>0</v>
      </c>
      <c r="D46" s="6">
        <f t="shared" si="0"/>
        <v>0</v>
      </c>
    </row>
    <row r="47" spans="1:4" ht="15.75" customHeight="1">
      <c r="A47" s="8" t="s">
        <v>6</v>
      </c>
      <c r="B47" s="45">
        <f>B48+B49+B50</f>
        <v>4473.966350000001</v>
      </c>
      <c r="C47" s="45">
        <f>C48+C49+C50</f>
        <v>4.22126</v>
      </c>
      <c r="D47" s="10">
        <f t="shared" si="0"/>
        <v>0.0943516260465392</v>
      </c>
    </row>
    <row r="48" spans="1:4" ht="15.75" customHeight="1">
      <c r="A48" s="4" t="s">
        <v>18</v>
      </c>
      <c r="B48" s="46">
        <v>3419.15153</v>
      </c>
      <c r="C48" s="46">
        <v>0</v>
      </c>
      <c r="D48" s="6">
        <f t="shared" si="0"/>
        <v>0</v>
      </c>
    </row>
    <row r="49" spans="1:4" ht="15.75" customHeight="1">
      <c r="A49" s="15" t="s">
        <v>10</v>
      </c>
      <c r="B49" s="46">
        <v>24.436</v>
      </c>
      <c r="C49" s="46">
        <v>0</v>
      </c>
      <c r="D49" s="6">
        <f t="shared" si="0"/>
        <v>0</v>
      </c>
    </row>
    <row r="50" spans="1:4" ht="15.75" customHeight="1">
      <c r="A50" s="4" t="s">
        <v>7</v>
      </c>
      <c r="B50" s="46">
        <v>1030.37882</v>
      </c>
      <c r="C50" s="46">
        <v>4.22126</v>
      </c>
      <c r="D50" s="6">
        <f t="shared" si="0"/>
        <v>0.4096803930810612</v>
      </c>
    </row>
    <row r="51" spans="1:4" ht="14.25" customHeight="1">
      <c r="A51" s="8" t="s">
        <v>12</v>
      </c>
      <c r="B51" s="45">
        <f>B52</f>
        <v>0</v>
      </c>
      <c r="C51" s="45">
        <f>C52</f>
        <v>0</v>
      </c>
      <c r="D51" s="10">
        <v>0</v>
      </c>
    </row>
    <row r="52" spans="1:4" ht="13.5" customHeight="1">
      <c r="A52" s="4" t="s">
        <v>13</v>
      </c>
      <c r="B52" s="46">
        <v>0</v>
      </c>
      <c r="C52" s="46">
        <v>0</v>
      </c>
      <c r="D52" s="6">
        <v>0</v>
      </c>
    </row>
    <row r="53" spans="1:5" ht="63" customHeight="1" hidden="1">
      <c r="A53" s="4" t="s">
        <v>0</v>
      </c>
      <c r="B53" s="52">
        <f>B32-B33</f>
        <v>0</v>
      </c>
      <c r="C53" s="52">
        <f>C32-C33</f>
        <v>-25.68746</v>
      </c>
      <c r="D53" s="6"/>
      <c r="E53" s="1"/>
    </row>
    <row r="54" spans="1:4" ht="15">
      <c r="A54" s="4" t="s">
        <v>0</v>
      </c>
      <c r="B54" s="52">
        <f>B32-B33</f>
        <v>0</v>
      </c>
      <c r="C54" s="46">
        <f>C32-C33</f>
        <v>-25.68746</v>
      </c>
      <c r="D54" s="6"/>
    </row>
    <row r="55" spans="1:4" ht="15.75">
      <c r="A55" s="1" t="s">
        <v>132</v>
      </c>
      <c r="B55" s="1"/>
      <c r="C55" s="1"/>
      <c r="D55" s="1"/>
    </row>
    <row r="56" spans="1:4" ht="15.75">
      <c r="A56" s="1" t="s">
        <v>133</v>
      </c>
      <c r="B56" s="1"/>
      <c r="C56" s="1" t="s">
        <v>134</v>
      </c>
      <c r="D56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4"/>
  <sheetViews>
    <sheetView view="pageBreakPreview" zoomScaleSheetLayoutView="100" zoomScalePageLayoutView="0" workbookViewId="0" topLeftCell="A36">
      <selection activeCell="A36" sqref="A36"/>
    </sheetView>
  </sheetViews>
  <sheetFormatPr defaultColWidth="9.00390625" defaultRowHeight="12.75"/>
  <cols>
    <col min="1" max="1" width="74.625" style="39" customWidth="1"/>
    <col min="2" max="2" width="19.75390625" style="0" customWidth="1"/>
    <col min="3" max="3" width="17.375" style="0" customWidth="1"/>
    <col min="4" max="4" width="16.875" style="0" customWidth="1"/>
  </cols>
  <sheetData>
    <row r="1" spans="1:4" ht="15.75">
      <c r="A1" s="53" t="s">
        <v>107</v>
      </c>
      <c r="B1" s="53"/>
      <c r="C1" s="53"/>
      <c r="D1" s="53"/>
    </row>
    <row r="2" spans="1:4" ht="15.75">
      <c r="A2" s="53" t="s">
        <v>113</v>
      </c>
      <c r="B2" s="53"/>
      <c r="C2" s="53"/>
      <c r="D2" s="53"/>
    </row>
    <row r="3" spans="1:4" ht="15.75">
      <c r="A3" s="53" t="s">
        <v>146</v>
      </c>
      <c r="B3" s="53"/>
      <c r="C3" s="53"/>
      <c r="D3" s="53"/>
    </row>
    <row r="4" spans="1:4" ht="9.75" customHeight="1">
      <c r="A4" s="32"/>
      <c r="B4" s="32"/>
      <c r="C4" s="32"/>
      <c r="D4" s="32"/>
    </row>
    <row r="5" spans="1:4" ht="35.25" customHeight="1">
      <c r="A5" s="47" t="s">
        <v>2</v>
      </c>
      <c r="B5" s="2" t="s">
        <v>147</v>
      </c>
      <c r="C5" s="2" t="s">
        <v>148</v>
      </c>
      <c r="D5" s="35" t="s">
        <v>3</v>
      </c>
    </row>
    <row r="6" spans="1:4" ht="14.25" customHeight="1">
      <c r="A6" s="17">
        <v>1</v>
      </c>
      <c r="B6" s="2">
        <v>2</v>
      </c>
      <c r="C6" s="2">
        <v>3</v>
      </c>
      <c r="D6" s="18">
        <v>4</v>
      </c>
    </row>
    <row r="7" spans="1:4" ht="16.5" customHeight="1">
      <c r="A7" s="13"/>
      <c r="B7" s="14"/>
      <c r="C7" s="14"/>
      <c r="D7" s="36"/>
    </row>
    <row r="8" spans="1:4" ht="17.25" customHeight="1">
      <c r="A8" s="8" t="s">
        <v>64</v>
      </c>
      <c r="B8" s="9">
        <f>B9+B10+B11+B12+B13+B14+B16+B17</f>
        <v>30662.5</v>
      </c>
      <c r="C8" s="9">
        <f>C9+C10+C11+C12+C13+C14+C16+C17</f>
        <v>1679.31806</v>
      </c>
      <c r="D8" s="10">
        <f aca="true" t="shared" si="0" ref="D8:D14">C8/B8*100</f>
        <v>5.476781280065227</v>
      </c>
    </row>
    <row r="9" spans="1:4" ht="15.75" customHeight="1">
      <c r="A9" s="4" t="s">
        <v>131</v>
      </c>
      <c r="B9" s="11">
        <v>22751</v>
      </c>
      <c r="C9" s="11">
        <v>1467.95611</v>
      </c>
      <c r="D9" s="10">
        <f t="shared" si="0"/>
        <v>6.452270713375237</v>
      </c>
    </row>
    <row r="10" spans="1:4" ht="15.75" customHeight="1">
      <c r="A10" s="4" t="s">
        <v>130</v>
      </c>
      <c r="B10" s="11">
        <v>63</v>
      </c>
      <c r="C10" s="11">
        <v>0</v>
      </c>
      <c r="D10" s="10">
        <f t="shared" si="0"/>
        <v>0</v>
      </c>
    </row>
    <row r="11" spans="1:4" ht="15.75" customHeight="1">
      <c r="A11" s="4" t="s">
        <v>129</v>
      </c>
      <c r="B11" s="11">
        <v>3813.5</v>
      </c>
      <c r="C11" s="11">
        <v>6.63074</v>
      </c>
      <c r="D11" s="10">
        <f t="shared" si="0"/>
        <v>0.17387544250688344</v>
      </c>
    </row>
    <row r="12" spans="1:4" ht="30.75" customHeight="1">
      <c r="A12" s="4" t="s">
        <v>128</v>
      </c>
      <c r="B12" s="11">
        <v>2338</v>
      </c>
      <c r="C12" s="11">
        <v>57.00736</v>
      </c>
      <c r="D12" s="10">
        <f t="shared" si="0"/>
        <v>2.438295979469632</v>
      </c>
    </row>
    <row r="13" spans="1:4" ht="30" customHeight="1">
      <c r="A13" s="4" t="s">
        <v>127</v>
      </c>
      <c r="B13" s="11">
        <v>858</v>
      </c>
      <c r="C13" s="11">
        <v>114.21462</v>
      </c>
      <c r="D13" s="10">
        <f t="shared" si="0"/>
        <v>13.311727272727273</v>
      </c>
    </row>
    <row r="14" spans="1:4" ht="34.5" customHeight="1">
      <c r="A14" s="4" t="s">
        <v>126</v>
      </c>
      <c r="B14" s="11">
        <v>153</v>
      </c>
      <c r="C14" s="11">
        <v>0</v>
      </c>
      <c r="D14" s="10">
        <f t="shared" si="0"/>
        <v>0</v>
      </c>
    </row>
    <row r="15" spans="1:4" ht="31.5" customHeight="1" hidden="1">
      <c r="A15" s="4" t="s">
        <v>125</v>
      </c>
      <c r="B15" s="11">
        <v>0</v>
      </c>
      <c r="C15" s="11">
        <v>0</v>
      </c>
      <c r="D15" s="10"/>
    </row>
    <row r="16" spans="1:4" ht="35.25" customHeight="1">
      <c r="A16" s="4" t="s">
        <v>124</v>
      </c>
      <c r="B16" s="11">
        <v>352</v>
      </c>
      <c r="C16" s="41">
        <v>0</v>
      </c>
      <c r="D16" s="10">
        <f>C16/B16*100</f>
        <v>0</v>
      </c>
    </row>
    <row r="17" spans="1:4" ht="40.5" customHeight="1">
      <c r="A17" s="50" t="s">
        <v>69</v>
      </c>
      <c r="B17" s="11">
        <v>334</v>
      </c>
      <c r="C17" s="11">
        <v>33.50923</v>
      </c>
      <c r="D17" s="10">
        <f>C17/B17*100</f>
        <v>10.032703592814372</v>
      </c>
    </row>
    <row r="18" spans="1:4" ht="39" customHeight="1" hidden="1">
      <c r="A18" s="4" t="s">
        <v>123</v>
      </c>
      <c r="B18" s="11">
        <v>0</v>
      </c>
      <c r="C18" s="41"/>
      <c r="D18" s="10"/>
    </row>
    <row r="19" spans="1:4" ht="37.5" customHeight="1" hidden="1">
      <c r="A19" s="4" t="s">
        <v>122</v>
      </c>
      <c r="B19" s="11">
        <v>0</v>
      </c>
      <c r="C19" s="11"/>
      <c r="D19" s="10"/>
    </row>
    <row r="20" spans="1:4" ht="49.5" customHeight="1" hidden="1">
      <c r="A20" s="51" t="s">
        <v>121</v>
      </c>
      <c r="B20" s="11"/>
      <c r="C20" s="11"/>
      <c r="D20" s="10" t="e">
        <f>C20/B20*100</f>
        <v>#DIV/0!</v>
      </c>
    </row>
    <row r="21" spans="1:4" ht="33" customHeight="1" hidden="1">
      <c r="A21" s="4" t="s">
        <v>119</v>
      </c>
      <c r="B21" s="11">
        <v>0</v>
      </c>
      <c r="C21" s="11">
        <v>0</v>
      </c>
      <c r="D21" s="6">
        <v>0</v>
      </c>
    </row>
    <row r="22" spans="1:4" ht="68.25" customHeight="1" hidden="1">
      <c r="A22" s="40" t="s">
        <v>141</v>
      </c>
      <c r="B22" s="11">
        <v>0</v>
      </c>
      <c r="C22" s="11"/>
      <c r="D22" s="10"/>
    </row>
    <row r="23" spans="1:4" ht="27.75" customHeight="1" hidden="1">
      <c r="A23" s="4" t="s">
        <v>120</v>
      </c>
      <c r="B23" s="11">
        <v>0</v>
      </c>
      <c r="C23" s="11">
        <v>0</v>
      </c>
      <c r="D23" s="6">
        <v>0</v>
      </c>
    </row>
    <row r="24" spans="1:4" ht="25.5" customHeight="1">
      <c r="A24" s="8" t="s">
        <v>4</v>
      </c>
      <c r="B24" s="26">
        <f>B25+B26+B29+B27+B28+B30+B32+B34+B35+B31+B33</f>
        <v>65679.43669999999</v>
      </c>
      <c r="C24" s="26">
        <f>C25+C26+C29+C27+C28+C30+C32+C34+C35+C31+C33</f>
        <v>0</v>
      </c>
      <c r="D24" s="10">
        <f>C24/B24*100</f>
        <v>0</v>
      </c>
    </row>
    <row r="25" spans="1:4" ht="51" customHeight="1" hidden="1">
      <c r="A25" s="4" t="s">
        <v>70</v>
      </c>
      <c r="B25" s="34">
        <v>0</v>
      </c>
      <c r="C25" s="34">
        <v>0</v>
      </c>
      <c r="D25" s="6">
        <v>0</v>
      </c>
    </row>
    <row r="26" spans="1:4" ht="42" customHeight="1">
      <c r="A26" s="4" t="s">
        <v>114</v>
      </c>
      <c r="B26" s="34">
        <v>6730.6867</v>
      </c>
      <c r="C26" s="34">
        <v>0</v>
      </c>
      <c r="D26" s="10">
        <f>C26/B26*100</f>
        <v>0</v>
      </c>
    </row>
    <row r="27" spans="1:4" ht="49.5" customHeight="1" hidden="1">
      <c r="A27" s="4" t="s">
        <v>115</v>
      </c>
      <c r="B27" s="34"/>
      <c r="C27" s="34"/>
      <c r="D27" s="10" t="e">
        <f>C27/B27*100</f>
        <v>#DIV/0!</v>
      </c>
    </row>
    <row r="28" spans="1:4" ht="46.5" customHeight="1" hidden="1">
      <c r="A28" s="4" t="s">
        <v>116</v>
      </c>
      <c r="B28" s="34"/>
      <c r="C28" s="34"/>
      <c r="D28" s="10" t="e">
        <f>C28/B28*100</f>
        <v>#DIV/0!</v>
      </c>
    </row>
    <row r="29" spans="1:4" ht="63" customHeight="1">
      <c r="A29" s="4" t="s">
        <v>117</v>
      </c>
      <c r="B29" s="34">
        <v>500.65</v>
      </c>
      <c r="C29" s="34">
        <v>0</v>
      </c>
      <c r="D29" s="10">
        <f>C29/B29*100</f>
        <v>0</v>
      </c>
    </row>
    <row r="30" spans="1:4" ht="51.75" customHeight="1" hidden="1">
      <c r="A30" s="42" t="s">
        <v>142</v>
      </c>
      <c r="B30" s="34">
        <v>0</v>
      </c>
      <c r="C30" s="34"/>
      <c r="D30" s="10"/>
    </row>
    <row r="31" spans="1:4" ht="66" customHeight="1">
      <c r="A31" s="4" t="s">
        <v>140</v>
      </c>
      <c r="B31" s="34">
        <v>1130</v>
      </c>
      <c r="C31" s="34">
        <v>0</v>
      </c>
      <c r="D31" s="10">
        <f aca="true" t="shared" si="1" ref="D31:D36">C31/B31*100</f>
        <v>0</v>
      </c>
    </row>
    <row r="32" spans="1:4" ht="63" customHeight="1">
      <c r="A32" s="4" t="s">
        <v>154</v>
      </c>
      <c r="B32" s="34">
        <v>57318.1</v>
      </c>
      <c r="C32" s="34">
        <v>0</v>
      </c>
      <c r="D32" s="10">
        <f t="shared" si="1"/>
        <v>0</v>
      </c>
    </row>
    <row r="33" spans="1:4" ht="79.5" customHeight="1" hidden="1">
      <c r="A33" s="4" t="s">
        <v>144</v>
      </c>
      <c r="B33" s="34"/>
      <c r="C33" s="34"/>
      <c r="D33" s="10" t="e">
        <f t="shared" si="1"/>
        <v>#DIV/0!</v>
      </c>
    </row>
    <row r="34" spans="1:4" ht="42" customHeight="1" hidden="1">
      <c r="A34" s="4" t="s">
        <v>71</v>
      </c>
      <c r="B34" s="34"/>
      <c r="C34" s="34"/>
      <c r="D34" s="10" t="e">
        <f t="shared" si="1"/>
        <v>#DIV/0!</v>
      </c>
    </row>
    <row r="35" spans="1:8" ht="30.75" customHeight="1" hidden="1">
      <c r="A35" s="4" t="s">
        <v>72</v>
      </c>
      <c r="B35" s="34"/>
      <c r="C35" s="34"/>
      <c r="D35" s="10" t="e">
        <f t="shared" si="1"/>
        <v>#DIV/0!</v>
      </c>
      <c r="H35" s="10"/>
    </row>
    <row r="36" spans="1:4" ht="19.5" customHeight="1">
      <c r="A36" s="8" t="s">
        <v>1</v>
      </c>
      <c r="B36" s="9">
        <f>B24+B8</f>
        <v>96341.93669999999</v>
      </c>
      <c r="C36" s="9">
        <f>C24+C8</f>
        <v>1679.31806</v>
      </c>
      <c r="D36" s="10">
        <f t="shared" si="1"/>
        <v>1.7430810688695655</v>
      </c>
    </row>
    <row r="37" spans="1:4" ht="14.25">
      <c r="A37" s="8" t="s">
        <v>33</v>
      </c>
      <c r="B37" s="9">
        <f>B38+B42+B44+B47+B52+B56+B58</f>
        <v>96341.9367</v>
      </c>
      <c r="C37" s="9">
        <f>C38+C42+C44+C47+C52+C56+C58</f>
        <v>461.27809</v>
      </c>
      <c r="D37" s="10">
        <f>C37/B37*100</f>
        <v>0.47879262738549455</v>
      </c>
    </row>
    <row r="38" spans="1:4" ht="18.75" customHeight="1">
      <c r="A38" s="8" t="s">
        <v>20</v>
      </c>
      <c r="B38" s="9">
        <f>B39+B40+B41</f>
        <v>5655.514499999999</v>
      </c>
      <c r="C38" s="9">
        <f>C39+C40+C41</f>
        <v>234.31061000000003</v>
      </c>
      <c r="D38" s="10">
        <f>C38/B38*100</f>
        <v>4.143046755516232</v>
      </c>
    </row>
    <row r="39" spans="1:4" ht="46.5" customHeight="1">
      <c r="A39" s="16" t="s">
        <v>11</v>
      </c>
      <c r="B39" s="5">
        <v>3570.7</v>
      </c>
      <c r="C39" s="5">
        <v>225.98061</v>
      </c>
      <c r="D39" s="6">
        <f>C39/B39*100</f>
        <v>6.328748144621503</v>
      </c>
    </row>
    <row r="40" spans="1:4" ht="19.5" customHeight="1">
      <c r="A40" s="16" t="s">
        <v>15</v>
      </c>
      <c r="B40" s="46">
        <v>50</v>
      </c>
      <c r="C40" s="46">
        <v>0</v>
      </c>
      <c r="D40" s="6">
        <f>C40/B40*100</f>
        <v>0</v>
      </c>
    </row>
    <row r="41" spans="1:4" ht="15">
      <c r="A41" s="4" t="s">
        <v>9</v>
      </c>
      <c r="B41" s="46">
        <v>2034.8145</v>
      </c>
      <c r="C41" s="46">
        <v>8.33</v>
      </c>
      <c r="D41" s="6">
        <f>C41/B41*100</f>
        <v>0.4093739257313136</v>
      </c>
    </row>
    <row r="42" spans="1:4" ht="15.75" customHeight="1">
      <c r="A42" s="8" t="s">
        <v>21</v>
      </c>
      <c r="B42" s="45">
        <f>B43</f>
        <v>0</v>
      </c>
      <c r="C42" s="45">
        <f>C43</f>
        <v>0</v>
      </c>
      <c r="D42" s="10">
        <v>0</v>
      </c>
    </row>
    <row r="43" spans="1:4" ht="15.75" customHeight="1">
      <c r="A43" s="4" t="s">
        <v>5</v>
      </c>
      <c r="B43" s="46">
        <v>0</v>
      </c>
      <c r="C43" s="46">
        <v>0</v>
      </c>
      <c r="D43" s="6">
        <v>0</v>
      </c>
    </row>
    <row r="44" spans="1:4" ht="15.75" customHeight="1">
      <c r="A44" s="8" t="s">
        <v>57</v>
      </c>
      <c r="B44" s="45">
        <f>B45+B46</f>
        <v>2150</v>
      </c>
      <c r="C44" s="45">
        <f>C45+C46</f>
        <v>0</v>
      </c>
      <c r="D44" s="10">
        <f>C44/B44*100</f>
        <v>0</v>
      </c>
    </row>
    <row r="45" spans="1:4" ht="30">
      <c r="A45" s="4" t="s">
        <v>118</v>
      </c>
      <c r="B45" s="46">
        <v>0</v>
      </c>
      <c r="C45" s="46">
        <v>0</v>
      </c>
      <c r="D45" s="6">
        <v>0</v>
      </c>
    </row>
    <row r="46" spans="1:4" ht="17.25" customHeight="1">
      <c r="A46" s="4" t="s">
        <v>22</v>
      </c>
      <c r="B46" s="46">
        <v>2150</v>
      </c>
      <c r="C46" s="46">
        <v>0</v>
      </c>
      <c r="D46" s="6">
        <v>0</v>
      </c>
    </row>
    <row r="47" spans="1:4" ht="15.75" customHeight="1">
      <c r="A47" s="8" t="s">
        <v>14</v>
      </c>
      <c r="B47" s="45">
        <f>B48+B49+B50+B51</f>
        <v>69783.75</v>
      </c>
      <c r="C47" s="45">
        <f>C48+C49+C50+C51</f>
        <v>0</v>
      </c>
      <c r="D47" s="10">
        <f aca="true" t="shared" si="2" ref="D47:D57">C47/B47*100</f>
        <v>0</v>
      </c>
    </row>
    <row r="48" spans="1:4" ht="15" customHeight="1">
      <c r="A48" s="4" t="s">
        <v>101</v>
      </c>
      <c r="B48" s="46">
        <v>0</v>
      </c>
      <c r="C48" s="46">
        <v>0</v>
      </c>
      <c r="D48" s="6">
        <v>0</v>
      </c>
    </row>
    <row r="49" spans="1:4" ht="15" customHeight="1">
      <c r="A49" s="4" t="s">
        <v>61</v>
      </c>
      <c r="B49" s="46">
        <v>30</v>
      </c>
      <c r="C49" s="46">
        <v>0</v>
      </c>
      <c r="D49" s="6">
        <v>0</v>
      </c>
    </row>
    <row r="50" spans="1:4" ht="15" customHeight="1">
      <c r="A50" s="4" t="s">
        <v>32</v>
      </c>
      <c r="B50" s="46">
        <v>69418.75</v>
      </c>
      <c r="C50" s="46">
        <v>0</v>
      </c>
      <c r="D50" s="6">
        <f t="shared" si="2"/>
        <v>0</v>
      </c>
    </row>
    <row r="51" spans="1:4" ht="15.75" customHeight="1">
      <c r="A51" s="4" t="s">
        <v>19</v>
      </c>
      <c r="B51" s="46">
        <v>335</v>
      </c>
      <c r="C51" s="46">
        <v>0</v>
      </c>
      <c r="D51" s="6">
        <f t="shared" si="2"/>
        <v>0</v>
      </c>
    </row>
    <row r="52" spans="1:4" ht="15.75" customHeight="1">
      <c r="A52" s="8" t="s">
        <v>6</v>
      </c>
      <c r="B52" s="45">
        <f>B53+B54+B55</f>
        <v>18681.9722</v>
      </c>
      <c r="C52" s="45">
        <f>C53+C54+C55</f>
        <v>221.0809</v>
      </c>
      <c r="D52" s="10">
        <f t="shared" si="2"/>
        <v>1.183391654977412</v>
      </c>
    </row>
    <row r="53" spans="1:4" ht="15.75" customHeight="1">
      <c r="A53" s="4" t="s">
        <v>18</v>
      </c>
      <c r="B53" s="46">
        <v>2500</v>
      </c>
      <c r="C53" s="46">
        <v>27.56538</v>
      </c>
      <c r="D53" s="6">
        <f t="shared" si="2"/>
        <v>1.1026152</v>
      </c>
    </row>
    <row r="54" spans="1:4" ht="17.25" customHeight="1">
      <c r="A54" s="15" t="s">
        <v>10</v>
      </c>
      <c r="B54" s="46">
        <v>2580</v>
      </c>
      <c r="C54" s="46">
        <v>0</v>
      </c>
      <c r="D54" s="6">
        <f t="shared" si="2"/>
        <v>0</v>
      </c>
    </row>
    <row r="55" spans="1:4" ht="15.75" customHeight="1">
      <c r="A55" s="4" t="s">
        <v>7</v>
      </c>
      <c r="B55" s="46">
        <v>13601.9722</v>
      </c>
      <c r="C55" s="46">
        <v>193.51552</v>
      </c>
      <c r="D55" s="6">
        <f t="shared" si="2"/>
        <v>1.4227019225932547</v>
      </c>
    </row>
    <row r="56" spans="1:4" ht="15" customHeight="1">
      <c r="A56" s="8" t="s">
        <v>12</v>
      </c>
      <c r="B56" s="45">
        <f>B57</f>
        <v>70.7</v>
      </c>
      <c r="C56" s="45">
        <f>C57</f>
        <v>5.88658</v>
      </c>
      <c r="D56" s="10">
        <f t="shared" si="2"/>
        <v>8.326138613861387</v>
      </c>
    </row>
    <row r="57" spans="1:4" ht="15" customHeight="1">
      <c r="A57" s="4" t="s">
        <v>13</v>
      </c>
      <c r="B57" s="46">
        <v>70.7</v>
      </c>
      <c r="C57" s="46">
        <v>5.88658</v>
      </c>
      <c r="D57" s="6">
        <f t="shared" si="2"/>
        <v>8.326138613861387</v>
      </c>
    </row>
    <row r="58" spans="1:4" ht="33.75" customHeight="1">
      <c r="A58" s="8" t="s">
        <v>136</v>
      </c>
      <c r="B58" s="45">
        <f>B59</f>
        <v>0</v>
      </c>
      <c r="C58" s="45">
        <f>C59</f>
        <v>0</v>
      </c>
      <c r="D58" s="10"/>
    </row>
    <row r="59" spans="1:4" ht="33" customHeight="1">
      <c r="A59" s="4" t="s">
        <v>137</v>
      </c>
      <c r="B59" s="46">
        <v>0</v>
      </c>
      <c r="C59" s="46">
        <v>0</v>
      </c>
      <c r="D59" s="6"/>
    </row>
    <row r="60" spans="1:4" ht="14.25" customHeight="1">
      <c r="A60" s="4" t="s">
        <v>0</v>
      </c>
      <c r="B60" s="52">
        <f>B36-B37</f>
        <v>0</v>
      </c>
      <c r="C60" s="46">
        <f>C36-C37</f>
        <v>1218.03997</v>
      </c>
      <c r="D60" s="6"/>
    </row>
    <row r="61" spans="1:4" ht="14.25" customHeight="1">
      <c r="A61" s="3"/>
      <c r="B61" s="5"/>
      <c r="C61" s="5"/>
      <c r="D61" s="6"/>
    </row>
    <row r="62" spans="1:5" ht="14.25" customHeight="1">
      <c r="A62" s="1" t="s">
        <v>132</v>
      </c>
      <c r="B62" s="1"/>
      <c r="C62" s="1"/>
      <c r="D62" s="1"/>
      <c r="E62" s="1"/>
    </row>
    <row r="63" spans="1:4" ht="15.75">
      <c r="A63" s="1" t="s">
        <v>133</v>
      </c>
      <c r="B63" s="1"/>
      <c r="C63" s="1" t="s">
        <v>134</v>
      </c>
      <c r="D63" s="1"/>
    </row>
    <row r="64" ht="12.75">
      <c r="A64"/>
    </row>
  </sheetData>
  <sheetProtection/>
  <mergeCells count="3">
    <mergeCell ref="A1:D1"/>
    <mergeCell ref="A2:D2"/>
    <mergeCell ref="A3:D3"/>
  </mergeCells>
  <printOptions/>
  <pageMargins left="0.9055118110236221" right="0.5905511811023623" top="0.5905511811023623" bottom="0.5905511811023623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Городского поселения Советский на 1 февраля  2021 г.</dc:title>
  <dc:subject/>
  <dc:creator>DOHOD1</dc:creator>
  <cp:keywords/>
  <dc:description/>
  <cp:lastModifiedBy>DOHOD-1</cp:lastModifiedBy>
  <cp:lastPrinted>2021-02-05T07:30:47Z</cp:lastPrinted>
  <dcterms:created xsi:type="dcterms:W3CDTF">2007-03-05T11:59:24Z</dcterms:created>
  <dcterms:modified xsi:type="dcterms:W3CDTF">2021-02-05T07:30:53Z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XXJ7TYMEEKJ2-4589-193</vt:lpwstr>
  </property>
  <property fmtid="{D5CDD505-2E9C-101B-9397-08002B2CF9AE}" pid="4" name="_dlc_DocIdItemGu">
    <vt:lpwstr>602932eb-476e-40e6-bb1b-68fb0e20d9cf</vt:lpwstr>
  </property>
  <property fmtid="{D5CDD505-2E9C-101B-9397-08002B2CF9AE}" pid="5" name="_dlc_DocIdU">
    <vt:lpwstr>https://vip.gov.mari.ru/sovetsk/gpsovetskiy/_layouts/DocIdRedir.aspx?ID=XXJ7TYMEEKJ2-4589-193, XXJ7TYMEEKJ2-4589-193</vt:lpwstr>
  </property>
  <property fmtid="{D5CDD505-2E9C-101B-9397-08002B2CF9AE}" pid="6" name="Описан">
    <vt:lpwstr>  
</vt:lpwstr>
  </property>
</Properties>
</file>