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1350" yWindow="1410" windowWidth="14040" windowHeight="6675" tabRatio="586" activeTab="7"/>
  </bookViews>
  <sheets>
    <sheet name="Алекс" sheetId="1" r:id="rId1"/>
    <sheet name="В-У" sheetId="2" r:id="rId2"/>
    <sheet name="Вят" sheetId="3" r:id="rId3"/>
    <sheet name="Кужмара" sheetId="4" r:id="rId4"/>
    <sheet name="Михайл" sheetId="5" r:id="rId5"/>
    <sheet name="Ронга" sheetId="6" r:id="rId6"/>
    <sheet name="Солнеч" sheetId="7" r:id="rId7"/>
    <sheet name="Совет" sheetId="8" r:id="rId8"/>
  </sheets>
  <definedNames>
    <definedName name="_xlnm.Print_Area" localSheetId="0">'Алекс'!$A$1:$D$58</definedName>
    <definedName name="_xlnm.Print_Area" localSheetId="1">'В-У'!$A$1:$D$64</definedName>
    <definedName name="_xlnm.Print_Area" localSheetId="2">'Вят'!$A$1:$D$65</definedName>
    <definedName name="_xlnm.Print_Area" localSheetId="3">'Кужмара'!$A$1:$D$66</definedName>
    <definedName name="_xlnm.Print_Area" localSheetId="4">'Михайл'!$A$1:$D$65</definedName>
    <definedName name="_xlnm.Print_Area" localSheetId="5">'Ронга'!$A$1:$D$62</definedName>
    <definedName name="_xlnm.Print_Area" localSheetId="7">'Совет'!$A$1:$D$64</definedName>
    <definedName name="_xlnm.Print_Area" localSheetId="6">'Солнеч'!$A$1:$D$57</definedName>
  </definedNames>
  <calcPr fullCalcOnLoad="1"/>
</workbook>
</file>

<file path=xl/sharedStrings.xml><?xml version="1.0" encoding="utf-8"?>
<sst xmlns="http://schemas.openxmlformats.org/spreadsheetml/2006/main" count="493" uniqueCount="154">
  <si>
    <t>Дефицит (-), профицит (+) бюджета</t>
  </si>
  <si>
    <t>ДОХОДЫ, ВСЕГО</t>
  </si>
  <si>
    <t>Показатели</t>
  </si>
  <si>
    <t>% исп к плану года</t>
  </si>
  <si>
    <t>00020000000000000000 Безвозмездные поступления</t>
  </si>
  <si>
    <t>0203 Мобилизационная и вневойсковая подготовка</t>
  </si>
  <si>
    <t>0500 Жилищно-коммунальное хозяйство в.т.ч</t>
  </si>
  <si>
    <t>0503 Благоустройство</t>
  </si>
  <si>
    <t>Исполнение бюджета  муниципального образования</t>
  </si>
  <si>
    <t>0113 Другие общегосударственные вопросы</t>
  </si>
  <si>
    <t>0502 Коммунальное хозяйство</t>
  </si>
  <si>
    <t xml:space="preserve">0104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</si>
  <si>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1001 Пенсионное  обеспечение</t>
  </si>
  <si>
    <t>1001 Пенсионное обеспечение</t>
  </si>
  <si>
    <t>0400 Национальная экономика</t>
  </si>
  <si>
    <t>0111 Резервные фонды</t>
  </si>
  <si>
    <t>18210503010011000110 Единый сельскохозяйственный налог</t>
  </si>
  <si>
    <t xml:space="preserve">90311406013100000430 Доходы от продажи земельных участков государственная собственность на которые не разграничена  и которая расположена в границах поселения </t>
  </si>
  <si>
    <t>0501 Жилищное хозяйство</t>
  </si>
  <si>
    <t>0412 Другие вопросы в области национальной экономики</t>
  </si>
  <si>
    <t>0100 Общегосударственные вопросы</t>
  </si>
  <si>
    <t>0200 Национальная оборона</t>
  </si>
  <si>
    <t>0310 Обеспечение пожарной безопасности</t>
  </si>
  <si>
    <t xml:space="preserve">00010000000000000000  Налоговые и неналоговые доходы  </t>
  </si>
  <si>
    <t>182 101 02 000 00 0000 110 Налог на доходы физических лиц</t>
  </si>
  <si>
    <t>182 106 01 030 10 0000 110 Налог на имущество физических лиц</t>
  </si>
  <si>
    <t>182 106 06 000 00 0000 110 Земельный налог</t>
  </si>
  <si>
    <t>903 111 05 025 10 0000 120 Доходы в виде арендной платы за земельные участки, находящиеся в собственности сельских поселений</t>
  </si>
  <si>
    <t>903 111 05 075 10 0000 120 Доходы от сдачи в аренду имущества, составляющего казну сельских поселений</t>
  </si>
  <si>
    <t>904 111 09 045 10 0000 120 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</si>
  <si>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904 113 02 995 10 0000 130 Прочие доходы от компенсации затрат  бюджетов  сельских поселений</t>
  </si>
  <si>
    <t>904 117 05 050 10 0000 180 прочие неналоговые доходы  в бюджеты поселений</t>
  </si>
  <si>
    <t>0409 Дорожное хозяйство (дорожные фонды)</t>
  </si>
  <si>
    <t>РАСХОДЫ ВСЕГО: в т.ч.</t>
  </si>
  <si>
    <t>0107 Обеспечение проведения выборов и референдумов</t>
  </si>
  <si>
    <t>992 202 35 118 10 0000 150 Субвенции на осуществление первичного воинского учета</t>
  </si>
  <si>
    <t>904 202 25 555 10 0000 150 Субсидии бюджетам сельских поселений на поддержку программ субъектов Российской Федерации и муниципальных программ формирования современной городской среды.</t>
  </si>
  <si>
    <t>904 207 05 020 10 0000 150 Поступление от денежных пожертвований, предоставляемых физ лицами получателям средств бюдж.  сельских поселений</t>
  </si>
  <si>
    <t>992 219 60 010 10 0000 150 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</si>
  <si>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992 202 40 014 10 0010 150 Межбюджетные трансферты, передаваемые бюджетам сельских поселений из бюджета муниципального района на капитальный ремонт и ремонт автомобильных дорог общего пользования  населенных пунктов, дорожных сооружений и элементов обустройства автомобильных дорог общего пользования населенных пунктов</t>
  </si>
  <si>
    <t>992 202 40 014 10 0020 150 Межбюджетные трансферты, передаваемые бюджетам сельских поселений из бюджета муниципального района на исполнение передаваемых полномочий по дорожной деятельности в отношении автомобильных дорог местного значения</t>
  </si>
  <si>
    <t>992 202 40 014 10 0030 150 Межбюджетные трансферты, передаваемые бюджетам сельских поселений из бюджета муниципального района на организацию в границах сельского поселения электро -, тепло -, газо - и водоснабжения населения, водоотведения</t>
  </si>
  <si>
    <t>992 202 40 014 10 0040 150 Межбюджетные трансферты, передаваемые бюджетам сельских поселений из бюджета муниципального района на осуществление в ценовых зонах  теплоснабжения муниципального контроля за выполнением единой теплоснабжающей организацией мероприятий по строительству, реконструкции и (или) модернизации объектов теплоснабжения, необходимых для развития, повышения надежности и энергетической эффективности системы теплоснабжения и определенных для нее в схеме теплоснабжения</t>
  </si>
  <si>
    <t>904 207 05 030 10 0000 150 Прочие безвозмездные поступления в бюджеты сельских поселений</t>
  </si>
  <si>
    <t>903 114 06 025 10 0000 430 Доходы от продажи земельных участков, находящихся в собственности поселений</t>
  </si>
  <si>
    <t>903 114 02 052 10 0000 410 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</si>
  <si>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18210102000000000110 Налог на доходы физических лиц</t>
  </si>
  <si>
    <t>18210503000000000110 Единый сельскохозяйственный налог</t>
  </si>
  <si>
    <t>18210601030100000110 Налог на имущество физических лиц</t>
  </si>
  <si>
    <t>18210606000000000110 Земельный налог</t>
  </si>
  <si>
    <t>90311105013100000120 Арендная плата за земли, находящиеся в государственной собственности до разграничения государственной собственности на землю</t>
  </si>
  <si>
    <t>90311105035100000120 Доходы от сдачи в аренду имущества</t>
  </si>
  <si>
    <t>90311105025100000120 Доходы в виде арендной платы за земельные участки, находящиеся в собственности поселений</t>
  </si>
  <si>
    <t>90311105075100000120 Доходы от сдачи в аренду имущества, составляющего казну сельских поселений</t>
  </si>
  <si>
    <t>90411705050100000180 прочие неналоговые доходы  в бюджеты поселений</t>
  </si>
  <si>
    <t>90411109045100000120 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</si>
  <si>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90311406025100000430 Доходы от продажи земельных участков, находящихся в собственности поселений</t>
  </si>
  <si>
    <t xml:space="preserve">0300 Национальная безопасность и правоохранительная деятельность </t>
  </si>
  <si>
    <t xml:space="preserve">0502 Коммунальное хозяйство </t>
  </si>
  <si>
    <t>1001  Пенсионное обеспечение</t>
  </si>
  <si>
    <t>90411302995100000130 Прочие доходы от компенсации затрат  бюджетов  сельских поселений</t>
  </si>
  <si>
    <t>0406 Водное хозяйство</t>
  </si>
  <si>
    <t>0501Федеральная целевая программа "Соц развите села до 2014 г"</t>
  </si>
  <si>
    <t xml:space="preserve">0501 Жилищное хозяйство  </t>
  </si>
  <si>
    <t xml:space="preserve">00010000000000000000 Налоговые и неналоговые доходы  </t>
  </si>
  <si>
    <t xml:space="preserve">90311105025100000120 Арендная плата за земли, находящиеся в государственной собственности </t>
  </si>
  <si>
    <t xml:space="preserve">992 202 40 014 10 0050 150 Иные межбюджетные трансферты, передаваемые бюджетам сельских поселений из бюджета муниципального района </t>
  </si>
  <si>
    <t xml:space="preserve">90311402052100000410 доходы от реализации имущества, находящегося в оперативном управлении учреждений, находящихся  в ведении органов  управления сельских поселений </t>
  </si>
  <si>
    <t>90420705020100000150 Поступление от денежных пожертвований, предоставляемых физ лицами получателям средств бюдж.  сельских поселений</t>
  </si>
  <si>
    <t xml:space="preserve">904 111 09045 13 0000120 Прочие поступления от использования имущества, находящегося в собственности городских поселений </t>
  </si>
  <si>
    <t>904 202 20 077 13 0020 150 Субсидии бюджетам городских поселений на софинансирование проектов и программ развития территорий муниципальных образований в Республике Марий  Эл, основанных на местных инициативах</t>
  </si>
  <si>
    <t>904 207 05 020 13 0000 150 Поступление от денежных пожертвований, предоставляемых физ лицами получателям средств бюдж.  городских поселений</t>
  </si>
  <si>
    <t>904 207 05 030 13 0000 150 Прочие безвозмездные поступления в бюджеты городских поселений</t>
  </si>
  <si>
    <t>0406  Водное хозяйство</t>
  </si>
  <si>
    <t xml:space="preserve">           Е.С. Кропотова</t>
  </si>
  <si>
    <t>План 2020 г.</t>
  </si>
  <si>
    <t>992 202 40 014 10 0060 150 Иные межбюджетные трансферты, передаваемые бюджетам сельских поселений на обеспечение расходных обязательств городского и сельских поселений по решению вопросов местного значения</t>
  </si>
  <si>
    <t>904 202 49 999 10 0040 150 Иные межбюджетные трансферты из республиканского бюджета республики Марий Эл бюджетам муниципальных образований в Республике марий Эл на выполнение работ по предотвращению распространения сорного растения борщевика Сосновского в 2020 году</t>
  </si>
  <si>
    <t>992 202 16 001 10 0000 150 Дотации бюджетам сельских поселений на выравнивание бюджетной обеспеченности из бюджетов муниципальных районов</t>
  </si>
  <si>
    <t>904 202 25 555 10 0000 150 Субсидии бюджетам сельских поселений на реализацию программ формирования современной городской среды</t>
  </si>
  <si>
    <t>992 202 40 014 10 0010 150 Иные межбюджетные трансферты, передаваемые бюджетам сельских поселений из бюджета муниципального района на исполнение передаваемых полномочий по дорожной деятельности в отношении автомобильных дорог местного значения в границах и вне границ населенных пунктов поселений в границах муниципального района за счет муниципального дорожного фонда</t>
  </si>
  <si>
    <t>992 202 40 014 10 0020 150 Иные  межбюджетные трансферты, передаваемые бюджетам сельских поселений из бюджета муниципального района на исполнение передаваемых полномочий по дорожной деятельности в отношении автомобильных дорог местного значения в границах и вне границ населенных пунктов поселений в границах муниципального района</t>
  </si>
  <si>
    <t>992 202 40 014 10 0030 150 Иные  межбюджетные трансферты, передаваемые бюджетам сельских поселений из бюджета муниципального района на организацию в границах сельского поселения электро -, тепло -, газо - и водоснабжения населения, водоотведения</t>
  </si>
  <si>
    <t>992 202 40 014 10 0040 150 Иные  межбюджетные трансферты, передаваемые бюджетам сельских поселений из бюджета муниципального района на осуществление в ценовых зонах  теплоснабжения муниципального контроля за выполнением единой теплоснабжающей организацией мероприятий по строительству, реконструкции и (или) модернизации объектов теплоснабжения, необходимых для развития, повышения надежности и энергетической эффективности системы теплоснабжения и определенных для нее в схеме теплоснабжения</t>
  </si>
  <si>
    <t>992 202 40 014 10 0050 150 Иные межбюджетные трансферты, передаваемые бюджетам сельских поселений на осуществление целевых мероприятий в отношении автомобильных дорог общего пользования местного значения за счет муниципального дорожного фонда</t>
  </si>
  <si>
    <t>"Алексеевского сельского поселения</t>
  </si>
  <si>
    <t>182 105 03 010 01 1000 110 Единый сельскохозяйственный налог</t>
  </si>
  <si>
    <t>904 202 25 576 10 0000 150 Субсидии бюджетам сельских поселений на обеспечение комплексного развития сельских территорий</t>
  </si>
  <si>
    <t>904 202 20 077 10 0020 150 Субсидии бюджетам городских округов, городских и сельских поселений в Республике Марий Эл на софинансирование проектов и программ развития территорий муниципальных образований в республике Марий Эл, основанных на местных инициативах (софинансирование капитальных вложений в объекты муниципальной собственности).</t>
  </si>
  <si>
    <t>"Вятского сельского поселения"</t>
  </si>
  <si>
    <t>"Верх-Ушнурского сельского поселения"</t>
  </si>
  <si>
    <t>"Кужмаринского сельского поселения"</t>
  </si>
  <si>
    <t>904 202 29 999 10 0060 150 Субсидии бюджетам городских округов, городских и сельских поселений в Республике Марий Эл на софинансирование проектов программ развития территорий муниципальных образований в Республике Марий Эл, основанных на местных инициативах</t>
  </si>
  <si>
    <t>90411406025100000430 Доходы от продажи земельных участков, находящихся в собственности поселений</t>
  </si>
  <si>
    <t>90411701050100000180 невыясненные поступления, зачисляемые в бюджеты сельских поселений</t>
  </si>
  <si>
    <t>992 202 16 001 10 0000 150 Дотации бюджетам  сельских поселений на выравнивание  бюджетной обеспеченности из бюджетов муниципальных районов</t>
  </si>
  <si>
    <t>904 202 20077 10 0000 150 Субсидии бюджетам городских округов, городских и сельских поселений в Республике Марий Эл на софинансирование проектов и программ развития территорий муниципальных образований в Республике Марий Эл, основанных на местных инициативах (софинансирование капитальных вложений в объекты муниципальной собственности)</t>
  </si>
  <si>
    <t>904 202 35 118 10 0000 150 Субвенции на осуществление первичного воинского учета</t>
  </si>
  <si>
    <t>992 202 40 014 10 0020 150 Иные межбюджетные трансферты, передаваемые бюджетам  сельских поселений из бюджета муниципального района на исполнение передаваемых полномочий по дорожной деятельности в отношении автомобильных дорог местного значения в границах и вне границ населенных пунктов поселений в границах муниципального района</t>
  </si>
  <si>
    <t>992 202 40 014 10 0030 150 Иные межбюджетные трансферты, передаваемые бюджетам сельских поселений из бюджета муниципального района на организацию в границах сельского поселения электро -, тепло -, газо - и водоснабжения населения, водоотведения</t>
  </si>
  <si>
    <t>992 202 40 014 10 0040 150 Иные межбюджетные трансферты, передаваемые бюджетам сельских поселений из бюджета муниципального района на осуществление в ценовых зонах  теплоснабжения муниципального контроля за выполнением единой теплоснабжающей организацией мероприятий по строительству, реконструкции и (или) модернизации объектов теплоснабжения, необходимых для развития, повышения надежности и энергетической эффективности системы теплоснабжения и определенных для нее в схеме теплоснабжения</t>
  </si>
  <si>
    <t>992 202 40 014 10 0050 150 Иные межбюджетные трансферты, передаваемые бюджетам  сельских поселений на осуществление целевых мероприятий в отношении автомобильных дорог общего пользования местного значения  за счет муниципального дорожного фонда</t>
  </si>
  <si>
    <t>904 202 49 999 10 0040 150 Иные межбюджетные трансферты из республиканского бюджета Республики Марий Эл бюджетам муниципальных образований в Республике Марий Эл на выполнение работ по предотвращению распространения сорного растения борщевика Сосновского в 2020 году</t>
  </si>
  <si>
    <t>0405 Сельское хозяйство и рыболовство</t>
  </si>
  <si>
    <t>Руководитель финансового</t>
  </si>
  <si>
    <t>управления администрации</t>
  </si>
  <si>
    <t>Советского муниципального района</t>
  </si>
  <si>
    <t>0500 Жилищно-коммунальное хозяйство</t>
  </si>
  <si>
    <t>"Михайловского сельского поселения"</t>
  </si>
  <si>
    <t>Исполнение бюджета</t>
  </si>
  <si>
    <t>Ронгинского сельского поселения</t>
  </si>
  <si>
    <t>90411621050100000 140 Денежные взыскания (штрафы) и иные суммы, взыскиваемые с лиц, виновных в совершении преступлений, и в возмещение ущерба имуществу, зачисляемые в бюджеты сельских поселений</t>
  </si>
  <si>
    <t xml:space="preserve">992 202 40 014 10 0060 150 Иные межбюджетные трансферты, передаваемые бюджетам   сельских поселений на обеспечение расходных обязательств городского и сельских поселений по решению вопросов местного значения </t>
  </si>
  <si>
    <t>904 202 29999 100060 150 Субсидии  бюджетам городских округов, городских и сельских поселений  в Республике Марий Эл на софинансирование проектов                                      и программ развития территорий муниципальных образований в Республике Марий Эл, основанных на местных инициативах</t>
  </si>
  <si>
    <t>904 207 05020 10 0000 150 Поступление от денежных пожертвований, предоставляемых физ лицами получателям средств бюдж.  сельских поселений</t>
  </si>
  <si>
    <t>904 202 20077 10 0020 150 Субсидии бюджетам городских округов, городских и сельских поселений в Республике Марий Эл на софинансирование проектов и программ развития территорий муниципальных образований в Республике Марий Эл, основанных на местных инициативах (софинансирование капитальных вложений в объекты муниципальной собственности)</t>
  </si>
  <si>
    <t>"Солнечного сельского поселения"</t>
  </si>
  <si>
    <t>992 202 16 001 10 0000 150 Дотации бюджетам сельских поселений на выравнивание бюджетной обеспеченности</t>
  </si>
  <si>
    <t>Городского поселения Советский</t>
  </si>
  <si>
    <t>904 202 25 555 13 0000 150 Субсидии бюджетам городских поселений на реализацию программ формирования современной городской среды</t>
  </si>
  <si>
    <t>904 202 29 999 13 0020 150 Субсидии бюджетам муниципальных образований в Республике Марий Эл на осуществление целевых мероприятий в отношении автомобильных дорог общего пользования местного значения</t>
  </si>
  <si>
    <t>992 202 40 014 13 0060 150 Иные межбюджетные трансферты, передаваемые бюджетам сельских поселений на обеспечение расходных обязательств городского и сельских поселений по решению вопросов местного значения</t>
  </si>
  <si>
    <t>992 202 40 014 13 0050 150 Иные межбюджетные трансферты, передаваемые бюджетам  городских поселений на осуществление целевых мероприятий в отношении автомобильных дорог общего пользования местного значения  за счет муниципального дорожного фонда</t>
  </si>
  <si>
    <t>904 202 45 393 13 0000 150 Межбюджетные трансферты, передаваемые бюджетам городских поселений на 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</si>
  <si>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>0309 Защита населения и территории от чрезвычайных ситуаций природного и техногенного характера, гражданская оборона</t>
  </si>
  <si>
    <t>161 116 33050 13 0000 140 Ден.взыскания (штрафы) о нарушении законодательства РФ в сфере закупок товаров</t>
  </si>
  <si>
    <t>904 117 05050 13 0000 180 прочие неналоговые доходы  в бюджеты поселений</t>
  </si>
  <si>
    <t>903 114 06013 13 0000 430 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</si>
  <si>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904 113 02995 13 0000 130 Прочие доходы от компенсации затрат  бюджетов  городских поселений</t>
  </si>
  <si>
    <t>904 113 01995 13 0000 130 Прочие доходы от оказания платных услуг (работ) получателями средств бюджетов городских поселений</t>
  </si>
  <si>
    <t>903 111 05075 13 0000 120 Доходы от сдачи в аренду имущества, составляющего казну городских поселений</t>
  </si>
  <si>
    <t>903 111 05035 13 0000 120 Доходы от сдачи в аренду имущества</t>
  </si>
  <si>
    <t>903 111 05025 13 0000 120 Доходы в виде арендной платы за земельные участки, находящиеся в собственности городских поселений</t>
  </si>
  <si>
    <t>903 111 05013 13 0000 120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</t>
  </si>
  <si>
    <t>182 106 06000 00 0000 110 Земельный налог</t>
  </si>
  <si>
    <t>182 106 01030 1 30000 110 Налог на имущество физических лиц</t>
  </si>
  <si>
    <t>182 105 03000 00 0000 110 Единый сельскохозяйственный налог</t>
  </si>
  <si>
    <t>182 101 02000 00 0000  110 Налог на доходы физических лиц</t>
  </si>
  <si>
    <t xml:space="preserve">Руководитель финансового управления </t>
  </si>
  <si>
    <t>администрации  Советского муниципального района</t>
  </si>
  <si>
    <t>Е.С.Кропотова</t>
  </si>
  <si>
    <t>0300 Национальная безопасность и правоохранительная деятельность</t>
  </si>
  <si>
    <t>1400 Межбюджетные трансферты общего характера бюджетам бюджетной системы Российской Федерации</t>
  </si>
  <si>
    <t>1403 Иные межбюджетные трансферты на обеспечение расходных обязательств  по решению вопросов местного значения городского и сельских поселений</t>
  </si>
  <si>
    <t>992 202 40 014 10 0070 150 Иные межбюджетные трансферты, передаваемые бюджетам  сельских поселений из бюджета муниципального района на исполнение передаваемых полномочий по осуществлению муниципального земельного контроля в границах поселений</t>
  </si>
  <si>
    <t>992 202 45 323 10 0000 150 Межбюджетные трансферты, передаваемые бюджетам сельских поселений на реализацию мероприятий индивидуальных программ социально-экономического развития субъектов Российской Федерации в части строительства и жилищно-коммунального хозяйства</t>
  </si>
  <si>
    <t>992 202 45 323 13 0000 150 Межбюджетные трансферты, передаваемые бюджетам городских поселений на реализацию мероприятий индивидуальных программ социально-экономического развития субъектов Российской Федерации в части строительства и жилищно-коммунального хозяйства</t>
  </si>
  <si>
    <t>904 116 07010 13 0000 140 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</si>
  <si>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992 219 60 010 13 0000 150 Возврат прочих остатков субсидий, субвенций и иных межбюджетных трансфертов, имеющих целевое назначение, прошлых лет из бюджнтов городских поселений</t>
  </si>
  <si>
    <t>на 1 декабря  2020 г.</t>
  </si>
  <si>
    <t>Факт на 01.12.20 г.</t>
  </si>
  <si>
    <t>на 1 декабря 2020 г.</t>
  </si>
  <si>
    <t>904 111 05 035 10 0000 120</t>
  </si>
  <si>
    <t>904 202 49999 13 0070 150 Иные межбюджетные трансферты из республиканского бюджета Республики Марий Эл бюджетам муниципальных образований в Республике Марий Эл на выполнение кадастровых работ по подготовке технических планов на бесхозяйные объекты газораспределения, расположенные на территории Республики Марий Эл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</si>
</sst>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&quot;р.&quot;"/>
    <numFmt numFmtId="174" formatCode="#,##0.0"/>
    <numFmt numFmtId="175" formatCode="0.000"/>
    <numFmt numFmtId="176" formatCode="000000"/>
    <numFmt numFmtId="177" formatCode="[$-FC19]d\ mmmm\ yyyy\ &quot;г.&quot;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0_р_."/>
    <numFmt numFmtId="183" formatCode="0.0000"/>
    <numFmt numFmtId="184" formatCode="0.0000000"/>
    <numFmt numFmtId="185" formatCode="0.000000"/>
    <numFmt numFmtId="186" formatCode="0.00000"/>
    <numFmt numFmtId="187" formatCode="#,##0.00000"/>
    <numFmt numFmtId="188" formatCode="0.00000000"/>
  </numFmts>
  <fonts count="41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justify" vertical="top" wrapText="1"/>
    </xf>
    <xf numFmtId="172" fontId="6" fillId="0" borderId="0" xfId="0" applyNumberFormat="1" applyFont="1" applyBorder="1" applyAlignment="1">
      <alignment horizontal="right" vertical="top" wrapText="1"/>
    </xf>
    <xf numFmtId="172" fontId="6" fillId="0" borderId="0" xfId="57" applyNumberFormat="1" applyFont="1" applyBorder="1" applyAlignment="1">
      <alignment horizontal="right" vertical="top" wrapText="1"/>
    </xf>
    <xf numFmtId="172" fontId="6" fillId="0" borderId="0" xfId="0" applyNumberFormat="1" applyFont="1" applyBorder="1" applyAlignment="1">
      <alignment vertical="top" wrapText="1"/>
    </xf>
    <xf numFmtId="0" fontId="7" fillId="0" borderId="0" xfId="0" applyFont="1" applyBorder="1" applyAlignment="1">
      <alignment horizontal="justify" vertical="top" wrapText="1"/>
    </xf>
    <xf numFmtId="172" fontId="7" fillId="0" borderId="0" xfId="0" applyNumberFormat="1" applyFont="1" applyBorder="1" applyAlignment="1">
      <alignment horizontal="right" vertical="top" wrapText="1"/>
    </xf>
    <xf numFmtId="172" fontId="7" fillId="0" borderId="0" xfId="57" applyNumberFormat="1" applyFont="1" applyBorder="1" applyAlignment="1">
      <alignment horizontal="right" vertical="top" wrapText="1"/>
    </xf>
    <xf numFmtId="172" fontId="6" fillId="0" borderId="0" xfId="0" applyNumberFormat="1" applyFont="1" applyBorder="1" applyAlignment="1" applyProtection="1">
      <alignment horizontal="right" vertical="top" wrapText="1"/>
      <protection locked="0"/>
    </xf>
    <xf numFmtId="172" fontId="6" fillId="0" borderId="0" xfId="0" applyNumberFormat="1" applyFont="1" applyBorder="1" applyAlignment="1">
      <alignment horizontal="justify" vertical="top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justify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justify" vertical="top" wrapText="1"/>
    </xf>
    <xf numFmtId="2" fontId="6" fillId="0" borderId="0" xfId="57" applyNumberFormat="1" applyFont="1" applyBorder="1" applyAlignment="1">
      <alignment horizontal="right" vertical="top" wrapText="1"/>
    </xf>
    <xf numFmtId="0" fontId="6" fillId="0" borderId="0" xfId="0" applyFont="1" applyAlignment="1">
      <alignment horizontal="justify"/>
    </xf>
    <xf numFmtId="0" fontId="6" fillId="0" borderId="0" xfId="0" applyFont="1" applyBorder="1" applyAlignment="1">
      <alignment vertical="top" wrapText="1"/>
    </xf>
    <xf numFmtId="172" fontId="7" fillId="0" borderId="0" xfId="0" applyNumberFormat="1" applyFont="1" applyBorder="1" applyAlignment="1" applyProtection="1">
      <alignment horizontal="right" vertical="top"/>
      <protection locked="0"/>
    </xf>
    <xf numFmtId="172" fontId="6" fillId="33" borderId="0" xfId="0" applyNumberFormat="1" applyFont="1" applyFill="1" applyBorder="1" applyAlignment="1" applyProtection="1">
      <alignment horizontal="right" vertical="top" wrapText="1"/>
      <protection locked="0"/>
    </xf>
    <xf numFmtId="172" fontId="6" fillId="0" borderId="0" xfId="0" applyNumberFormat="1" applyFont="1" applyFill="1" applyBorder="1" applyAlignment="1">
      <alignment horizontal="right" vertical="top" wrapText="1"/>
    </xf>
    <xf numFmtId="172" fontId="7" fillId="34" borderId="0" xfId="0" applyNumberFormat="1" applyFont="1" applyFill="1" applyBorder="1" applyAlignment="1">
      <alignment horizontal="right" vertical="top" wrapText="1"/>
    </xf>
    <xf numFmtId="0" fontId="6" fillId="0" borderId="0" xfId="0" applyFont="1" applyBorder="1" applyAlignment="1">
      <alignment horizontal="justify" vertical="center" wrapText="1"/>
    </xf>
    <xf numFmtId="172" fontId="6" fillId="34" borderId="0" xfId="0" applyNumberFormat="1" applyFont="1" applyFill="1" applyBorder="1" applyAlignment="1">
      <alignment horizontal="right" vertical="top" wrapText="1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172" fontId="6" fillId="0" borderId="0" xfId="0" applyNumberFormat="1" applyFont="1" applyBorder="1" applyAlignment="1" applyProtection="1">
      <alignment horizontal="right" vertical="top"/>
      <protection locked="0"/>
    </xf>
    <xf numFmtId="0" fontId="7" fillId="0" borderId="10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172" fontId="4" fillId="0" borderId="0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 horizontal="justify" vertical="top" wrapText="1"/>
    </xf>
    <xf numFmtId="0" fontId="0" fillId="0" borderId="0" xfId="0" applyBorder="1" applyAlignment="1">
      <alignment/>
    </xf>
    <xf numFmtId="3" fontId="6" fillId="0" borderId="0" xfId="0" applyNumberFormat="1" applyFont="1" applyBorder="1" applyAlignment="1">
      <alignment horizontal="justify" vertical="top" wrapText="1"/>
    </xf>
    <xf numFmtId="172" fontId="6" fillId="34" borderId="0" xfId="0" applyNumberFormat="1" applyFont="1" applyFill="1" applyBorder="1" applyAlignment="1" applyProtection="1">
      <alignment horizontal="right" vertical="top" wrapText="1"/>
      <protection locked="0"/>
    </xf>
    <xf numFmtId="0" fontId="6" fillId="0" borderId="0" xfId="0" applyFont="1" applyFill="1" applyBorder="1" applyAlignment="1">
      <alignment horizontal="justify" vertical="top" wrapText="1"/>
    </xf>
    <xf numFmtId="49" fontId="7" fillId="0" borderId="0" xfId="0" applyNumberFormat="1" applyFont="1" applyBorder="1" applyAlignment="1">
      <alignment horizontal="justify" vertical="top" wrapText="1"/>
    </xf>
    <xf numFmtId="0" fontId="6" fillId="0" borderId="0" xfId="0" applyFont="1" applyAlignment="1">
      <alignment horizontal="justify" vertical="top"/>
    </xf>
    <xf numFmtId="172" fontId="7" fillId="34" borderId="0" xfId="0" applyNumberFormat="1" applyFont="1" applyFill="1" applyBorder="1" applyAlignment="1">
      <alignment horizontal="right" vertical="top" wrapText="1"/>
    </xf>
    <xf numFmtId="172" fontId="6" fillId="34" borderId="0" xfId="0" applyNumberFormat="1" applyFont="1" applyFill="1" applyBorder="1" applyAlignment="1">
      <alignment horizontal="right" vertical="top" wrapText="1"/>
    </xf>
    <xf numFmtId="0" fontId="6" fillId="0" borderId="0" xfId="0" applyFont="1" applyAlignment="1">
      <alignment horizontal="justify" vertical="top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wrapText="1"/>
    </xf>
    <xf numFmtId="0" fontId="6" fillId="0" borderId="0" xfId="53" applyFont="1" applyBorder="1" applyAlignment="1">
      <alignment horizontal="justify" vertical="top" wrapText="1"/>
      <protection/>
    </xf>
    <xf numFmtId="2" fontId="6" fillId="34" borderId="0" xfId="0" applyNumberFormat="1" applyFont="1" applyFill="1" applyBorder="1" applyAlignment="1">
      <alignment horizontal="right" vertical="top" wrapText="1"/>
    </xf>
    <xf numFmtId="0" fontId="3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1"/>
  <sheetViews>
    <sheetView view="pageBreakPreview" zoomScale="110" zoomScaleSheetLayoutView="110" zoomScalePageLayoutView="0" workbookViewId="0" topLeftCell="A1">
      <selection activeCell="A26" sqref="A26"/>
    </sheetView>
  </sheetViews>
  <sheetFormatPr defaultColWidth="9.00390625" defaultRowHeight="12.75"/>
  <cols>
    <col min="1" max="1" width="81.25390625" style="0" customWidth="1"/>
    <col min="2" max="2" width="15.125" style="0" customWidth="1"/>
    <col min="3" max="3" width="24.75390625" style="0" customWidth="1"/>
    <col min="4" max="4" width="16.125" style="0" customWidth="1"/>
  </cols>
  <sheetData>
    <row r="1" spans="1:4" ht="15.75">
      <c r="A1" s="55" t="s">
        <v>8</v>
      </c>
      <c r="B1" s="55"/>
      <c r="C1" s="55"/>
      <c r="D1" s="55"/>
    </row>
    <row r="2" spans="1:4" ht="15.75">
      <c r="A2" s="55" t="s">
        <v>85</v>
      </c>
      <c r="B2" s="55"/>
      <c r="C2" s="55"/>
      <c r="D2" s="55"/>
    </row>
    <row r="3" spans="1:4" ht="15.75">
      <c r="A3" s="55" t="s">
        <v>149</v>
      </c>
      <c r="B3" s="55"/>
      <c r="C3" s="55"/>
      <c r="D3" s="55"/>
    </row>
    <row r="4" spans="1:4" ht="8.25" customHeight="1">
      <c r="A4" s="1"/>
      <c r="B4" s="1"/>
      <c r="C4" s="1"/>
      <c r="D4" s="1"/>
    </row>
    <row r="5" spans="1:4" ht="31.5" customHeight="1">
      <c r="A5" s="17" t="s">
        <v>2</v>
      </c>
      <c r="B5" s="2" t="s">
        <v>75</v>
      </c>
      <c r="C5" s="2" t="s">
        <v>150</v>
      </c>
      <c r="D5" s="18" t="s">
        <v>3</v>
      </c>
    </row>
    <row r="6" spans="1:4" ht="11.25" customHeight="1">
      <c r="A6" s="19"/>
      <c r="B6" s="20"/>
      <c r="C6" s="20"/>
      <c r="D6" s="21"/>
    </row>
    <row r="7" spans="1:4" ht="5.25" customHeight="1" hidden="1">
      <c r="A7" s="13"/>
      <c r="B7" s="14"/>
      <c r="C7" s="14"/>
      <c r="D7" s="14"/>
    </row>
    <row r="8" spans="1:4" ht="19.5" customHeight="1">
      <c r="A8" s="8" t="s">
        <v>23</v>
      </c>
      <c r="B8" s="9">
        <f>SUM(B9:B20)</f>
        <v>1217</v>
      </c>
      <c r="C8" s="9">
        <f>SUM(C9:C20)</f>
        <v>1218.3176599999997</v>
      </c>
      <c r="D8" s="10">
        <f aca="true" t="shared" si="0" ref="D8:D18">C8/B8*100</f>
        <v>100.10827115858667</v>
      </c>
    </row>
    <row r="9" spans="1:4" ht="18" customHeight="1">
      <c r="A9" s="4" t="s">
        <v>24</v>
      </c>
      <c r="B9" s="11">
        <v>490</v>
      </c>
      <c r="C9" s="27">
        <v>447.62692</v>
      </c>
      <c r="D9" s="6">
        <f t="shared" si="0"/>
        <v>91.35243265306123</v>
      </c>
    </row>
    <row r="10" spans="1:4" ht="15.75" customHeight="1">
      <c r="A10" s="4" t="s">
        <v>25</v>
      </c>
      <c r="B10" s="11">
        <v>122</v>
      </c>
      <c r="C10" s="11">
        <v>132.39732</v>
      </c>
      <c r="D10" s="6">
        <f t="shared" si="0"/>
        <v>108.52239344262296</v>
      </c>
    </row>
    <row r="11" spans="1:4" ht="15.75" customHeight="1">
      <c r="A11" s="4" t="s">
        <v>26</v>
      </c>
      <c r="B11" s="11">
        <v>416</v>
      </c>
      <c r="C11" s="11">
        <v>436.66853</v>
      </c>
      <c r="D11" s="6">
        <f t="shared" si="0"/>
        <v>104.96839663461537</v>
      </c>
    </row>
    <row r="12" spans="1:4" ht="20.25" customHeight="1" hidden="1">
      <c r="A12" s="4" t="s">
        <v>16</v>
      </c>
      <c r="B12" s="11"/>
      <c r="C12" s="11"/>
      <c r="D12" s="6" t="e">
        <f t="shared" si="0"/>
        <v>#DIV/0!</v>
      </c>
    </row>
    <row r="13" spans="1:4" ht="30.75" customHeight="1">
      <c r="A13" s="4" t="s">
        <v>27</v>
      </c>
      <c r="B13" s="11"/>
      <c r="C13" s="11"/>
      <c r="D13" s="6"/>
    </row>
    <row r="14" spans="1:4" ht="32.25" customHeight="1">
      <c r="A14" s="7" t="s">
        <v>28</v>
      </c>
      <c r="B14" s="11">
        <v>95</v>
      </c>
      <c r="C14" s="11">
        <v>76.03722</v>
      </c>
      <c r="D14" s="6">
        <f t="shared" si="0"/>
        <v>80.03917894736843</v>
      </c>
    </row>
    <row r="15" spans="1:4" ht="62.25" customHeight="1">
      <c r="A15" s="12" t="s">
        <v>29</v>
      </c>
      <c r="B15" s="11">
        <v>94</v>
      </c>
      <c r="C15" s="11">
        <v>125.58767</v>
      </c>
      <c r="D15" s="6">
        <f>C15/B15*100</f>
        <v>133.60390425531915</v>
      </c>
    </row>
    <row r="16" spans="1:4" ht="30" customHeight="1" hidden="1">
      <c r="A16" s="4" t="s">
        <v>30</v>
      </c>
      <c r="B16" s="11">
        <v>0</v>
      </c>
      <c r="C16" s="11">
        <v>0</v>
      </c>
      <c r="D16" s="6">
        <v>0</v>
      </c>
    </row>
    <row r="17" spans="1:4" ht="33" customHeight="1" hidden="1">
      <c r="A17" s="25" t="s">
        <v>44</v>
      </c>
      <c r="B17" s="11">
        <v>0</v>
      </c>
      <c r="C17" s="11">
        <v>0</v>
      </c>
      <c r="D17" s="6">
        <v>0</v>
      </c>
    </row>
    <row r="18" spans="1:4" ht="12" customHeight="1" hidden="1">
      <c r="A18" s="4" t="s">
        <v>17</v>
      </c>
      <c r="B18" s="11"/>
      <c r="C18" s="11"/>
      <c r="D18" s="6" t="e">
        <f t="shared" si="0"/>
        <v>#DIV/0!</v>
      </c>
    </row>
    <row r="19" spans="1:4" ht="75.75" customHeight="1" hidden="1">
      <c r="A19" s="25" t="s">
        <v>45</v>
      </c>
      <c r="B19" s="11">
        <v>0</v>
      </c>
      <c r="C19" s="11">
        <v>0</v>
      </c>
      <c r="D19" s="6">
        <v>0</v>
      </c>
    </row>
    <row r="20" spans="1:4" ht="19.5" customHeight="1" hidden="1">
      <c r="A20" s="25" t="s">
        <v>31</v>
      </c>
      <c r="B20" s="11">
        <v>0</v>
      </c>
      <c r="C20" s="11">
        <v>0</v>
      </c>
      <c r="D20" s="6">
        <v>0</v>
      </c>
    </row>
    <row r="21" spans="1:4" ht="15.75" customHeight="1">
      <c r="A21" s="8" t="s">
        <v>4</v>
      </c>
      <c r="B21" s="26">
        <f>B22+B23+B26+B29+B27+B28+B25+B24+B30+B33+B31+B32</f>
        <v>7269.2686699999995</v>
      </c>
      <c r="C21" s="26">
        <f>C22+C23+C24+C25+C26+C27+C28+C29+C30+C31+C32+C33</f>
        <v>1777.14754</v>
      </c>
      <c r="D21" s="10">
        <f>C21/B21*100</f>
        <v>24.447404830890644</v>
      </c>
    </row>
    <row r="22" spans="1:4" ht="37.5" customHeight="1">
      <c r="A22" s="4" t="s">
        <v>78</v>
      </c>
      <c r="B22" s="11">
        <v>485.4</v>
      </c>
      <c r="C22" s="11">
        <v>438.3</v>
      </c>
      <c r="D22" s="6">
        <f>C22/B22*100</f>
        <v>90.29666254635353</v>
      </c>
    </row>
    <row r="23" spans="1:4" ht="26.25" customHeight="1">
      <c r="A23" s="4" t="s">
        <v>35</v>
      </c>
      <c r="B23" s="5">
        <v>107.1</v>
      </c>
      <c r="C23" s="5">
        <v>89.60898</v>
      </c>
      <c r="D23" s="6">
        <f>C23/B23*100</f>
        <v>83.66851540616247</v>
      </c>
    </row>
    <row r="24" spans="1:4" ht="42.75" customHeight="1">
      <c r="A24" s="24" t="s">
        <v>79</v>
      </c>
      <c r="B24" s="5">
        <v>695.14483</v>
      </c>
      <c r="C24" s="5">
        <v>695.14483</v>
      </c>
      <c r="D24" s="6">
        <f>C24/B24*100</f>
        <v>100</v>
      </c>
    </row>
    <row r="25" spans="1:4" ht="84" customHeight="1">
      <c r="A25" s="4" t="s">
        <v>80</v>
      </c>
      <c r="B25" s="5">
        <v>128.4</v>
      </c>
      <c r="C25" s="5">
        <v>128.4</v>
      </c>
      <c r="D25" s="6">
        <f>C25/B25*100</f>
        <v>100</v>
      </c>
    </row>
    <row r="26" spans="1:4" ht="75" customHeight="1">
      <c r="A26" s="4" t="s">
        <v>81</v>
      </c>
      <c r="B26" s="5">
        <v>210.4</v>
      </c>
      <c r="C26" s="5">
        <v>101.45</v>
      </c>
      <c r="D26" s="6">
        <f>C26/B26*100</f>
        <v>48.21768060836502</v>
      </c>
    </row>
    <row r="27" spans="1:4" ht="60.75" customHeight="1">
      <c r="A27" s="4" t="s">
        <v>82</v>
      </c>
      <c r="B27" s="5">
        <v>0.1</v>
      </c>
      <c r="C27" s="5">
        <v>0.1</v>
      </c>
      <c r="D27" s="6">
        <f>C27/B27*100</f>
        <v>100</v>
      </c>
    </row>
    <row r="28" spans="1:4" ht="114.75" customHeight="1">
      <c r="A28" s="4" t="s">
        <v>83</v>
      </c>
      <c r="B28" s="5">
        <v>0.1</v>
      </c>
      <c r="C28" s="5">
        <v>0.1</v>
      </c>
      <c r="D28" s="6">
        <f>C28/B28*100</f>
        <v>100</v>
      </c>
    </row>
    <row r="29" spans="1:4" ht="47.25" customHeight="1">
      <c r="A29" s="4" t="s">
        <v>84</v>
      </c>
      <c r="B29" s="5">
        <v>188.9</v>
      </c>
      <c r="C29" s="5">
        <v>188.9</v>
      </c>
      <c r="D29" s="6">
        <f>C29/B29*100</f>
        <v>100</v>
      </c>
    </row>
    <row r="30" spans="1:4" ht="54.75" customHeight="1">
      <c r="A30" s="4" t="s">
        <v>76</v>
      </c>
      <c r="B30" s="5">
        <v>42.587</v>
      </c>
      <c r="C30" s="5">
        <v>36.587</v>
      </c>
      <c r="D30" s="6">
        <f>C30/B30*100</f>
        <v>85.91119355671918</v>
      </c>
    </row>
    <row r="31" spans="1:4" ht="68.25" customHeight="1">
      <c r="A31" s="4" t="s">
        <v>144</v>
      </c>
      <c r="B31" s="5">
        <v>0.1</v>
      </c>
      <c r="C31" s="5">
        <v>0</v>
      </c>
      <c r="D31" s="6">
        <v>0</v>
      </c>
    </row>
    <row r="32" spans="1:4" ht="63" customHeight="1">
      <c r="A32" s="4" t="s">
        <v>145</v>
      </c>
      <c r="B32" s="5">
        <v>5381.03684</v>
      </c>
      <c r="C32" s="5">
        <v>68.55673</v>
      </c>
      <c r="D32" s="6">
        <v>0</v>
      </c>
    </row>
    <row r="33" spans="1:4" ht="64.5" customHeight="1">
      <c r="A33" s="4" t="s">
        <v>77</v>
      </c>
      <c r="B33" s="5">
        <v>30</v>
      </c>
      <c r="C33" s="5">
        <v>30</v>
      </c>
      <c r="D33" s="6">
        <f aca="true" t="shared" si="1" ref="D33:D39">C33/B33*100</f>
        <v>100</v>
      </c>
    </row>
    <row r="34" spans="1:4" ht="21.75" customHeight="1">
      <c r="A34" s="8" t="s">
        <v>1</v>
      </c>
      <c r="B34" s="9">
        <f>B21+B8</f>
        <v>8486.26867</v>
      </c>
      <c r="C34" s="9">
        <f>C21+C8</f>
        <v>2995.4651999999996</v>
      </c>
      <c r="D34" s="10">
        <f t="shared" si="1"/>
        <v>35.29778889265357</v>
      </c>
    </row>
    <row r="35" spans="1:4" ht="21" customHeight="1">
      <c r="A35" s="8" t="s">
        <v>33</v>
      </c>
      <c r="B35" s="9">
        <f>B36+B40+B42+B45+B49+B53</f>
        <v>8712.068669999999</v>
      </c>
      <c r="C35" s="9">
        <f>C36+C40+C42+C45+C49+C53</f>
        <v>2988.0673699999998</v>
      </c>
      <c r="D35" s="10">
        <f t="shared" si="1"/>
        <v>34.2980236173919</v>
      </c>
    </row>
    <row r="36" spans="1:4" ht="14.25">
      <c r="A36" s="8" t="s">
        <v>20</v>
      </c>
      <c r="B36" s="9">
        <f>B37+B38+B39</f>
        <v>1275.317</v>
      </c>
      <c r="C36" s="9">
        <f>C37+C38+C39</f>
        <v>1144.53556</v>
      </c>
      <c r="D36" s="10">
        <f t="shared" si="1"/>
        <v>89.74518178617552</v>
      </c>
    </row>
    <row r="37" spans="1:4" ht="45">
      <c r="A37" s="16" t="s">
        <v>11</v>
      </c>
      <c r="B37" s="5">
        <v>1182.2</v>
      </c>
      <c r="C37" s="5">
        <v>1069.28856</v>
      </c>
      <c r="D37" s="6">
        <f t="shared" si="1"/>
        <v>90.44904077144307</v>
      </c>
    </row>
    <row r="38" spans="1:4" ht="15">
      <c r="A38" s="16" t="s">
        <v>15</v>
      </c>
      <c r="B38" s="47">
        <v>1</v>
      </c>
      <c r="C38" s="47">
        <v>0</v>
      </c>
      <c r="D38" s="6">
        <f t="shared" si="1"/>
        <v>0</v>
      </c>
    </row>
    <row r="39" spans="1:4" ht="15" customHeight="1">
      <c r="A39" s="4" t="s">
        <v>9</v>
      </c>
      <c r="B39" s="47">
        <v>92.117</v>
      </c>
      <c r="C39" s="47">
        <v>75.247</v>
      </c>
      <c r="D39" s="6">
        <f t="shared" si="1"/>
        <v>81.68633368433622</v>
      </c>
    </row>
    <row r="40" spans="1:4" ht="14.25">
      <c r="A40" s="8" t="s">
        <v>21</v>
      </c>
      <c r="B40" s="46">
        <f>B41</f>
        <v>107.1</v>
      </c>
      <c r="C40" s="46">
        <f>C41</f>
        <v>89.60898</v>
      </c>
      <c r="D40" s="10">
        <f aca="true" t="shared" si="2" ref="D40:D54">C40/B40*100</f>
        <v>83.66851540616247</v>
      </c>
    </row>
    <row r="41" spans="1:4" ht="16.5" customHeight="1">
      <c r="A41" s="4" t="s">
        <v>5</v>
      </c>
      <c r="B41" s="47">
        <v>107.1</v>
      </c>
      <c r="C41" s="47">
        <v>89.60898</v>
      </c>
      <c r="D41" s="6">
        <f t="shared" si="2"/>
        <v>83.66851540616247</v>
      </c>
    </row>
    <row r="42" spans="1:4" ht="14.25">
      <c r="A42" s="8" t="s">
        <v>141</v>
      </c>
      <c r="B42" s="46">
        <f>B43+B44</f>
        <v>4</v>
      </c>
      <c r="C42" s="46">
        <f>C43+C44</f>
        <v>2.6</v>
      </c>
      <c r="D42" s="10">
        <f t="shared" si="2"/>
        <v>65</v>
      </c>
    </row>
    <row r="43" spans="1:4" ht="30">
      <c r="A43" s="4" t="s">
        <v>124</v>
      </c>
      <c r="B43" s="47">
        <v>0</v>
      </c>
      <c r="C43" s="47">
        <v>0</v>
      </c>
      <c r="D43" s="6">
        <v>0</v>
      </c>
    </row>
    <row r="44" spans="1:4" ht="15">
      <c r="A44" s="4" t="s">
        <v>22</v>
      </c>
      <c r="B44" s="47">
        <v>4</v>
      </c>
      <c r="C44" s="47">
        <v>2.6</v>
      </c>
      <c r="D44" s="6">
        <f t="shared" si="2"/>
        <v>65</v>
      </c>
    </row>
    <row r="45" spans="1:4" ht="14.25">
      <c r="A45" s="8" t="s">
        <v>14</v>
      </c>
      <c r="B45" s="46">
        <f>B46+B48+B47</f>
        <v>608.7</v>
      </c>
      <c r="C45" s="46">
        <f>C46+C48+C47</f>
        <v>479.75</v>
      </c>
      <c r="D45" s="10">
        <f t="shared" si="2"/>
        <v>78.81550846065385</v>
      </c>
    </row>
    <row r="46" spans="1:4" ht="15">
      <c r="A46" s="4" t="s">
        <v>103</v>
      </c>
      <c r="B46" s="47">
        <v>0</v>
      </c>
      <c r="C46" s="47">
        <v>30</v>
      </c>
      <c r="D46" s="6">
        <v>0</v>
      </c>
    </row>
    <row r="47" spans="1:4" ht="15">
      <c r="A47" s="4" t="s">
        <v>32</v>
      </c>
      <c r="B47" s="47">
        <v>527.7</v>
      </c>
      <c r="C47" s="47">
        <v>418.75</v>
      </c>
      <c r="D47" s="6">
        <f t="shared" si="2"/>
        <v>79.3537995072958</v>
      </c>
    </row>
    <row r="48" spans="1:4" ht="15">
      <c r="A48" s="4" t="s">
        <v>19</v>
      </c>
      <c r="B48" s="47">
        <v>81</v>
      </c>
      <c r="C48" s="47">
        <v>31</v>
      </c>
      <c r="D48" s="6">
        <f t="shared" si="2"/>
        <v>38.2716049382716</v>
      </c>
    </row>
    <row r="49" spans="1:4" ht="14.25">
      <c r="A49" s="44" t="s">
        <v>107</v>
      </c>
      <c r="B49" s="46">
        <f>B50+B51+B52</f>
        <v>6652.551669999999</v>
      </c>
      <c r="C49" s="46">
        <f>C50+C51+C52</f>
        <v>1212.57103</v>
      </c>
      <c r="D49" s="10">
        <f t="shared" si="2"/>
        <v>18.227156888809258</v>
      </c>
    </row>
    <row r="50" spans="1:4" ht="15">
      <c r="A50" s="22" t="s">
        <v>18</v>
      </c>
      <c r="B50" s="47">
        <v>160.7</v>
      </c>
      <c r="C50" s="47">
        <v>149.19976</v>
      </c>
      <c r="D50" s="6">
        <f t="shared" si="2"/>
        <v>92.84365899191039</v>
      </c>
    </row>
    <row r="51" spans="1:4" ht="15">
      <c r="A51" s="22" t="s">
        <v>10</v>
      </c>
      <c r="B51" s="47">
        <v>5406.23684</v>
      </c>
      <c r="C51" s="47">
        <v>68.55673</v>
      </c>
      <c r="D51" s="6">
        <f t="shared" si="2"/>
        <v>1.2681044510066268</v>
      </c>
    </row>
    <row r="52" spans="1:4" ht="15">
      <c r="A52" s="4" t="s">
        <v>7</v>
      </c>
      <c r="B52" s="47">
        <v>1085.61483</v>
      </c>
      <c r="C52" s="47">
        <v>994.81454</v>
      </c>
      <c r="D52" s="6">
        <f t="shared" si="2"/>
        <v>91.63604922383016</v>
      </c>
    </row>
    <row r="53" spans="1:4" ht="14.25">
      <c r="A53" s="8" t="s">
        <v>12</v>
      </c>
      <c r="B53" s="46">
        <f>B54</f>
        <v>64.4</v>
      </c>
      <c r="C53" s="46">
        <f>C54</f>
        <v>59.0018</v>
      </c>
      <c r="D53" s="10">
        <f t="shared" si="2"/>
        <v>91.61770186335403</v>
      </c>
    </row>
    <row r="54" spans="1:4" ht="15">
      <c r="A54" s="4" t="s">
        <v>13</v>
      </c>
      <c r="B54" s="47">
        <v>64.4</v>
      </c>
      <c r="C54" s="47">
        <v>59.0018</v>
      </c>
      <c r="D54" s="6">
        <f t="shared" si="2"/>
        <v>91.61770186335403</v>
      </c>
    </row>
    <row r="55" spans="1:4" ht="15">
      <c r="A55" s="4" t="s">
        <v>0</v>
      </c>
      <c r="B55" s="47">
        <f>B34-B35</f>
        <v>-225.79999999999927</v>
      </c>
      <c r="C55" s="47">
        <f>C34-C35</f>
        <v>7.397829999999885</v>
      </c>
      <c r="D55" s="6"/>
    </row>
    <row r="56" spans="1:4" ht="15">
      <c r="A56" s="3"/>
      <c r="B56" s="5"/>
      <c r="C56" s="5"/>
      <c r="D56" s="6"/>
    </row>
    <row r="57" spans="1:4" ht="15" customHeight="1">
      <c r="A57" s="1" t="s">
        <v>138</v>
      </c>
      <c r="B57" s="1"/>
      <c r="C57" s="1"/>
      <c r="D57" s="1"/>
    </row>
    <row r="58" spans="1:4" ht="15.75">
      <c r="A58" s="1" t="s">
        <v>139</v>
      </c>
      <c r="B58" s="1"/>
      <c r="C58" s="1" t="s">
        <v>140</v>
      </c>
      <c r="D58" s="1"/>
    </row>
    <row r="59" spans="2:4" ht="15.75">
      <c r="B59" s="1"/>
      <c r="C59" s="1"/>
      <c r="D59" s="1"/>
    </row>
    <row r="60" spans="2:4" ht="15">
      <c r="B60" s="3"/>
      <c r="C60" s="3"/>
      <c r="D60" s="3"/>
    </row>
    <row r="61" spans="2:4" ht="15">
      <c r="B61" s="3"/>
      <c r="C61" s="3"/>
      <c r="D61" s="3"/>
    </row>
  </sheetData>
  <sheetProtection/>
  <mergeCells count="3">
    <mergeCell ref="A1:D1"/>
    <mergeCell ref="A3:D3"/>
    <mergeCell ref="A2:D2"/>
  </mergeCells>
  <printOptions/>
  <pageMargins left="0.9055118110236221" right="0.7086614173228347" top="0.5511811023622047" bottom="0.5511811023622047" header="0.31496062992125984" footer="0.31496062992125984"/>
  <pageSetup horizontalDpi="600" verticalDpi="600" orientation="portrait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67"/>
  <sheetViews>
    <sheetView view="pageBreakPreview" zoomScaleSheetLayoutView="100" zoomScalePageLayoutView="0" workbookViewId="0" topLeftCell="A37">
      <selection activeCell="A68" sqref="A68"/>
    </sheetView>
  </sheetViews>
  <sheetFormatPr defaultColWidth="9.00390625" defaultRowHeight="12.75"/>
  <cols>
    <col min="1" max="1" width="81.25390625" style="0" customWidth="1"/>
    <col min="2" max="2" width="15.125" style="0" customWidth="1"/>
    <col min="3" max="3" width="24.75390625" style="0" customWidth="1"/>
    <col min="4" max="4" width="18.00390625" style="0" customWidth="1"/>
  </cols>
  <sheetData>
    <row r="1" spans="1:4" ht="15.75">
      <c r="A1" s="55" t="s">
        <v>8</v>
      </c>
      <c r="B1" s="55"/>
      <c r="C1" s="55"/>
      <c r="D1" s="55"/>
    </row>
    <row r="2" spans="1:4" ht="15.75">
      <c r="A2" s="55" t="s">
        <v>90</v>
      </c>
      <c r="B2" s="55"/>
      <c r="C2" s="55"/>
      <c r="D2" s="55"/>
    </row>
    <row r="3" spans="1:4" ht="15.75">
      <c r="A3" s="55" t="s">
        <v>151</v>
      </c>
      <c r="B3" s="55"/>
      <c r="C3" s="55"/>
      <c r="D3" s="55"/>
    </row>
    <row r="4" spans="1:4" ht="8.25" customHeight="1">
      <c r="A4" s="1"/>
      <c r="B4" s="1"/>
      <c r="C4" s="1"/>
      <c r="D4" s="1"/>
    </row>
    <row r="5" spans="1:4" ht="31.5" customHeight="1">
      <c r="A5" s="17" t="s">
        <v>2</v>
      </c>
      <c r="B5" s="2" t="s">
        <v>75</v>
      </c>
      <c r="C5" s="2" t="s">
        <v>150</v>
      </c>
      <c r="D5" s="18" t="s">
        <v>3</v>
      </c>
    </row>
    <row r="6" spans="1:4" ht="11.25" customHeight="1">
      <c r="A6" s="19"/>
      <c r="B6" s="20"/>
      <c r="C6" s="20"/>
      <c r="D6" s="21"/>
    </row>
    <row r="7" spans="1:4" ht="5.25" customHeight="1" hidden="1">
      <c r="A7" s="13"/>
      <c r="B7" s="14"/>
      <c r="C7" s="14"/>
      <c r="D7" s="14"/>
    </row>
    <row r="8" spans="1:4" ht="19.5" customHeight="1">
      <c r="A8" s="8" t="s">
        <v>23</v>
      </c>
      <c r="B8" s="9">
        <f>SUM(B9:B21)</f>
        <v>839.5</v>
      </c>
      <c r="C8" s="9">
        <f>SUM(C9:C21)</f>
        <v>879.1809</v>
      </c>
      <c r="D8" s="10">
        <f aca="true" t="shared" si="0" ref="D8:D19">C8/B8*100</f>
        <v>104.72673019654555</v>
      </c>
    </row>
    <row r="9" spans="1:4" ht="18" customHeight="1">
      <c r="A9" s="4" t="s">
        <v>24</v>
      </c>
      <c r="B9" s="11">
        <v>227.5</v>
      </c>
      <c r="C9" s="27">
        <v>235.44423</v>
      </c>
      <c r="D9" s="6">
        <f t="shared" si="0"/>
        <v>103.49196923076924</v>
      </c>
    </row>
    <row r="10" spans="1:4" ht="18" customHeight="1">
      <c r="A10" s="4" t="s">
        <v>86</v>
      </c>
      <c r="B10" s="11">
        <v>14</v>
      </c>
      <c r="C10" s="27">
        <v>28.53359</v>
      </c>
      <c r="D10" s="6">
        <f t="shared" si="0"/>
        <v>203.81135714285716</v>
      </c>
    </row>
    <row r="11" spans="1:4" ht="15.75" customHeight="1">
      <c r="A11" s="4" t="s">
        <v>25</v>
      </c>
      <c r="B11" s="11">
        <v>76</v>
      </c>
      <c r="C11" s="11">
        <v>78.95051</v>
      </c>
      <c r="D11" s="6">
        <f t="shared" si="0"/>
        <v>103.88225</v>
      </c>
    </row>
    <row r="12" spans="1:4" ht="15.75" customHeight="1">
      <c r="A12" s="4" t="s">
        <v>26</v>
      </c>
      <c r="B12" s="11">
        <v>338</v>
      </c>
      <c r="C12" s="11">
        <v>302.38627</v>
      </c>
      <c r="D12" s="6">
        <f t="shared" si="0"/>
        <v>89.46339349112426</v>
      </c>
    </row>
    <row r="13" spans="1:4" ht="20.25" customHeight="1" hidden="1">
      <c r="A13" s="4" t="s">
        <v>16</v>
      </c>
      <c r="B13" s="11"/>
      <c r="C13" s="11"/>
      <c r="D13" s="6" t="e">
        <f t="shared" si="0"/>
        <v>#DIV/0!</v>
      </c>
    </row>
    <row r="14" spans="1:4" ht="30.75" customHeight="1">
      <c r="A14" s="4" t="s">
        <v>27</v>
      </c>
      <c r="B14" s="11">
        <v>165</v>
      </c>
      <c r="C14" s="11">
        <v>213.78114</v>
      </c>
      <c r="D14" s="6">
        <f t="shared" si="0"/>
        <v>129.56432727272727</v>
      </c>
    </row>
    <row r="15" spans="1:4" ht="32.25" customHeight="1">
      <c r="A15" s="7" t="s">
        <v>28</v>
      </c>
      <c r="B15" s="11">
        <v>14</v>
      </c>
      <c r="C15" s="11">
        <v>15.38298</v>
      </c>
      <c r="D15" s="6">
        <f t="shared" si="0"/>
        <v>109.87842857142857</v>
      </c>
    </row>
    <row r="16" spans="1:4" ht="63" customHeight="1">
      <c r="A16" s="12" t="s">
        <v>29</v>
      </c>
      <c r="B16" s="11">
        <v>5</v>
      </c>
      <c r="C16" s="11">
        <v>4.70218</v>
      </c>
      <c r="D16" s="6">
        <f>C16/B16*100</f>
        <v>94.0436</v>
      </c>
    </row>
    <row r="17" spans="1:4" ht="30" customHeight="1" hidden="1">
      <c r="A17" s="4" t="s">
        <v>30</v>
      </c>
      <c r="B17" s="11">
        <v>0</v>
      </c>
      <c r="C17" s="11">
        <v>0</v>
      </c>
      <c r="D17" s="6">
        <v>0</v>
      </c>
    </row>
    <row r="18" spans="1:4" ht="33" customHeight="1" hidden="1">
      <c r="A18" s="25" t="s">
        <v>44</v>
      </c>
      <c r="B18" s="11">
        <v>0</v>
      </c>
      <c r="C18" s="11">
        <v>0</v>
      </c>
      <c r="D18" s="6">
        <v>0</v>
      </c>
    </row>
    <row r="19" spans="1:4" ht="12" customHeight="1" hidden="1">
      <c r="A19" s="4" t="s">
        <v>17</v>
      </c>
      <c r="B19" s="11"/>
      <c r="C19" s="11"/>
      <c r="D19" s="6" t="e">
        <f t="shared" si="0"/>
        <v>#DIV/0!</v>
      </c>
    </row>
    <row r="20" spans="1:4" ht="75.75" customHeight="1" hidden="1">
      <c r="A20" s="25" t="s">
        <v>45</v>
      </c>
      <c r="B20" s="11">
        <v>0</v>
      </c>
      <c r="C20" s="11">
        <v>0</v>
      </c>
      <c r="D20" s="6">
        <v>0</v>
      </c>
    </row>
    <row r="21" spans="1:4" ht="19.5" customHeight="1" hidden="1">
      <c r="A21" s="25" t="s">
        <v>31</v>
      </c>
      <c r="B21" s="11">
        <v>0</v>
      </c>
      <c r="C21" s="11">
        <v>0</v>
      </c>
      <c r="D21" s="6">
        <v>0</v>
      </c>
    </row>
    <row r="22" spans="1:4" ht="15.75" customHeight="1">
      <c r="A22" s="8" t="s">
        <v>4</v>
      </c>
      <c r="B22" s="26">
        <f>B23+B24+B29+B32+B30+B31+B28+B26+B33+B35+B25+B37+B36+B27+B34</f>
        <v>3829.5896399999992</v>
      </c>
      <c r="C22" s="26">
        <f>C23+C24+C26+C28+C29+C30+C31+C32+C33+C35+C25+C27+C36+C3437+C37</f>
        <v>3625.10243</v>
      </c>
      <c r="D22" s="10">
        <f>C22/B22*100</f>
        <v>94.66033624427709</v>
      </c>
    </row>
    <row r="23" spans="1:4" ht="37.5" customHeight="1">
      <c r="A23" s="4" t="s">
        <v>78</v>
      </c>
      <c r="B23" s="11">
        <v>1494.95</v>
      </c>
      <c r="C23" s="11">
        <v>1392.3</v>
      </c>
      <c r="D23" s="6">
        <f>C23/B23*100</f>
        <v>93.13354961704404</v>
      </c>
    </row>
    <row r="24" spans="1:4" ht="18" customHeight="1">
      <c r="A24" s="4" t="s">
        <v>35</v>
      </c>
      <c r="B24" s="5">
        <v>212</v>
      </c>
      <c r="C24" s="5">
        <v>178.25523</v>
      </c>
      <c r="D24" s="6">
        <f>C24/B24*100</f>
        <v>84.08265566037736</v>
      </c>
    </row>
    <row r="25" spans="1:4" ht="76.5" customHeight="1">
      <c r="A25" s="4" t="s">
        <v>88</v>
      </c>
      <c r="B25" s="5">
        <v>570.3172</v>
      </c>
      <c r="C25" s="5">
        <v>570.3172</v>
      </c>
      <c r="D25" s="6">
        <f>C25/B25*100</f>
        <v>100</v>
      </c>
    </row>
    <row r="26" spans="1:4" ht="42.75" customHeight="1">
      <c r="A26" s="24" t="s">
        <v>79</v>
      </c>
      <c r="B26" s="5">
        <v>0</v>
      </c>
      <c r="C26" s="5">
        <v>0</v>
      </c>
      <c r="D26" s="6">
        <v>0</v>
      </c>
    </row>
    <row r="27" spans="1:4" ht="42.75" customHeight="1">
      <c r="A27" s="24" t="s">
        <v>87</v>
      </c>
      <c r="B27" s="5">
        <v>226.688</v>
      </c>
      <c r="C27" s="5">
        <v>226.688</v>
      </c>
      <c r="D27" s="6">
        <f>C27/B27*100</f>
        <v>100</v>
      </c>
    </row>
    <row r="28" spans="1:4" ht="84" customHeight="1">
      <c r="A28" s="4" t="s">
        <v>80</v>
      </c>
      <c r="B28" s="5">
        <v>151.7</v>
      </c>
      <c r="C28" s="5">
        <v>151.7</v>
      </c>
      <c r="D28" s="6">
        <f>C28/B28*100</f>
        <v>100</v>
      </c>
    </row>
    <row r="29" spans="1:4" ht="75" customHeight="1">
      <c r="A29" s="4" t="s">
        <v>81</v>
      </c>
      <c r="B29" s="5">
        <v>248.5</v>
      </c>
      <c r="C29" s="5">
        <v>180.5</v>
      </c>
      <c r="D29" s="6">
        <f>C29/B29*100</f>
        <v>72.63581488933602</v>
      </c>
    </row>
    <row r="30" spans="1:4" ht="60.75" customHeight="1">
      <c r="A30" s="4" t="s">
        <v>82</v>
      </c>
      <c r="B30" s="5">
        <v>0.1</v>
      </c>
      <c r="C30" s="5">
        <v>0.1</v>
      </c>
      <c r="D30" s="6">
        <f>C30/B30*100</f>
        <v>100</v>
      </c>
    </row>
    <row r="31" spans="1:4" ht="114.75" customHeight="1">
      <c r="A31" s="4" t="s">
        <v>83</v>
      </c>
      <c r="B31" s="5">
        <v>0.1</v>
      </c>
      <c r="C31" s="5">
        <v>0.1</v>
      </c>
      <c r="D31" s="6">
        <f>C31/B31*100</f>
        <v>100</v>
      </c>
    </row>
    <row r="32" spans="1:4" ht="47.25" customHeight="1">
      <c r="A32" s="4" t="s">
        <v>84</v>
      </c>
      <c r="B32" s="5">
        <v>110.9</v>
      </c>
      <c r="C32" s="5">
        <v>110.9</v>
      </c>
      <c r="D32" s="6">
        <f>C32/B32*100</f>
        <v>100</v>
      </c>
    </row>
    <row r="33" spans="1:4" ht="54.75" customHeight="1">
      <c r="A33" s="4" t="s">
        <v>76</v>
      </c>
      <c r="B33" s="5">
        <v>264.32084</v>
      </c>
      <c r="C33" s="5">
        <v>264.3284</v>
      </c>
      <c r="D33" s="6">
        <v>0</v>
      </c>
    </row>
    <row r="34" spans="1:4" ht="63" customHeight="1">
      <c r="A34" s="4" t="s">
        <v>144</v>
      </c>
      <c r="B34" s="5">
        <v>0.1</v>
      </c>
      <c r="C34" s="5"/>
      <c r="D34" s="6">
        <v>0</v>
      </c>
    </row>
    <row r="35" spans="1:4" ht="68.25" customHeight="1">
      <c r="A35" s="4" t="s">
        <v>77</v>
      </c>
      <c r="B35" s="5">
        <v>0</v>
      </c>
      <c r="C35" s="5">
        <v>0</v>
      </c>
      <c r="D35" s="6">
        <v>0</v>
      </c>
    </row>
    <row r="36" spans="1:4" ht="34.5" customHeight="1">
      <c r="A36" s="4" t="s">
        <v>37</v>
      </c>
      <c r="B36" s="5">
        <v>520</v>
      </c>
      <c r="C36" s="5">
        <v>520</v>
      </c>
      <c r="D36" s="6">
        <f>C36/B36*100</f>
        <v>100</v>
      </c>
    </row>
    <row r="37" spans="1:4" ht="35.25" customHeight="1">
      <c r="A37" s="4" t="s">
        <v>43</v>
      </c>
      <c r="B37" s="5">
        <v>29.9136</v>
      </c>
      <c r="C37" s="5">
        <v>29.9136</v>
      </c>
      <c r="D37" s="6">
        <f>C37/B37*100</f>
        <v>100</v>
      </c>
    </row>
    <row r="38" spans="1:4" ht="17.25" customHeight="1">
      <c r="A38" s="8" t="s">
        <v>1</v>
      </c>
      <c r="B38" s="9">
        <f>B22+B8</f>
        <v>4669.089639999999</v>
      </c>
      <c r="C38" s="9">
        <f>C22+C8</f>
        <v>4504.28333</v>
      </c>
      <c r="D38" s="10">
        <f>C38/B38*100</f>
        <v>96.4702688809376</v>
      </c>
    </row>
    <row r="39" spans="1:4" ht="18" customHeight="1">
      <c r="A39" s="8" t="s">
        <v>33</v>
      </c>
      <c r="B39" s="9">
        <f>B40+B44+B46+B49+B53+B57</f>
        <v>4928.08964</v>
      </c>
      <c r="C39" s="9">
        <f>C40+C44+C46+C49+C53+C57</f>
        <v>4488.17968</v>
      </c>
      <c r="D39" s="10">
        <f>C39/B39*100</f>
        <v>91.0734180557641</v>
      </c>
    </row>
    <row r="40" spans="1:4" ht="18.75" customHeight="1">
      <c r="A40" s="8" t="s">
        <v>20</v>
      </c>
      <c r="B40" s="9">
        <f>B41+B42+B43</f>
        <v>1748.185</v>
      </c>
      <c r="C40" s="9">
        <f>C41+C42+C43</f>
        <v>1479.95361</v>
      </c>
      <c r="D40" s="10">
        <f>C40/B40*100</f>
        <v>84.65657868017401</v>
      </c>
    </row>
    <row r="41" spans="1:4" ht="46.5" customHeight="1">
      <c r="A41" s="16" t="s">
        <v>11</v>
      </c>
      <c r="B41" s="5">
        <v>1533.6</v>
      </c>
      <c r="C41" s="5">
        <v>1331.95582</v>
      </c>
      <c r="D41" s="6">
        <f>C41/B41*100</f>
        <v>86.85157929055816</v>
      </c>
    </row>
    <row r="42" spans="1:4" ht="14.25" customHeight="1">
      <c r="A42" s="16" t="s">
        <v>15</v>
      </c>
      <c r="B42" s="47">
        <v>1</v>
      </c>
      <c r="C42" s="47">
        <v>0</v>
      </c>
      <c r="D42" s="6">
        <f>C42/B42*100</f>
        <v>0</v>
      </c>
    </row>
    <row r="43" spans="1:4" ht="22.5" customHeight="1">
      <c r="A43" s="4" t="s">
        <v>9</v>
      </c>
      <c r="B43" s="47">
        <v>213.585</v>
      </c>
      <c r="C43" s="47">
        <v>147.99779</v>
      </c>
      <c r="D43" s="6">
        <f>C43/B43*100</f>
        <v>69.29222089566215</v>
      </c>
    </row>
    <row r="44" spans="1:4" ht="18" customHeight="1">
      <c r="A44" s="8" t="s">
        <v>21</v>
      </c>
      <c r="B44" s="46">
        <f>B45</f>
        <v>212</v>
      </c>
      <c r="C44" s="46">
        <f>C45</f>
        <v>178.25523</v>
      </c>
      <c r="D44" s="10">
        <f>C44/B44*100</f>
        <v>84.08265566037736</v>
      </c>
    </row>
    <row r="45" spans="1:4" ht="15.75" customHeight="1">
      <c r="A45" s="4" t="s">
        <v>5</v>
      </c>
      <c r="B45" s="47">
        <v>212</v>
      </c>
      <c r="C45" s="47">
        <v>178.25523</v>
      </c>
      <c r="D45" s="6">
        <f>C45/B45*100</f>
        <v>84.08265566037736</v>
      </c>
    </row>
    <row r="46" spans="1:4" ht="16.5" customHeight="1">
      <c r="A46" s="8" t="s">
        <v>57</v>
      </c>
      <c r="B46" s="46">
        <f>B47+B48</f>
        <v>4</v>
      </c>
      <c r="C46" s="46">
        <f>C47+C48</f>
        <v>2.6</v>
      </c>
      <c r="D46" s="10">
        <f>C46/B46*100</f>
        <v>65</v>
      </c>
    </row>
    <row r="47" spans="1:4" ht="34.5" customHeight="1">
      <c r="A47" s="4" t="s">
        <v>124</v>
      </c>
      <c r="B47" s="47">
        <v>0</v>
      </c>
      <c r="C47" s="47">
        <v>0</v>
      </c>
      <c r="D47" s="6">
        <v>0</v>
      </c>
    </row>
    <row r="48" spans="1:4" ht="18" customHeight="1">
      <c r="A48" s="4" t="s">
        <v>22</v>
      </c>
      <c r="B48" s="47">
        <v>4</v>
      </c>
      <c r="C48" s="47">
        <v>2.6</v>
      </c>
      <c r="D48" s="6">
        <f>C48/B48*100</f>
        <v>65</v>
      </c>
    </row>
    <row r="49" spans="1:4" ht="14.25" customHeight="1">
      <c r="A49" s="8" t="s">
        <v>14</v>
      </c>
      <c r="B49" s="46">
        <f>B50+B51+B52</f>
        <v>1819.3622</v>
      </c>
      <c r="C49" s="46">
        <f>C50+C51+C52</f>
        <v>1745.7541999999999</v>
      </c>
      <c r="D49" s="10">
        <f>C49/B49*100</f>
        <v>95.95418658252875</v>
      </c>
    </row>
    <row r="50" spans="1:4" ht="17.25" customHeight="1">
      <c r="A50" s="4" t="s">
        <v>103</v>
      </c>
      <c r="B50" s="47">
        <v>0</v>
      </c>
      <c r="C50" s="47">
        <v>0</v>
      </c>
      <c r="D50" s="6">
        <v>0</v>
      </c>
    </row>
    <row r="51" spans="1:4" ht="17.25" customHeight="1">
      <c r="A51" s="4" t="s">
        <v>32</v>
      </c>
      <c r="B51" s="47">
        <v>511.1</v>
      </c>
      <c r="C51" s="47">
        <v>443.1</v>
      </c>
      <c r="D51" s="6">
        <f aca="true" t="shared" si="1" ref="D51:D58">C51/B51*100</f>
        <v>86.69536294267267</v>
      </c>
    </row>
    <row r="52" spans="1:4" ht="18" customHeight="1">
      <c r="A52" s="4" t="s">
        <v>19</v>
      </c>
      <c r="B52" s="47">
        <v>1308.2622</v>
      </c>
      <c r="C52" s="47">
        <v>1302.6542</v>
      </c>
      <c r="D52" s="6">
        <f t="shared" si="1"/>
        <v>99.57133975131285</v>
      </c>
    </row>
    <row r="53" spans="1:4" ht="16.5" customHeight="1">
      <c r="A53" s="8" t="s">
        <v>6</v>
      </c>
      <c r="B53" s="46">
        <f>B54+B55+B56</f>
        <v>1039.64244</v>
      </c>
      <c r="C53" s="46">
        <f>C54+C55+C56</f>
        <v>984.7932</v>
      </c>
      <c r="D53" s="10">
        <f t="shared" si="1"/>
        <v>94.72422076189963</v>
      </c>
    </row>
    <row r="54" spans="1:4" ht="15">
      <c r="A54" s="4" t="s">
        <v>18</v>
      </c>
      <c r="B54" s="47">
        <v>149.24</v>
      </c>
      <c r="C54" s="47">
        <v>145.54018</v>
      </c>
      <c r="D54" s="6">
        <f t="shared" si="1"/>
        <v>97.52089252211202</v>
      </c>
    </row>
    <row r="55" spans="1:4" ht="18" customHeight="1">
      <c r="A55" s="15" t="s">
        <v>10</v>
      </c>
      <c r="B55" s="47">
        <v>264.52084</v>
      </c>
      <c r="C55" s="47">
        <v>264.32084</v>
      </c>
      <c r="D55" s="6">
        <f t="shared" si="1"/>
        <v>99.92439159046975</v>
      </c>
    </row>
    <row r="56" spans="1:4" ht="15" customHeight="1">
      <c r="A56" s="4" t="s">
        <v>7</v>
      </c>
      <c r="B56" s="47">
        <v>625.8816</v>
      </c>
      <c r="C56" s="47">
        <v>574.93218</v>
      </c>
      <c r="D56" s="6">
        <f t="shared" si="1"/>
        <v>91.85957535738389</v>
      </c>
    </row>
    <row r="57" spans="1:4" ht="14.25" customHeight="1">
      <c r="A57" s="8" t="s">
        <v>12</v>
      </c>
      <c r="B57" s="46">
        <f>B58</f>
        <v>104.9</v>
      </c>
      <c r="C57" s="46">
        <f>C58</f>
        <v>96.82344</v>
      </c>
      <c r="D57" s="10">
        <f t="shared" si="1"/>
        <v>92.30070543374642</v>
      </c>
    </row>
    <row r="58" spans="1:4" ht="14.25" customHeight="1">
      <c r="A58" s="4" t="s">
        <v>13</v>
      </c>
      <c r="B58" s="47">
        <v>104.9</v>
      </c>
      <c r="C58" s="47">
        <v>96.82344</v>
      </c>
      <c r="D58" s="6">
        <f t="shared" si="1"/>
        <v>92.30070543374642</v>
      </c>
    </row>
    <row r="59" spans="1:4" ht="15.75" customHeight="1">
      <c r="A59" s="4" t="s">
        <v>0</v>
      </c>
      <c r="B59" s="54">
        <f>B38-B39</f>
        <v>-259.0000000000009</v>
      </c>
      <c r="C59" s="47">
        <f>C38-C39</f>
        <v>16.103650000000016</v>
      </c>
      <c r="D59" s="6"/>
    </row>
    <row r="60" spans="1:4" ht="11.25" customHeight="1">
      <c r="A60" s="3"/>
      <c r="B60" s="5"/>
      <c r="C60" s="5"/>
      <c r="D60" s="6"/>
    </row>
    <row r="61" spans="1:4" ht="15.75">
      <c r="A61" s="1" t="s">
        <v>138</v>
      </c>
      <c r="B61" s="1"/>
      <c r="C61" s="1"/>
      <c r="D61" s="1"/>
    </row>
    <row r="62" spans="1:4" ht="15.75">
      <c r="A62" s="1" t="s">
        <v>139</v>
      </c>
      <c r="B62" s="1"/>
      <c r="C62" s="1" t="s">
        <v>140</v>
      </c>
      <c r="D62" s="1"/>
    </row>
    <row r="63" spans="2:4" ht="15" customHeight="1">
      <c r="B63" s="1"/>
      <c r="C63" s="1"/>
      <c r="D63" s="1"/>
    </row>
    <row r="64" spans="2:4" ht="15.75">
      <c r="B64" s="1"/>
      <c r="C64" s="1"/>
      <c r="D64" s="1"/>
    </row>
    <row r="65" spans="2:4" ht="15">
      <c r="B65" s="3"/>
      <c r="C65" s="3"/>
      <c r="D65" s="3"/>
    </row>
    <row r="66" spans="2:4" ht="15">
      <c r="B66" s="3"/>
      <c r="C66" s="3"/>
      <c r="D66" s="3"/>
    </row>
    <row r="67" spans="2:4" ht="15">
      <c r="B67" s="3"/>
      <c r="C67" s="3"/>
      <c r="D67" s="3"/>
    </row>
  </sheetData>
  <sheetProtection/>
  <mergeCells count="3">
    <mergeCell ref="A1:D1"/>
    <mergeCell ref="A2:D2"/>
    <mergeCell ref="A3:D3"/>
  </mergeCells>
  <printOptions/>
  <pageMargins left="0.9055118110236221" right="0.7086614173228347" top="0.5511811023622047" bottom="0.5511811023622047" header="0.31496062992125984" footer="0.31496062992125984"/>
  <pageSetup horizontalDpi="600" verticalDpi="600" orientation="portrait" paperSize="9" scale="4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76"/>
  <sheetViews>
    <sheetView view="pageBreakPreview" zoomScaleSheetLayoutView="100" zoomScalePageLayoutView="0" workbookViewId="0" topLeftCell="A32">
      <selection activeCell="A38" sqref="A38"/>
    </sheetView>
  </sheetViews>
  <sheetFormatPr defaultColWidth="9.00390625" defaultRowHeight="12.75"/>
  <cols>
    <col min="1" max="1" width="81.25390625" style="0" customWidth="1"/>
    <col min="2" max="2" width="17.875" style="0" customWidth="1"/>
    <col min="3" max="3" width="19.75390625" style="0" customWidth="1"/>
    <col min="4" max="4" width="18.00390625" style="0" customWidth="1"/>
  </cols>
  <sheetData>
    <row r="1" spans="1:4" ht="15.75">
      <c r="A1" s="55" t="s">
        <v>8</v>
      </c>
      <c r="B1" s="55"/>
      <c r="C1" s="55"/>
      <c r="D1" s="55"/>
    </row>
    <row r="2" spans="1:4" ht="15.75">
      <c r="A2" s="55" t="s">
        <v>89</v>
      </c>
      <c r="B2" s="55"/>
      <c r="C2" s="55"/>
      <c r="D2" s="55"/>
    </row>
    <row r="3" spans="1:4" ht="15.75">
      <c r="A3" s="55" t="s">
        <v>151</v>
      </c>
      <c r="B3" s="55"/>
      <c r="C3" s="55"/>
      <c r="D3" s="55"/>
    </row>
    <row r="4" spans="1:4" ht="8.25" customHeight="1">
      <c r="A4" s="1"/>
      <c r="B4" s="1"/>
      <c r="C4" s="1"/>
      <c r="D4" s="1"/>
    </row>
    <row r="5" spans="1:4" ht="31.5" customHeight="1">
      <c r="A5" s="17" t="s">
        <v>2</v>
      </c>
      <c r="B5" s="2" t="s">
        <v>75</v>
      </c>
      <c r="C5" s="2" t="s">
        <v>150</v>
      </c>
      <c r="D5" s="18" t="s">
        <v>3</v>
      </c>
    </row>
    <row r="6" spans="1:4" ht="11.25" customHeight="1">
      <c r="A6" s="19"/>
      <c r="B6" s="20"/>
      <c r="C6" s="20"/>
      <c r="D6" s="21"/>
    </row>
    <row r="7" spans="1:4" ht="5.25" customHeight="1" hidden="1">
      <c r="A7" s="13"/>
      <c r="B7" s="14"/>
      <c r="C7" s="14"/>
      <c r="D7" s="14"/>
    </row>
    <row r="8" spans="1:4" ht="19.5" customHeight="1">
      <c r="A8" s="8" t="s">
        <v>23</v>
      </c>
      <c r="B8" s="9">
        <f>SUM(B9:B21)</f>
        <v>1768</v>
      </c>
      <c r="C8" s="9">
        <f>SUM(C9:C21)</f>
        <v>1462.7073799999998</v>
      </c>
      <c r="D8" s="10">
        <f aca="true" t="shared" si="0" ref="D8:D19">C8/B8*100</f>
        <v>82.73231787330316</v>
      </c>
    </row>
    <row r="9" spans="1:4" ht="18" customHeight="1">
      <c r="A9" s="4" t="s">
        <v>24</v>
      </c>
      <c r="B9" s="11">
        <v>495</v>
      </c>
      <c r="C9" s="27">
        <v>434.13034</v>
      </c>
      <c r="D9" s="6">
        <f t="shared" si="0"/>
        <v>87.70309898989899</v>
      </c>
    </row>
    <row r="10" spans="1:4" ht="18" customHeight="1">
      <c r="A10" s="4" t="s">
        <v>86</v>
      </c>
      <c r="B10" s="11">
        <v>9</v>
      </c>
      <c r="C10" s="27">
        <v>8.9313</v>
      </c>
      <c r="D10" s="6">
        <f t="shared" si="0"/>
        <v>99.23666666666668</v>
      </c>
    </row>
    <row r="11" spans="1:4" ht="15.75" customHeight="1">
      <c r="A11" s="4" t="s">
        <v>25</v>
      </c>
      <c r="B11" s="11">
        <v>386</v>
      </c>
      <c r="C11" s="11">
        <v>195.38814</v>
      </c>
      <c r="D11" s="6">
        <f t="shared" si="0"/>
        <v>50.61868911917098</v>
      </c>
    </row>
    <row r="12" spans="1:4" ht="15.75" customHeight="1">
      <c r="A12" s="4" t="s">
        <v>26</v>
      </c>
      <c r="B12" s="11">
        <v>435</v>
      </c>
      <c r="C12" s="11">
        <v>371.06362</v>
      </c>
      <c r="D12" s="6">
        <f t="shared" si="0"/>
        <v>85.30198160919541</v>
      </c>
    </row>
    <row r="13" spans="1:4" ht="20.25" customHeight="1" hidden="1">
      <c r="A13" s="4" t="s">
        <v>16</v>
      </c>
      <c r="B13" s="11"/>
      <c r="C13" s="11"/>
      <c r="D13" s="6" t="e">
        <f t="shared" si="0"/>
        <v>#DIV/0!</v>
      </c>
    </row>
    <row r="14" spans="1:4" ht="30.75" customHeight="1">
      <c r="A14" s="4" t="s">
        <v>27</v>
      </c>
      <c r="B14" s="11">
        <v>383</v>
      </c>
      <c r="C14" s="11">
        <v>400.42274</v>
      </c>
      <c r="D14" s="6">
        <f t="shared" si="0"/>
        <v>104.5490182767624</v>
      </c>
    </row>
    <row r="15" spans="1:4" ht="32.25" customHeight="1">
      <c r="A15" s="7" t="s">
        <v>28</v>
      </c>
      <c r="B15" s="11">
        <v>50</v>
      </c>
      <c r="C15" s="11">
        <v>43.08584</v>
      </c>
      <c r="D15" s="6">
        <f t="shared" si="0"/>
        <v>86.17168</v>
      </c>
    </row>
    <row r="16" spans="1:4" ht="63" customHeight="1">
      <c r="A16" s="12" t="s">
        <v>29</v>
      </c>
      <c r="B16" s="11">
        <v>3</v>
      </c>
      <c r="C16" s="11">
        <v>2.70248</v>
      </c>
      <c r="D16" s="6">
        <f>C16/B16*100</f>
        <v>90.08266666666667</v>
      </c>
    </row>
    <row r="17" spans="1:4" ht="30" customHeight="1">
      <c r="A17" s="4" t="s">
        <v>30</v>
      </c>
      <c r="B17" s="11">
        <v>7</v>
      </c>
      <c r="C17" s="11">
        <v>6.98292</v>
      </c>
      <c r="D17" s="6">
        <v>0</v>
      </c>
    </row>
    <row r="18" spans="1:4" ht="33" customHeight="1">
      <c r="A18" s="25" t="s">
        <v>44</v>
      </c>
      <c r="B18" s="11">
        <v>0</v>
      </c>
      <c r="C18" s="11">
        <v>0</v>
      </c>
      <c r="D18" s="6">
        <v>0</v>
      </c>
    </row>
    <row r="19" spans="1:4" ht="12" customHeight="1" hidden="1">
      <c r="A19" s="4" t="s">
        <v>17</v>
      </c>
      <c r="B19" s="11"/>
      <c r="C19" s="11"/>
      <c r="D19" s="6" t="e">
        <f t="shared" si="0"/>
        <v>#DIV/0!</v>
      </c>
    </row>
    <row r="20" spans="1:4" ht="75.75" customHeight="1">
      <c r="A20" s="25" t="s">
        <v>45</v>
      </c>
      <c r="B20" s="11">
        <v>0</v>
      </c>
      <c r="C20" s="11">
        <v>0</v>
      </c>
      <c r="D20" s="6">
        <v>0</v>
      </c>
    </row>
    <row r="21" spans="1:4" ht="19.5" customHeight="1">
      <c r="A21" s="25" t="s">
        <v>31</v>
      </c>
      <c r="B21" s="11">
        <v>0</v>
      </c>
      <c r="C21" s="11">
        <v>0</v>
      </c>
      <c r="D21" s="6">
        <v>0</v>
      </c>
    </row>
    <row r="22" spans="1:4" ht="15.75" customHeight="1">
      <c r="A22" s="8" t="s">
        <v>4</v>
      </c>
      <c r="B22" s="26">
        <f>B23+B24+B29+B32+B30+B31+B28+B26+B33+B35+B25+B37+B36+B27+B34</f>
        <v>4646.55216</v>
      </c>
      <c r="C22" s="26">
        <f>C23+C24+C26+C28+C29+C30+C31+C32+C33+C35+C25+C27+C36+C37+C38</f>
        <v>4406.90495</v>
      </c>
      <c r="D22" s="10">
        <f>C22/B22*100</f>
        <v>94.84247240216067</v>
      </c>
    </row>
    <row r="23" spans="1:4" ht="37.5" customHeight="1">
      <c r="A23" s="4" t="s">
        <v>78</v>
      </c>
      <c r="B23" s="11">
        <v>919.5</v>
      </c>
      <c r="C23" s="11">
        <v>861.1</v>
      </c>
      <c r="D23" s="6">
        <f>C23/B23*100</f>
        <v>93.64872213159326</v>
      </c>
    </row>
    <row r="24" spans="1:4" ht="18" customHeight="1">
      <c r="A24" s="4" t="s">
        <v>35</v>
      </c>
      <c r="B24" s="5">
        <v>212</v>
      </c>
      <c r="C24" s="5">
        <v>181.51179</v>
      </c>
      <c r="D24" s="6">
        <f>C24/B24*100</f>
        <v>85.61876886792452</v>
      </c>
    </row>
    <row r="25" spans="1:4" ht="76.5" customHeight="1">
      <c r="A25" s="4" t="s">
        <v>88</v>
      </c>
      <c r="B25" s="5">
        <v>847.24865</v>
      </c>
      <c r="C25" s="5">
        <v>847.24865</v>
      </c>
      <c r="D25" s="6">
        <f>C25/B25*100</f>
        <v>100</v>
      </c>
    </row>
    <row r="26" spans="1:4" ht="42.75" customHeight="1">
      <c r="A26" s="24" t="s">
        <v>79</v>
      </c>
      <c r="B26" s="5">
        <v>1051.30851</v>
      </c>
      <c r="C26" s="5">
        <v>1021.15151</v>
      </c>
      <c r="D26" s="6">
        <v>0</v>
      </c>
    </row>
    <row r="27" spans="1:4" ht="42.75" customHeight="1">
      <c r="A27" s="24" t="s">
        <v>87</v>
      </c>
      <c r="B27" s="5">
        <v>0</v>
      </c>
      <c r="C27" s="5">
        <v>0</v>
      </c>
      <c r="D27" s="6">
        <v>0</v>
      </c>
    </row>
    <row r="28" spans="1:4" ht="84" customHeight="1">
      <c r="A28" s="4" t="s">
        <v>80</v>
      </c>
      <c r="B28" s="5">
        <v>202.8</v>
      </c>
      <c r="C28" s="5">
        <v>202.8</v>
      </c>
      <c r="D28" s="6">
        <f>C28/B28*100</f>
        <v>100</v>
      </c>
    </row>
    <row r="29" spans="1:4" ht="75" customHeight="1">
      <c r="A29" s="4" t="s">
        <v>81</v>
      </c>
      <c r="B29" s="5">
        <v>332.1</v>
      </c>
      <c r="C29" s="5">
        <v>260.55</v>
      </c>
      <c r="D29" s="6">
        <f>C29/B29*100</f>
        <v>78.45528455284553</v>
      </c>
    </row>
    <row r="30" spans="1:4" ht="60.75" customHeight="1">
      <c r="A30" s="4" t="s">
        <v>82</v>
      </c>
      <c r="B30" s="5">
        <v>0.1</v>
      </c>
      <c r="C30" s="5">
        <v>0.1</v>
      </c>
      <c r="D30" s="6">
        <f>C30/B30*100</f>
        <v>100</v>
      </c>
    </row>
    <row r="31" spans="1:4" ht="114.75" customHeight="1">
      <c r="A31" s="4" t="s">
        <v>83</v>
      </c>
      <c r="B31" s="5">
        <v>0.1</v>
      </c>
      <c r="C31" s="5">
        <v>0.1</v>
      </c>
      <c r="D31" s="6">
        <f>C31/B31*100</f>
        <v>100</v>
      </c>
    </row>
    <row r="32" spans="1:4" ht="47.25" customHeight="1">
      <c r="A32" s="4" t="s">
        <v>84</v>
      </c>
      <c r="B32" s="5">
        <v>217.657</v>
      </c>
      <c r="C32" s="5">
        <v>167.912</v>
      </c>
      <c r="D32" s="6">
        <f>C32/B32*100</f>
        <v>77.14523309610993</v>
      </c>
    </row>
    <row r="33" spans="1:4" ht="54.75" customHeight="1">
      <c r="A33" s="4" t="s">
        <v>76</v>
      </c>
      <c r="B33" s="5">
        <v>166.288</v>
      </c>
      <c r="C33" s="5">
        <v>166.288</v>
      </c>
      <c r="D33" s="6">
        <v>0</v>
      </c>
    </row>
    <row r="34" spans="1:4" ht="61.5" customHeight="1">
      <c r="A34" s="4" t="s">
        <v>144</v>
      </c>
      <c r="B34" s="5">
        <v>0.1</v>
      </c>
      <c r="C34" s="5">
        <v>0</v>
      </c>
      <c r="D34" s="6">
        <v>0</v>
      </c>
    </row>
    <row r="35" spans="1:4" ht="68.25" customHeight="1">
      <c r="A35" s="4" t="s">
        <v>77</v>
      </c>
      <c r="B35" s="5">
        <v>300</v>
      </c>
      <c r="C35" s="5">
        <v>300</v>
      </c>
      <c r="D35" s="6">
        <f>C35/B35*100</f>
        <v>100</v>
      </c>
    </row>
    <row r="36" spans="1:4" ht="34.5" customHeight="1">
      <c r="A36" s="4" t="s">
        <v>37</v>
      </c>
      <c r="B36" s="5">
        <v>68.35</v>
      </c>
      <c r="C36" s="5">
        <v>77</v>
      </c>
      <c r="D36" s="6">
        <v>0</v>
      </c>
    </row>
    <row r="37" spans="1:4" ht="35.25" customHeight="1">
      <c r="A37" s="4" t="s">
        <v>43</v>
      </c>
      <c r="B37" s="5">
        <v>329</v>
      </c>
      <c r="C37" s="5">
        <v>322</v>
      </c>
      <c r="D37" s="6">
        <f>C37/B37*100</f>
        <v>97.87234042553192</v>
      </c>
    </row>
    <row r="38" spans="1:4" ht="45" customHeight="1">
      <c r="A38" s="41" t="s">
        <v>38</v>
      </c>
      <c r="B38" s="5">
        <v>0</v>
      </c>
      <c r="C38" s="5">
        <v>-0.857</v>
      </c>
      <c r="D38" s="6">
        <v>0</v>
      </c>
    </row>
    <row r="39" spans="1:4" ht="30.75" customHeight="1">
      <c r="A39" s="8" t="s">
        <v>1</v>
      </c>
      <c r="B39" s="9">
        <f>B22+B8</f>
        <v>6414.55216</v>
      </c>
      <c r="C39" s="9">
        <f>C22+C8</f>
        <v>5869.61233</v>
      </c>
      <c r="D39" s="10">
        <f>C39/B39*100</f>
        <v>91.50463171227841</v>
      </c>
    </row>
    <row r="40" spans="1:4" ht="16.5" customHeight="1">
      <c r="A40" s="8" t="s">
        <v>33</v>
      </c>
      <c r="B40" s="9">
        <f>B41+B45+B47+B50+B54+B58</f>
        <v>6510.55216</v>
      </c>
      <c r="C40" s="9">
        <f>C41+C45+C47+C50+C54+C58</f>
        <v>5882.58122</v>
      </c>
      <c r="D40" s="10">
        <f>C40/B40*100</f>
        <v>90.35456710018893</v>
      </c>
    </row>
    <row r="41" spans="1:4" ht="17.25" customHeight="1">
      <c r="A41" s="8" t="s">
        <v>20</v>
      </c>
      <c r="B41" s="9">
        <f>B42+B43+B44</f>
        <v>2040.352</v>
      </c>
      <c r="C41" s="9">
        <f>C42+C43+C44</f>
        <v>1742.9534899999999</v>
      </c>
      <c r="D41" s="10">
        <f>C41/B41*100</f>
        <v>85.42415671413559</v>
      </c>
    </row>
    <row r="42" spans="1:4" ht="47.25" customHeight="1">
      <c r="A42" s="16" t="s">
        <v>11</v>
      </c>
      <c r="B42" s="5">
        <v>1964.9</v>
      </c>
      <c r="C42" s="5">
        <v>1685.92996</v>
      </c>
      <c r="D42" s="6">
        <f>C42/B42*100</f>
        <v>85.8023288716983</v>
      </c>
    </row>
    <row r="43" spans="1:4" ht="14.25" customHeight="1">
      <c r="A43" s="16" t="s">
        <v>15</v>
      </c>
      <c r="B43" s="47">
        <v>1</v>
      </c>
      <c r="C43" s="47">
        <v>0</v>
      </c>
      <c r="D43" s="6">
        <f>C43/B43*100</f>
        <v>0</v>
      </c>
    </row>
    <row r="44" spans="1:4" ht="14.25" customHeight="1">
      <c r="A44" s="4" t="s">
        <v>9</v>
      </c>
      <c r="B44" s="47">
        <v>74.452</v>
      </c>
      <c r="C44" s="47">
        <v>57.02353</v>
      </c>
      <c r="D44" s="6">
        <f>C44/B44*100</f>
        <v>76.59099822704562</v>
      </c>
    </row>
    <row r="45" spans="1:4" ht="18" customHeight="1">
      <c r="A45" s="8" t="s">
        <v>21</v>
      </c>
      <c r="B45" s="46">
        <f>B46</f>
        <v>212</v>
      </c>
      <c r="C45" s="46">
        <f>C46</f>
        <v>181.51179</v>
      </c>
      <c r="D45" s="10">
        <f>C45/B45*100</f>
        <v>85.61876886792452</v>
      </c>
    </row>
    <row r="46" spans="1:4" ht="18.75" customHeight="1">
      <c r="A46" s="4" t="s">
        <v>5</v>
      </c>
      <c r="B46" s="47">
        <v>212</v>
      </c>
      <c r="C46" s="47">
        <v>181.51179</v>
      </c>
      <c r="D46" s="6">
        <f>C46/B46*100</f>
        <v>85.61876886792452</v>
      </c>
    </row>
    <row r="47" spans="1:4" ht="15.75" customHeight="1">
      <c r="A47" s="8" t="s">
        <v>141</v>
      </c>
      <c r="B47" s="46">
        <f>B48+B49</f>
        <v>4</v>
      </c>
      <c r="C47" s="46">
        <f>C48+C49</f>
        <v>2.6</v>
      </c>
      <c r="D47" s="10">
        <f>C47/B47*100</f>
        <v>65</v>
      </c>
    </row>
    <row r="48" spans="1:4" ht="30.75" customHeight="1">
      <c r="A48" s="4" t="s">
        <v>124</v>
      </c>
      <c r="B48" s="47">
        <v>0</v>
      </c>
      <c r="C48" s="47">
        <v>0</v>
      </c>
      <c r="D48" s="6">
        <v>0</v>
      </c>
    </row>
    <row r="49" spans="1:4" ht="16.5" customHeight="1">
      <c r="A49" s="4" t="s">
        <v>22</v>
      </c>
      <c r="B49" s="47">
        <v>4</v>
      </c>
      <c r="C49" s="47">
        <v>2.6</v>
      </c>
      <c r="D49" s="6">
        <f aca="true" t="shared" si="1" ref="D49:D59">C49/B49*100</f>
        <v>65</v>
      </c>
    </row>
    <row r="50" spans="1:4" ht="16.5" customHeight="1">
      <c r="A50" s="8" t="s">
        <v>14</v>
      </c>
      <c r="B50" s="46">
        <f>B51+B52+B53</f>
        <v>2569.71075</v>
      </c>
      <c r="C50" s="46">
        <f>C51+C52+C53</f>
        <v>2438.55091</v>
      </c>
      <c r="D50" s="10">
        <f t="shared" si="1"/>
        <v>94.89592982400839</v>
      </c>
    </row>
    <row r="51" spans="1:4" ht="14.25" customHeight="1">
      <c r="A51" s="4" t="s">
        <v>103</v>
      </c>
      <c r="B51" s="47">
        <v>0</v>
      </c>
      <c r="C51" s="47">
        <v>30</v>
      </c>
      <c r="D51" s="6">
        <v>0</v>
      </c>
    </row>
    <row r="52" spans="1:4" ht="18" customHeight="1">
      <c r="A52" s="4" t="s">
        <v>32</v>
      </c>
      <c r="B52" s="47">
        <v>752.557</v>
      </c>
      <c r="C52" s="47">
        <v>631.262</v>
      </c>
      <c r="D52" s="6">
        <f t="shared" si="1"/>
        <v>83.88228399975017</v>
      </c>
    </row>
    <row r="53" spans="1:4" ht="17.25" customHeight="1">
      <c r="A53" s="4" t="s">
        <v>19</v>
      </c>
      <c r="B53" s="47">
        <v>1817.15375</v>
      </c>
      <c r="C53" s="47">
        <v>1777.28891</v>
      </c>
      <c r="D53" s="6">
        <f t="shared" si="1"/>
        <v>97.80619333944638</v>
      </c>
    </row>
    <row r="54" spans="1:4" ht="17.25" customHeight="1">
      <c r="A54" s="8" t="s">
        <v>6</v>
      </c>
      <c r="B54" s="46">
        <f>B55+B56+B57</f>
        <v>1508.98941</v>
      </c>
      <c r="C54" s="46">
        <f>C55+C56+C57</f>
        <v>1356.14437</v>
      </c>
      <c r="D54" s="10">
        <f t="shared" si="1"/>
        <v>89.8710329584089</v>
      </c>
    </row>
    <row r="55" spans="1:4" ht="15" customHeight="1">
      <c r="A55" s="4" t="s">
        <v>18</v>
      </c>
      <c r="B55" s="47">
        <v>12.11</v>
      </c>
      <c r="C55" s="47">
        <v>11.72334</v>
      </c>
      <c r="D55" s="6">
        <f t="shared" si="1"/>
        <v>96.8071015689513</v>
      </c>
    </row>
    <row r="56" spans="1:4" ht="15.75" customHeight="1">
      <c r="A56" s="15" t="s">
        <v>10</v>
      </c>
      <c r="B56" s="47">
        <v>0.2</v>
      </c>
      <c r="C56" s="47">
        <v>0</v>
      </c>
      <c r="D56" s="6">
        <f t="shared" si="1"/>
        <v>0</v>
      </c>
    </row>
    <row r="57" spans="1:4" ht="13.5" customHeight="1">
      <c r="A57" s="4" t="s">
        <v>7</v>
      </c>
      <c r="B57" s="47">
        <v>1496.67941</v>
      </c>
      <c r="C57" s="47">
        <v>1344.42103</v>
      </c>
      <c r="D57" s="6">
        <f t="shared" si="1"/>
        <v>89.82692091688493</v>
      </c>
    </row>
    <row r="58" spans="1:4" ht="16.5" customHeight="1">
      <c r="A58" s="8" t="s">
        <v>12</v>
      </c>
      <c r="B58" s="46">
        <f>B59</f>
        <v>175.5</v>
      </c>
      <c r="C58" s="46">
        <f>C59</f>
        <v>160.82066</v>
      </c>
      <c r="D58" s="10">
        <f t="shared" si="1"/>
        <v>91.63570370370371</v>
      </c>
    </row>
    <row r="59" spans="1:4" ht="17.25" customHeight="1">
      <c r="A59" s="4" t="s">
        <v>13</v>
      </c>
      <c r="B59" s="47">
        <v>175.5</v>
      </c>
      <c r="C59" s="47">
        <v>160.82066</v>
      </c>
      <c r="D59" s="6">
        <f t="shared" si="1"/>
        <v>91.63570370370371</v>
      </c>
    </row>
    <row r="60" spans="1:4" ht="16.5" customHeight="1">
      <c r="A60" s="4" t="s">
        <v>0</v>
      </c>
      <c r="B60" s="54">
        <f>B39-B40</f>
        <v>-96</v>
      </c>
      <c r="C60" s="47">
        <f>C39-C40</f>
        <v>-12.968890000000101</v>
      </c>
      <c r="D60" s="6"/>
    </row>
    <row r="61" spans="1:4" ht="15" customHeight="1">
      <c r="A61" s="3"/>
      <c r="B61" s="5"/>
      <c r="C61" s="5"/>
      <c r="D61" s="6"/>
    </row>
    <row r="62" spans="1:4" ht="16.5" customHeight="1">
      <c r="A62" s="1" t="s">
        <v>138</v>
      </c>
      <c r="B62" s="1"/>
      <c r="C62" s="1"/>
      <c r="D62" s="1"/>
    </row>
    <row r="63" spans="1:4" ht="15.75">
      <c r="A63" s="1" t="s">
        <v>139</v>
      </c>
      <c r="B63" s="1"/>
      <c r="C63" s="1" t="s">
        <v>140</v>
      </c>
      <c r="D63" s="1"/>
    </row>
    <row r="64" spans="1:4" ht="18" customHeight="1">
      <c r="A64" s="4"/>
      <c r="B64" s="31"/>
      <c r="C64" s="31"/>
      <c r="D64" s="6"/>
    </row>
    <row r="65" spans="1:4" ht="15" customHeight="1">
      <c r="A65" s="4"/>
      <c r="B65" s="31"/>
      <c r="C65" s="31"/>
      <c r="D65" s="6"/>
    </row>
    <row r="66" spans="1:4" ht="14.25" customHeight="1">
      <c r="A66" s="1"/>
      <c r="B66" s="29"/>
      <c r="C66" s="29"/>
      <c r="D66" s="10"/>
    </row>
    <row r="67" spans="1:4" ht="14.25" customHeight="1">
      <c r="A67" s="1"/>
      <c r="B67" s="31"/>
      <c r="C67" s="31"/>
      <c r="D67" s="6"/>
    </row>
    <row r="68" spans="1:4" ht="15.75" customHeight="1">
      <c r="A68" s="1"/>
      <c r="B68" s="5"/>
      <c r="C68" s="28"/>
      <c r="D68" s="23"/>
    </row>
    <row r="69" spans="1:4" ht="11.25" customHeight="1">
      <c r="A69" s="3"/>
      <c r="B69" s="5"/>
      <c r="C69" s="5"/>
      <c r="D69" s="6"/>
    </row>
    <row r="70" spans="1:4" ht="15.75">
      <c r="A70" s="3"/>
      <c r="B70" s="1"/>
      <c r="C70" s="1"/>
      <c r="D70" s="1"/>
    </row>
    <row r="71" spans="1:4" ht="15.75">
      <c r="A71" s="3"/>
      <c r="B71" s="1"/>
      <c r="C71" s="1"/>
      <c r="D71" s="1"/>
    </row>
    <row r="72" spans="2:4" ht="15" customHeight="1">
      <c r="B72" s="1"/>
      <c r="C72" s="1"/>
      <c r="D72" s="1"/>
    </row>
    <row r="73" spans="2:4" ht="15.75">
      <c r="B73" s="1"/>
      <c r="C73" s="1"/>
      <c r="D73" s="1"/>
    </row>
    <row r="74" spans="2:4" ht="15">
      <c r="B74" s="3"/>
      <c r="C74" s="3"/>
      <c r="D74" s="3"/>
    </row>
    <row r="75" spans="2:4" ht="15">
      <c r="B75" s="3"/>
      <c r="C75" s="3"/>
      <c r="D75" s="3"/>
    </row>
    <row r="76" spans="2:4" ht="15">
      <c r="B76" s="3"/>
      <c r="C76" s="3"/>
      <c r="D76" s="3"/>
    </row>
  </sheetData>
  <sheetProtection/>
  <mergeCells count="3">
    <mergeCell ref="A1:D1"/>
    <mergeCell ref="A2:D2"/>
    <mergeCell ref="A3:D3"/>
  </mergeCells>
  <printOptions/>
  <pageMargins left="0.9055118110236221" right="0.7086614173228347" top="0.5511811023622047" bottom="0.5511811023622047" header="0.31496062992125984" footer="0.31496062992125984"/>
  <pageSetup horizontalDpi="600" verticalDpi="600" orientation="portrait" paperSize="9" scale="4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65"/>
  <sheetViews>
    <sheetView view="pageBreakPreview" zoomScaleSheetLayoutView="100" zoomScalePageLayoutView="0" workbookViewId="0" topLeftCell="A38">
      <selection activeCell="A68" sqref="A68"/>
    </sheetView>
  </sheetViews>
  <sheetFormatPr defaultColWidth="9.00390625" defaultRowHeight="12.75"/>
  <cols>
    <col min="1" max="1" width="81.25390625" style="0" customWidth="1"/>
    <col min="2" max="2" width="15.125" style="0" customWidth="1"/>
    <col min="3" max="3" width="24.75390625" style="0" customWidth="1"/>
    <col min="4" max="4" width="18.00390625" style="0" customWidth="1"/>
  </cols>
  <sheetData>
    <row r="1" spans="1:4" ht="15.75">
      <c r="A1" s="55" t="s">
        <v>8</v>
      </c>
      <c r="B1" s="55"/>
      <c r="C1" s="55"/>
      <c r="D1" s="55"/>
    </row>
    <row r="2" spans="1:4" ht="15.75">
      <c r="A2" s="55" t="s">
        <v>91</v>
      </c>
      <c r="B2" s="55"/>
      <c r="C2" s="55"/>
      <c r="D2" s="55"/>
    </row>
    <row r="3" spans="1:4" ht="15.75">
      <c r="A3" s="55" t="s">
        <v>151</v>
      </c>
      <c r="B3" s="55"/>
      <c r="C3" s="55"/>
      <c r="D3" s="55"/>
    </row>
    <row r="4" spans="1:4" ht="8.25" customHeight="1">
      <c r="A4" s="1"/>
      <c r="B4" s="1"/>
      <c r="C4" s="1"/>
      <c r="D4" s="1"/>
    </row>
    <row r="5" spans="1:4" ht="31.5" customHeight="1">
      <c r="A5" s="17" t="s">
        <v>2</v>
      </c>
      <c r="B5" s="2" t="s">
        <v>75</v>
      </c>
      <c r="C5" s="2" t="s">
        <v>150</v>
      </c>
      <c r="D5" s="18" t="s">
        <v>3</v>
      </c>
    </row>
    <row r="6" spans="1:4" ht="11.25" customHeight="1">
      <c r="A6" s="19"/>
      <c r="B6" s="20"/>
      <c r="C6" s="20"/>
      <c r="D6" s="21"/>
    </row>
    <row r="7" spans="1:4" ht="5.25" customHeight="1" hidden="1">
      <c r="A7" s="13"/>
      <c r="B7" s="14"/>
      <c r="C7" s="14"/>
      <c r="D7" s="14"/>
    </row>
    <row r="8" spans="1:4" ht="19.5" customHeight="1">
      <c r="A8" s="8" t="s">
        <v>23</v>
      </c>
      <c r="B8" s="9">
        <f>SUM(B9:B22)</f>
        <v>1341</v>
      </c>
      <c r="C8" s="9">
        <f>SUM(C9:C22)</f>
        <v>1492.93358</v>
      </c>
      <c r="D8" s="10">
        <f aca="true" t="shared" si="0" ref="D8:D20">C8/B8*100</f>
        <v>111.32987173750932</v>
      </c>
    </row>
    <row r="9" spans="1:4" ht="18" customHeight="1">
      <c r="A9" s="4" t="s">
        <v>24</v>
      </c>
      <c r="B9" s="11">
        <v>303</v>
      </c>
      <c r="C9" s="27">
        <v>275.24181</v>
      </c>
      <c r="D9" s="6">
        <f t="shared" si="0"/>
        <v>90.8388811881188</v>
      </c>
    </row>
    <row r="10" spans="1:4" ht="18" customHeight="1">
      <c r="A10" s="4" t="s">
        <v>86</v>
      </c>
      <c r="B10" s="11">
        <v>65</v>
      </c>
      <c r="C10" s="27">
        <v>0.4716</v>
      </c>
      <c r="D10" s="6">
        <f t="shared" si="0"/>
        <v>0.7255384615384616</v>
      </c>
    </row>
    <row r="11" spans="1:4" ht="15.75" customHeight="1">
      <c r="A11" s="4" t="s">
        <v>25</v>
      </c>
      <c r="B11" s="11">
        <v>235</v>
      </c>
      <c r="C11" s="11">
        <v>110.14901</v>
      </c>
      <c r="D11" s="6">
        <f t="shared" si="0"/>
        <v>46.87191914893617</v>
      </c>
    </row>
    <row r="12" spans="1:4" ht="15.75" customHeight="1">
      <c r="A12" s="4" t="s">
        <v>26</v>
      </c>
      <c r="B12" s="11">
        <v>573</v>
      </c>
      <c r="C12" s="11">
        <v>510.13603</v>
      </c>
      <c r="D12" s="6">
        <f t="shared" si="0"/>
        <v>89.02897556719023</v>
      </c>
    </row>
    <row r="13" spans="1:4" ht="20.25" customHeight="1" hidden="1">
      <c r="A13" s="4" t="s">
        <v>16</v>
      </c>
      <c r="B13" s="11"/>
      <c r="C13" s="11"/>
      <c r="D13" s="6" t="e">
        <f t="shared" si="0"/>
        <v>#DIV/0!</v>
      </c>
    </row>
    <row r="14" spans="1:4" ht="30.75" customHeight="1">
      <c r="A14" s="4" t="s">
        <v>27</v>
      </c>
      <c r="B14" s="11">
        <v>81</v>
      </c>
      <c r="C14" s="11">
        <v>496.82506</v>
      </c>
      <c r="D14" s="6">
        <f t="shared" si="0"/>
        <v>613.3642716049383</v>
      </c>
    </row>
    <row r="15" spans="1:4" ht="30.75" customHeight="1">
      <c r="A15" s="4" t="s">
        <v>152</v>
      </c>
      <c r="B15" s="11">
        <v>0</v>
      </c>
      <c r="C15" s="11">
        <v>9.5175</v>
      </c>
      <c r="D15" s="6">
        <v>0</v>
      </c>
    </row>
    <row r="16" spans="1:4" ht="32.25" customHeight="1">
      <c r="A16" s="7" t="s">
        <v>28</v>
      </c>
      <c r="B16" s="11">
        <v>59</v>
      </c>
      <c r="C16" s="11">
        <v>46.06569</v>
      </c>
      <c r="D16" s="6">
        <f t="shared" si="0"/>
        <v>78.0774406779661</v>
      </c>
    </row>
    <row r="17" spans="1:4" ht="63.75" customHeight="1">
      <c r="A17" s="12" t="s">
        <v>29</v>
      </c>
      <c r="B17" s="11">
        <v>25</v>
      </c>
      <c r="C17" s="11">
        <v>44.52688</v>
      </c>
      <c r="D17" s="6">
        <f>C17/B17*100</f>
        <v>178.10752</v>
      </c>
    </row>
    <row r="18" spans="1:4" ht="42.75" customHeight="1" hidden="1">
      <c r="A18" s="4" t="s">
        <v>30</v>
      </c>
      <c r="B18" s="11">
        <v>0</v>
      </c>
      <c r="C18" s="11">
        <v>0</v>
      </c>
      <c r="D18" s="6">
        <v>0</v>
      </c>
    </row>
    <row r="19" spans="1:4" ht="32.25" customHeight="1" hidden="1">
      <c r="A19" s="25" t="s">
        <v>44</v>
      </c>
      <c r="B19" s="11">
        <v>0</v>
      </c>
      <c r="C19" s="11">
        <v>0</v>
      </c>
      <c r="D19" s="6">
        <v>0</v>
      </c>
    </row>
    <row r="20" spans="1:4" ht="42.75" customHeight="1" hidden="1">
      <c r="A20" s="4" t="s">
        <v>17</v>
      </c>
      <c r="B20" s="11"/>
      <c r="C20" s="11"/>
      <c r="D20" s="6" t="e">
        <f t="shared" si="0"/>
        <v>#DIV/0!</v>
      </c>
    </row>
    <row r="21" spans="1:4" ht="22.5" customHeight="1" hidden="1">
      <c r="A21" s="25" t="s">
        <v>45</v>
      </c>
      <c r="B21" s="11">
        <v>0</v>
      </c>
      <c r="C21" s="11">
        <v>0</v>
      </c>
      <c r="D21" s="6">
        <v>0</v>
      </c>
    </row>
    <row r="22" spans="1:4" ht="27" customHeight="1" hidden="1">
      <c r="A22" s="25" t="s">
        <v>31</v>
      </c>
      <c r="B22" s="11">
        <v>0</v>
      </c>
      <c r="C22" s="11">
        <v>0</v>
      </c>
      <c r="D22" s="6">
        <v>0</v>
      </c>
    </row>
    <row r="23" spans="1:4" ht="15.75" customHeight="1">
      <c r="A23" s="8" t="s">
        <v>4</v>
      </c>
      <c r="B23" s="26">
        <f>SUM(B24:B40)</f>
        <v>3472.6566999999995</v>
      </c>
      <c r="C23" s="26">
        <f>C24+C25+C27+C30+C31+C32+C33+C34+C35+C37+C26+C28+C38+C39+C40+C29</f>
        <v>3025.5404399999998</v>
      </c>
      <c r="D23" s="10">
        <f>C23/B23*100</f>
        <v>87.12466279779399</v>
      </c>
    </row>
    <row r="24" spans="1:4" ht="37.5" customHeight="1">
      <c r="A24" s="4" t="s">
        <v>78</v>
      </c>
      <c r="B24" s="11">
        <v>1437</v>
      </c>
      <c r="C24" s="11">
        <v>1324.2</v>
      </c>
      <c r="D24" s="6">
        <f>C24/B24*100</f>
        <v>92.15031315240084</v>
      </c>
    </row>
    <row r="25" spans="1:4" ht="16.5" customHeight="1">
      <c r="A25" s="4" t="s">
        <v>35</v>
      </c>
      <c r="B25" s="5">
        <v>212</v>
      </c>
      <c r="C25" s="5">
        <v>173.50674</v>
      </c>
      <c r="D25" s="6">
        <f>C25/B25*100</f>
        <v>81.84280188679246</v>
      </c>
    </row>
    <row r="26" spans="1:4" ht="76.5" customHeight="1" hidden="1">
      <c r="A26" s="4" t="s">
        <v>88</v>
      </c>
      <c r="B26" s="5">
        <v>0</v>
      </c>
      <c r="C26" s="5">
        <v>0</v>
      </c>
      <c r="D26" s="6">
        <v>0</v>
      </c>
    </row>
    <row r="27" spans="1:4" ht="42.75" customHeight="1" hidden="1">
      <c r="A27" s="24" t="s">
        <v>79</v>
      </c>
      <c r="B27" s="5">
        <v>0</v>
      </c>
      <c r="C27" s="5">
        <v>0</v>
      </c>
      <c r="D27" s="6">
        <v>0</v>
      </c>
    </row>
    <row r="28" spans="1:4" ht="42.75" customHeight="1" hidden="1">
      <c r="A28" s="24" t="s">
        <v>87</v>
      </c>
      <c r="B28" s="5">
        <v>0</v>
      </c>
      <c r="C28" s="5">
        <v>0</v>
      </c>
      <c r="D28" s="6">
        <v>0</v>
      </c>
    </row>
    <row r="29" spans="1:4" ht="66" customHeight="1">
      <c r="A29" s="24" t="s">
        <v>92</v>
      </c>
      <c r="B29" s="5">
        <v>547.4167</v>
      </c>
      <c r="C29" s="5">
        <v>547.4167</v>
      </c>
      <c r="D29" s="6">
        <f>C29/B29*100</f>
        <v>100</v>
      </c>
    </row>
    <row r="30" spans="1:4" ht="84" customHeight="1">
      <c r="A30" s="4" t="s">
        <v>80</v>
      </c>
      <c r="B30" s="5">
        <v>276.9</v>
      </c>
      <c r="C30" s="5">
        <v>272.687</v>
      </c>
      <c r="D30" s="6">
        <f>C30/B30*100</f>
        <v>98.47851209823042</v>
      </c>
    </row>
    <row r="31" spans="1:4" ht="75" customHeight="1">
      <c r="A31" s="4" t="s">
        <v>81</v>
      </c>
      <c r="B31" s="5">
        <v>421.14</v>
      </c>
      <c r="C31" s="5">
        <v>129.63</v>
      </c>
      <c r="D31" s="6">
        <f>C31/B31*100</f>
        <v>30.780737996865646</v>
      </c>
    </row>
    <row r="32" spans="1:4" ht="60.75" customHeight="1">
      <c r="A32" s="4" t="s">
        <v>82</v>
      </c>
      <c r="B32" s="5">
        <v>0.1</v>
      </c>
      <c r="C32" s="5">
        <v>0.1</v>
      </c>
      <c r="D32" s="6">
        <f>C32/B32*100</f>
        <v>100</v>
      </c>
    </row>
    <row r="33" spans="1:4" ht="114.75" customHeight="1">
      <c r="A33" s="4" t="s">
        <v>83</v>
      </c>
      <c r="B33" s="5">
        <v>0.1</v>
      </c>
      <c r="C33" s="5">
        <v>0.1</v>
      </c>
      <c r="D33" s="6">
        <f>C33/B33*100</f>
        <v>100</v>
      </c>
    </row>
    <row r="34" spans="1:4" ht="47.25" customHeight="1">
      <c r="A34" s="4" t="s">
        <v>84</v>
      </c>
      <c r="B34" s="5">
        <v>27.9</v>
      </c>
      <c r="C34" s="5">
        <v>27.9</v>
      </c>
      <c r="D34" s="6">
        <f>C34/B34*100</f>
        <v>100</v>
      </c>
    </row>
    <row r="35" spans="1:4" ht="54.75" customHeight="1">
      <c r="A35" s="4" t="s">
        <v>76</v>
      </c>
      <c r="B35" s="5">
        <v>150</v>
      </c>
      <c r="C35" s="5">
        <v>150</v>
      </c>
      <c r="D35" s="6">
        <v>0</v>
      </c>
    </row>
    <row r="36" spans="1:4" ht="67.5" customHeight="1">
      <c r="A36" s="4" t="s">
        <v>144</v>
      </c>
      <c r="B36" s="5">
        <v>0.1</v>
      </c>
      <c r="C36" s="5">
        <v>0</v>
      </c>
      <c r="D36" s="6">
        <v>0</v>
      </c>
    </row>
    <row r="37" spans="1:4" ht="68.25" customHeight="1">
      <c r="A37" s="4" t="s">
        <v>77</v>
      </c>
      <c r="B37" s="5">
        <v>240</v>
      </c>
      <c r="C37" s="5">
        <v>240</v>
      </c>
      <c r="D37" s="6">
        <f>C37/B37*100</f>
        <v>100</v>
      </c>
    </row>
    <row r="38" spans="1:4" ht="34.5" customHeight="1">
      <c r="A38" s="4" t="s">
        <v>37</v>
      </c>
      <c r="B38" s="5">
        <v>100</v>
      </c>
      <c r="C38" s="5">
        <v>100</v>
      </c>
      <c r="D38" s="6">
        <v>0</v>
      </c>
    </row>
    <row r="39" spans="1:4" ht="35.25" customHeight="1">
      <c r="A39" s="4" t="s">
        <v>43</v>
      </c>
      <c r="B39" s="5">
        <v>60</v>
      </c>
      <c r="C39" s="5">
        <v>60</v>
      </c>
      <c r="D39" s="6">
        <f>C39/B39*100</f>
        <v>100</v>
      </c>
    </row>
    <row r="40" spans="1:4" ht="45" customHeight="1">
      <c r="A40" s="41" t="s">
        <v>38</v>
      </c>
      <c r="B40" s="5">
        <v>0</v>
      </c>
      <c r="C40" s="5">
        <v>0</v>
      </c>
      <c r="D40" s="6">
        <v>0</v>
      </c>
    </row>
    <row r="41" spans="1:4" ht="15" customHeight="1">
      <c r="A41" s="8" t="s">
        <v>1</v>
      </c>
      <c r="B41" s="9">
        <f>B23+B8</f>
        <v>4813.6567</v>
      </c>
      <c r="C41" s="9">
        <f>C23+C8</f>
        <v>4518.47402</v>
      </c>
      <c r="D41" s="10">
        <f>C41/B41*100</f>
        <v>93.86780781437946</v>
      </c>
    </row>
    <row r="42" spans="1:4" ht="14.25">
      <c r="A42" s="8" t="s">
        <v>33</v>
      </c>
      <c r="B42" s="9">
        <f>B43+B47+B49+B52+B56+B60</f>
        <v>5027.6567000000005</v>
      </c>
      <c r="C42" s="9">
        <f>C43+C47+C49+C52+C56+C60</f>
        <v>4223.02152</v>
      </c>
      <c r="D42" s="10">
        <f>C42/B42*100</f>
        <v>83.99582095571482</v>
      </c>
    </row>
    <row r="43" spans="1:4" ht="14.25">
      <c r="A43" s="8" t="s">
        <v>20</v>
      </c>
      <c r="B43" s="9">
        <f>B44+B45+B46</f>
        <v>2233.43858</v>
      </c>
      <c r="C43" s="9">
        <f>C44+C45+C46</f>
        <v>1943.51928</v>
      </c>
      <c r="D43" s="10">
        <f>C43/B43*100</f>
        <v>87.01915053334487</v>
      </c>
    </row>
    <row r="44" spans="1:4" ht="45">
      <c r="A44" s="16" t="s">
        <v>11</v>
      </c>
      <c r="B44" s="5">
        <v>2058.33858</v>
      </c>
      <c r="C44" s="5">
        <v>1810.41755</v>
      </c>
      <c r="D44" s="6">
        <f>C44/B44*100</f>
        <v>87.95528430507287</v>
      </c>
    </row>
    <row r="45" spans="1:4" ht="15">
      <c r="A45" s="16" t="s">
        <v>15</v>
      </c>
      <c r="B45" s="47">
        <v>1</v>
      </c>
      <c r="C45" s="47">
        <v>0</v>
      </c>
      <c r="D45" s="6">
        <f>C45/B45*100</f>
        <v>0</v>
      </c>
    </row>
    <row r="46" spans="1:4" ht="15">
      <c r="A46" s="4" t="s">
        <v>9</v>
      </c>
      <c r="B46" s="47">
        <v>174.1</v>
      </c>
      <c r="C46" s="47">
        <v>133.10173</v>
      </c>
      <c r="D46" s="6">
        <f>C46/B46*100</f>
        <v>76.4513095921884</v>
      </c>
    </row>
    <row r="47" spans="1:4" ht="14.25">
      <c r="A47" s="8" t="s">
        <v>21</v>
      </c>
      <c r="B47" s="46">
        <f>B48</f>
        <v>212</v>
      </c>
      <c r="C47" s="46">
        <f>C48</f>
        <v>173.50674</v>
      </c>
      <c r="D47" s="10">
        <f>C47/B47*100</f>
        <v>81.84280188679246</v>
      </c>
    </row>
    <row r="48" spans="1:4" ht="15">
      <c r="A48" s="4" t="s">
        <v>5</v>
      </c>
      <c r="B48" s="47">
        <v>212</v>
      </c>
      <c r="C48" s="47">
        <v>173.50674</v>
      </c>
      <c r="D48" s="6">
        <f>C48/B48*100</f>
        <v>81.84280188679246</v>
      </c>
    </row>
    <row r="49" spans="1:4" ht="14.25">
      <c r="A49" s="8" t="s">
        <v>57</v>
      </c>
      <c r="B49" s="46">
        <f>B50+B51</f>
        <v>4</v>
      </c>
      <c r="C49" s="46">
        <f>C50+C51</f>
        <v>2.6</v>
      </c>
      <c r="D49" s="10">
        <f>C49/B49*100</f>
        <v>65</v>
      </c>
    </row>
    <row r="50" spans="1:4" ht="30">
      <c r="A50" s="4" t="s">
        <v>124</v>
      </c>
      <c r="B50" s="47">
        <v>0</v>
      </c>
      <c r="C50" s="47">
        <v>0</v>
      </c>
      <c r="D50" s="6">
        <v>0</v>
      </c>
    </row>
    <row r="51" spans="1:4" ht="15">
      <c r="A51" s="4" t="s">
        <v>22</v>
      </c>
      <c r="B51" s="47">
        <v>4</v>
      </c>
      <c r="C51" s="47">
        <v>2.6</v>
      </c>
      <c r="D51" s="6">
        <f aca="true" t="shared" si="1" ref="D51:D61">C51/B51*100</f>
        <v>65</v>
      </c>
    </row>
    <row r="52" spans="1:4" ht="14.25">
      <c r="A52" s="8" t="s">
        <v>14</v>
      </c>
      <c r="B52" s="46">
        <f>B53+B54+B55</f>
        <v>1878.84912</v>
      </c>
      <c r="C52" s="46">
        <f>C53+C54+C55</f>
        <v>1566.12612</v>
      </c>
      <c r="D52" s="10">
        <f t="shared" si="1"/>
        <v>83.35560867175965</v>
      </c>
    </row>
    <row r="53" spans="1:4" ht="15">
      <c r="A53" s="4" t="s">
        <v>103</v>
      </c>
      <c r="B53" s="47">
        <v>0</v>
      </c>
      <c r="C53" s="47">
        <v>58.716</v>
      </c>
      <c r="D53" s="6">
        <v>0</v>
      </c>
    </row>
    <row r="54" spans="1:4" ht="15">
      <c r="A54" s="4" t="s">
        <v>32</v>
      </c>
      <c r="B54" s="47">
        <v>725.94</v>
      </c>
      <c r="C54" s="47">
        <v>430.217</v>
      </c>
      <c r="D54" s="6">
        <f t="shared" si="1"/>
        <v>59.26343774967627</v>
      </c>
    </row>
    <row r="55" spans="1:4" ht="15">
      <c r="A55" s="4" t="s">
        <v>19</v>
      </c>
      <c r="B55" s="47">
        <v>1152.90912</v>
      </c>
      <c r="C55" s="47">
        <v>1077.19312</v>
      </c>
      <c r="D55" s="6">
        <f t="shared" si="1"/>
        <v>93.43261331821192</v>
      </c>
    </row>
    <row r="56" spans="1:4" ht="14.25">
      <c r="A56" s="8" t="s">
        <v>6</v>
      </c>
      <c r="B56" s="46">
        <f>B57+B58+B59</f>
        <v>455.769</v>
      </c>
      <c r="C56" s="46">
        <f>C57+C58+C59</f>
        <v>314.03549</v>
      </c>
      <c r="D56" s="10">
        <f t="shared" si="1"/>
        <v>68.90233649063451</v>
      </c>
    </row>
    <row r="57" spans="1:4" ht="15">
      <c r="A57" s="4" t="s">
        <v>18</v>
      </c>
      <c r="B57" s="47">
        <v>81.529</v>
      </c>
      <c r="C57" s="47">
        <v>77.09705</v>
      </c>
      <c r="D57" s="6">
        <f>C57/B57*100</f>
        <v>94.56395883673294</v>
      </c>
    </row>
    <row r="58" spans="1:4" ht="15">
      <c r="A58" s="15" t="s">
        <v>10</v>
      </c>
      <c r="B58" s="47">
        <v>43.2</v>
      </c>
      <c r="C58" s="47">
        <v>0</v>
      </c>
      <c r="D58" s="6">
        <f>C58/B58*100</f>
        <v>0</v>
      </c>
    </row>
    <row r="59" spans="1:4" ht="15">
      <c r="A59" s="4" t="s">
        <v>7</v>
      </c>
      <c r="B59" s="47">
        <v>331.04</v>
      </c>
      <c r="C59" s="47">
        <v>236.93844</v>
      </c>
      <c r="D59" s="6">
        <f>C59/B59*100</f>
        <v>71.57396085065248</v>
      </c>
    </row>
    <row r="60" spans="1:4" ht="14.25">
      <c r="A60" s="8" t="s">
        <v>12</v>
      </c>
      <c r="B60" s="46">
        <f>B61</f>
        <v>243.6</v>
      </c>
      <c r="C60" s="46">
        <f>C61</f>
        <v>223.23389</v>
      </c>
      <c r="D60" s="10">
        <f t="shared" si="1"/>
        <v>91.63952791461412</v>
      </c>
    </row>
    <row r="61" spans="1:4" ht="15">
      <c r="A61" s="4" t="s">
        <v>13</v>
      </c>
      <c r="B61" s="47">
        <v>243.6</v>
      </c>
      <c r="C61" s="47">
        <v>223.23389</v>
      </c>
      <c r="D61" s="6">
        <f t="shared" si="1"/>
        <v>91.63952791461412</v>
      </c>
    </row>
    <row r="62" spans="1:4" ht="15">
      <c r="A62" s="4" t="s">
        <v>0</v>
      </c>
      <c r="B62" s="54">
        <f>B41-B42</f>
        <v>-214.0000000000009</v>
      </c>
      <c r="C62" s="47">
        <f>C41-C42</f>
        <v>295.4524999999994</v>
      </c>
      <c r="D62" s="6"/>
    </row>
    <row r="63" spans="1:4" ht="15">
      <c r="A63" s="3"/>
      <c r="B63" s="5"/>
      <c r="C63" s="5"/>
      <c r="D63" s="6"/>
    </row>
    <row r="64" spans="1:4" ht="15.75">
      <c r="A64" s="1" t="s">
        <v>138</v>
      </c>
      <c r="B64" s="1"/>
      <c r="C64" s="1"/>
      <c r="D64" s="1"/>
    </row>
    <row r="65" spans="1:4" ht="15.75">
      <c r="A65" s="1" t="s">
        <v>139</v>
      </c>
      <c r="B65" s="1"/>
      <c r="C65" s="1" t="s">
        <v>140</v>
      </c>
      <c r="D65" s="1"/>
    </row>
  </sheetData>
  <sheetProtection/>
  <mergeCells count="3">
    <mergeCell ref="A1:D1"/>
    <mergeCell ref="A2:D2"/>
    <mergeCell ref="A3:D3"/>
  </mergeCells>
  <printOptions/>
  <pageMargins left="0.9055118110236221" right="0.7086614173228347" top="0.5511811023622047" bottom="0.5511811023622047" header="0.31496062992125984" footer="0.31496062992125984"/>
  <pageSetup horizontalDpi="600" verticalDpi="600" orientation="portrait" paperSize="9" scale="4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65"/>
  <sheetViews>
    <sheetView view="pageBreakPreview" zoomScaleSheetLayoutView="100" zoomScalePageLayoutView="0" workbookViewId="0" topLeftCell="A27">
      <selection activeCell="C21" sqref="C21"/>
    </sheetView>
  </sheetViews>
  <sheetFormatPr defaultColWidth="9.00390625" defaultRowHeight="12.75"/>
  <cols>
    <col min="1" max="1" width="78.25390625" style="0" customWidth="1"/>
    <col min="2" max="2" width="20.875" style="0" customWidth="1"/>
    <col min="3" max="3" width="19.75390625" style="0" customWidth="1"/>
    <col min="4" max="4" width="15.375" style="0" customWidth="1"/>
  </cols>
  <sheetData>
    <row r="1" spans="1:4" ht="15.75">
      <c r="A1" s="55" t="s">
        <v>8</v>
      </c>
      <c r="B1" s="55"/>
      <c r="C1" s="55"/>
      <c r="D1" s="55"/>
    </row>
    <row r="2" spans="1:4" ht="15.75">
      <c r="A2" s="55" t="s">
        <v>108</v>
      </c>
      <c r="B2" s="55"/>
      <c r="C2" s="55"/>
      <c r="D2" s="55"/>
    </row>
    <row r="3" spans="1:4" ht="15.75">
      <c r="A3" s="55" t="s">
        <v>151</v>
      </c>
      <c r="B3" s="55"/>
      <c r="C3" s="55"/>
      <c r="D3" s="55"/>
    </row>
    <row r="4" spans="1:4" ht="7.5" customHeight="1">
      <c r="A4" s="32"/>
      <c r="B4" s="32"/>
      <c r="C4" s="32"/>
      <c r="D4" s="32"/>
    </row>
    <row r="5" spans="1:4" ht="28.5">
      <c r="A5" s="33" t="s">
        <v>2</v>
      </c>
      <c r="B5" s="35" t="s">
        <v>75</v>
      </c>
      <c r="C5" s="35" t="s">
        <v>150</v>
      </c>
      <c r="D5" s="36" t="s">
        <v>3</v>
      </c>
    </row>
    <row r="6" spans="1:4" ht="9" customHeight="1">
      <c r="A6" s="13"/>
      <c r="B6" s="37"/>
      <c r="C6" s="37"/>
      <c r="D6" s="37"/>
    </row>
    <row r="7" spans="1:4" ht="14.25">
      <c r="A7" s="8" t="s">
        <v>23</v>
      </c>
      <c r="B7" s="9">
        <f>SUM(B8:B19)</f>
        <v>320</v>
      </c>
      <c r="C7" s="9">
        <f>SUM(C8:C20)</f>
        <v>423.09211</v>
      </c>
      <c r="D7" s="10">
        <f>C7/B7*100</f>
        <v>132.216284375</v>
      </c>
    </row>
    <row r="8" spans="1:4" ht="18.75" customHeight="1">
      <c r="A8" s="4" t="s">
        <v>46</v>
      </c>
      <c r="B8" s="11">
        <v>104</v>
      </c>
      <c r="C8" s="11">
        <v>67.43252</v>
      </c>
      <c r="D8" s="6">
        <f>C8/B8*100</f>
        <v>64.83896153846153</v>
      </c>
    </row>
    <row r="9" spans="1:4" ht="18.75" customHeight="1">
      <c r="A9" s="4" t="s">
        <v>48</v>
      </c>
      <c r="B9" s="11">
        <v>113</v>
      </c>
      <c r="C9" s="11">
        <v>194.09567</v>
      </c>
      <c r="D9" s="6">
        <f>C9/B9*100</f>
        <v>171.76607964601772</v>
      </c>
    </row>
    <row r="10" spans="1:4" ht="15" customHeight="1">
      <c r="A10" s="4" t="s">
        <v>49</v>
      </c>
      <c r="B10" s="11">
        <v>47</v>
      </c>
      <c r="C10" s="11">
        <v>38.28863</v>
      </c>
      <c r="D10" s="6">
        <f>C10/B10*100</f>
        <v>81.46517021276594</v>
      </c>
    </row>
    <row r="11" spans="1:4" ht="0.75" customHeight="1">
      <c r="A11" s="4" t="s">
        <v>50</v>
      </c>
      <c r="B11" s="11"/>
      <c r="C11" s="11"/>
      <c r="D11" s="6" t="e">
        <f>C11/B11*100</f>
        <v>#DIV/0!</v>
      </c>
    </row>
    <row r="12" spans="1:4" ht="30" customHeight="1">
      <c r="A12" s="4" t="s">
        <v>52</v>
      </c>
      <c r="B12" s="42">
        <v>0</v>
      </c>
      <c r="C12" s="42">
        <v>0.09339</v>
      </c>
      <c r="D12" s="6">
        <v>0</v>
      </c>
    </row>
    <row r="13" spans="1:4" ht="23.25" customHeight="1" hidden="1">
      <c r="A13" s="4" t="s">
        <v>51</v>
      </c>
      <c r="B13" s="11"/>
      <c r="C13" s="11"/>
      <c r="D13" s="6"/>
    </row>
    <row r="14" spans="1:4" ht="31.5" customHeight="1">
      <c r="A14" s="4" t="s">
        <v>53</v>
      </c>
      <c r="B14" s="11">
        <v>6</v>
      </c>
      <c r="C14" s="11">
        <v>5.33493</v>
      </c>
      <c r="D14" s="6">
        <f>C14/B14*100</f>
        <v>88.91550000000001</v>
      </c>
    </row>
    <row r="15" spans="1:4" ht="61.5" customHeight="1">
      <c r="A15" s="12" t="s">
        <v>55</v>
      </c>
      <c r="B15" s="11">
        <v>50</v>
      </c>
      <c r="C15" s="11">
        <v>117.84697</v>
      </c>
      <c r="D15" s="6">
        <f>C15/B15*100</f>
        <v>235.69394</v>
      </c>
    </row>
    <row r="16" spans="1:4" ht="36.75" customHeight="1" hidden="1">
      <c r="A16" s="12" t="s">
        <v>93</v>
      </c>
      <c r="B16" s="11">
        <v>0</v>
      </c>
      <c r="C16" s="11">
        <v>0</v>
      </c>
      <c r="D16" s="6">
        <v>0</v>
      </c>
    </row>
    <row r="17" spans="1:4" ht="32.25" customHeight="1" hidden="1">
      <c r="A17" s="4" t="s">
        <v>60</v>
      </c>
      <c r="B17" s="11"/>
      <c r="C17" s="11"/>
      <c r="D17" s="6"/>
    </row>
    <row r="18" spans="1:4" ht="31.5" customHeight="1" hidden="1">
      <c r="A18" s="4" t="s">
        <v>56</v>
      </c>
      <c r="B18" s="11"/>
      <c r="C18" s="11"/>
      <c r="D18" s="6"/>
    </row>
    <row r="19" spans="1:4" ht="18.75" customHeight="1" hidden="1">
      <c r="A19" s="4" t="s">
        <v>54</v>
      </c>
      <c r="B19" s="11"/>
      <c r="C19" s="11"/>
      <c r="D19" s="6"/>
    </row>
    <row r="20" spans="1:4" ht="30" customHeight="1" hidden="1">
      <c r="A20" s="4" t="s">
        <v>94</v>
      </c>
      <c r="B20" s="11">
        <v>0</v>
      </c>
      <c r="C20" s="11">
        <v>0</v>
      </c>
      <c r="D20" s="6">
        <v>0</v>
      </c>
    </row>
    <row r="21" spans="1:4" ht="16.5" customHeight="1">
      <c r="A21" s="8" t="s">
        <v>4</v>
      </c>
      <c r="B21" s="26">
        <f>B22+B23+B24+B25+B26+B27+B28+B29+B30+B31+B34+B35+B33+B32</f>
        <v>3534.3955</v>
      </c>
      <c r="C21" s="26">
        <f>C22+C24+C27+C28+C25+C26+C29+C23+C30+C34+C35+C33+C31+C32</f>
        <v>3279.653</v>
      </c>
      <c r="D21" s="10">
        <f>C21/B21*100</f>
        <v>92.79247328149891</v>
      </c>
    </row>
    <row r="22" spans="1:4" ht="30.75" customHeight="1">
      <c r="A22" s="43" t="s">
        <v>95</v>
      </c>
      <c r="B22" s="34">
        <v>1511.3</v>
      </c>
      <c r="C22" s="34">
        <v>1356.8</v>
      </c>
      <c r="D22" s="6">
        <f>C22/B22*100</f>
        <v>89.77701316747171</v>
      </c>
    </row>
    <row r="23" spans="1:4" ht="73.5" customHeight="1">
      <c r="A23" s="24" t="s">
        <v>96</v>
      </c>
      <c r="B23" s="34">
        <v>490.5955</v>
      </c>
      <c r="C23" s="34">
        <v>490.5955</v>
      </c>
      <c r="D23" s="6">
        <f>C23/B23*100</f>
        <v>100</v>
      </c>
    </row>
    <row r="24" spans="1:4" ht="34.5" customHeight="1">
      <c r="A24" s="4" t="s">
        <v>97</v>
      </c>
      <c r="B24" s="34">
        <v>110.1</v>
      </c>
      <c r="C24" s="34">
        <v>88.7575</v>
      </c>
      <c r="D24" s="6">
        <f>C24/B24*100</f>
        <v>80.61534968210718</v>
      </c>
    </row>
    <row r="25" spans="1:4" ht="46.5" customHeight="1" hidden="1">
      <c r="A25" s="24" t="s">
        <v>79</v>
      </c>
      <c r="B25" s="34"/>
      <c r="C25" s="34"/>
      <c r="D25" s="6"/>
    </row>
    <row r="26" spans="1:4" ht="75" customHeight="1">
      <c r="A26" s="43" t="s">
        <v>80</v>
      </c>
      <c r="B26" s="34">
        <v>123.3</v>
      </c>
      <c r="C26" s="34">
        <v>123.3</v>
      </c>
      <c r="D26" s="6">
        <f>C26/B26*100</f>
        <v>100</v>
      </c>
    </row>
    <row r="27" spans="1:4" ht="76.5" customHeight="1">
      <c r="A27" s="43" t="s">
        <v>98</v>
      </c>
      <c r="B27" s="34">
        <v>201.9</v>
      </c>
      <c r="C27" s="34">
        <v>129.1</v>
      </c>
      <c r="D27" s="6">
        <f>C27/B27*100</f>
        <v>63.942545814759775</v>
      </c>
    </row>
    <row r="28" spans="1:4" ht="60" customHeight="1">
      <c r="A28" s="43" t="s">
        <v>99</v>
      </c>
      <c r="B28" s="34">
        <v>0.1</v>
      </c>
      <c r="C28" s="34">
        <v>0.1</v>
      </c>
      <c r="D28" s="6">
        <f>C28/B28*100</f>
        <v>100</v>
      </c>
    </row>
    <row r="29" spans="1:4" ht="105" customHeight="1">
      <c r="A29" s="43" t="s">
        <v>100</v>
      </c>
      <c r="B29" s="34">
        <v>0.1</v>
      </c>
      <c r="C29" s="34">
        <v>0.1</v>
      </c>
      <c r="D29" s="6">
        <f>C29/B29*100</f>
        <v>100</v>
      </c>
    </row>
    <row r="30" spans="1:4" ht="60" customHeight="1">
      <c r="A30" s="43" t="s">
        <v>101</v>
      </c>
      <c r="B30" s="34">
        <v>112.1</v>
      </c>
      <c r="C30" s="34">
        <v>112.1</v>
      </c>
      <c r="D30" s="6">
        <f>C30/B30*100</f>
        <v>100</v>
      </c>
    </row>
    <row r="31" spans="1:4" ht="48" customHeight="1">
      <c r="A31" s="43" t="s">
        <v>76</v>
      </c>
      <c r="B31" s="34">
        <v>105.3</v>
      </c>
      <c r="C31" s="34">
        <v>99.3</v>
      </c>
      <c r="D31" s="6">
        <v>0</v>
      </c>
    </row>
    <row r="32" spans="1:4" ht="64.5" customHeight="1">
      <c r="A32" s="4" t="s">
        <v>144</v>
      </c>
      <c r="B32" s="34">
        <v>0.1</v>
      </c>
      <c r="C32" s="34">
        <v>0</v>
      </c>
      <c r="D32" s="6">
        <v>0</v>
      </c>
    </row>
    <row r="33" spans="1:4" ht="48" customHeight="1">
      <c r="A33" s="43" t="s">
        <v>102</v>
      </c>
      <c r="B33" s="34">
        <v>739.5</v>
      </c>
      <c r="C33" s="34">
        <v>739.5</v>
      </c>
      <c r="D33" s="6">
        <f>C33/B33*100</f>
        <v>100</v>
      </c>
    </row>
    <row r="34" spans="1:4" ht="32.25" customHeight="1">
      <c r="A34" s="4" t="s">
        <v>37</v>
      </c>
      <c r="B34" s="34">
        <v>85</v>
      </c>
      <c r="C34" s="34">
        <v>85</v>
      </c>
      <c r="D34" s="6">
        <f>C34/B34*100</f>
        <v>100</v>
      </c>
    </row>
    <row r="35" spans="1:4" ht="30.75" customHeight="1">
      <c r="A35" s="4" t="s">
        <v>43</v>
      </c>
      <c r="B35" s="34">
        <v>55</v>
      </c>
      <c r="C35" s="34">
        <v>55</v>
      </c>
      <c r="D35" s="6">
        <f>C35/B35*100</f>
        <v>100</v>
      </c>
    </row>
    <row r="36" spans="1:4" ht="18" customHeight="1">
      <c r="A36" s="8" t="s">
        <v>1</v>
      </c>
      <c r="B36" s="9">
        <f>B21+B7</f>
        <v>3854.3955</v>
      </c>
      <c r="C36" s="9">
        <f>C21+C7</f>
        <v>3702.74511</v>
      </c>
      <c r="D36" s="9">
        <f aca="true" t="shared" si="0" ref="D36:D44">C36/B36*100</f>
        <v>96.06552078010677</v>
      </c>
    </row>
    <row r="37" spans="1:4" ht="15.75" customHeight="1">
      <c r="A37" s="8" t="s">
        <v>33</v>
      </c>
      <c r="B37" s="29">
        <f>B38+B43+B45+B47+B52+B57</f>
        <v>4143.3955</v>
      </c>
      <c r="C37" s="29">
        <f>C38+C43+C47+C52+C57+C45</f>
        <v>3486.3831299999997</v>
      </c>
      <c r="D37" s="9">
        <f t="shared" si="0"/>
        <v>84.14314129558716</v>
      </c>
    </row>
    <row r="38" spans="1:4" ht="16.5" customHeight="1">
      <c r="A38" s="8" t="s">
        <v>20</v>
      </c>
      <c r="B38" s="29">
        <f>B39+B42+B41+B40</f>
        <v>1244.71</v>
      </c>
      <c r="C38" s="29">
        <f>C39+C41+C42+C40</f>
        <v>1081.56831</v>
      </c>
      <c r="D38" s="9">
        <f>C38/B38*100</f>
        <v>86.89319680889524</v>
      </c>
    </row>
    <row r="39" spans="1:4" ht="45">
      <c r="A39" s="16" t="s">
        <v>11</v>
      </c>
      <c r="B39" s="31">
        <v>1182.288</v>
      </c>
      <c r="C39" s="31">
        <v>1030.39642</v>
      </c>
      <c r="D39" s="6">
        <f t="shared" si="0"/>
        <v>87.15274281731693</v>
      </c>
    </row>
    <row r="40" spans="1:4" ht="15" hidden="1">
      <c r="A40" s="30" t="s">
        <v>34</v>
      </c>
      <c r="B40" s="31">
        <v>0</v>
      </c>
      <c r="C40" s="31">
        <v>0</v>
      </c>
      <c r="D40" s="6" t="e">
        <f t="shared" si="0"/>
        <v>#DIV/0!</v>
      </c>
    </row>
    <row r="41" spans="1:4" ht="13.5" customHeight="1">
      <c r="A41" s="16" t="s">
        <v>15</v>
      </c>
      <c r="B41" s="31">
        <v>1</v>
      </c>
      <c r="C41" s="31">
        <v>0</v>
      </c>
      <c r="D41" s="6">
        <f>C41/B41*100</f>
        <v>0</v>
      </c>
    </row>
    <row r="42" spans="1:4" ht="13.5" customHeight="1">
      <c r="A42" s="4" t="s">
        <v>9</v>
      </c>
      <c r="B42" s="31">
        <v>61.422</v>
      </c>
      <c r="C42" s="31">
        <v>51.17189</v>
      </c>
      <c r="D42" s="6">
        <f>C42/B42*100</f>
        <v>83.31198918954121</v>
      </c>
    </row>
    <row r="43" spans="1:4" ht="16.5" customHeight="1">
      <c r="A43" s="8" t="s">
        <v>21</v>
      </c>
      <c r="B43" s="29">
        <f>B44</f>
        <v>110.1</v>
      </c>
      <c r="C43" s="29">
        <f>C44</f>
        <v>88.7575</v>
      </c>
      <c r="D43" s="10">
        <f>C43/B43*100</f>
        <v>80.61534968210718</v>
      </c>
    </row>
    <row r="44" spans="1:4" ht="14.25" customHeight="1">
      <c r="A44" s="4" t="s">
        <v>5</v>
      </c>
      <c r="B44" s="31">
        <v>110.1</v>
      </c>
      <c r="C44" s="31">
        <v>88.7575</v>
      </c>
      <c r="D44" s="6">
        <f t="shared" si="0"/>
        <v>80.61534968210718</v>
      </c>
    </row>
    <row r="45" spans="1:4" ht="14.25">
      <c r="A45" s="8" t="s">
        <v>57</v>
      </c>
      <c r="B45" s="29">
        <f>B46</f>
        <v>4</v>
      </c>
      <c r="C45" s="29">
        <f>C46</f>
        <v>2.6</v>
      </c>
      <c r="D45" s="10">
        <f aca="true" t="shared" si="1" ref="D45:D51">C45/B45*100</f>
        <v>65</v>
      </c>
    </row>
    <row r="46" spans="1:4" ht="15">
      <c r="A46" s="4" t="s">
        <v>22</v>
      </c>
      <c r="B46" s="31">
        <v>4</v>
      </c>
      <c r="C46" s="31">
        <v>2.6</v>
      </c>
      <c r="D46" s="6">
        <f t="shared" si="1"/>
        <v>65</v>
      </c>
    </row>
    <row r="47" spans="1:4" ht="15" customHeight="1">
      <c r="A47" s="8" t="s">
        <v>14</v>
      </c>
      <c r="B47" s="29">
        <f>B50+B51+B49+B48</f>
        <v>2259.6955</v>
      </c>
      <c r="C47" s="29">
        <f>C50+C51+C49+C48</f>
        <v>1896.57734</v>
      </c>
      <c r="D47" s="10">
        <f t="shared" si="1"/>
        <v>83.93065968401496</v>
      </c>
    </row>
    <row r="48" spans="1:4" ht="15" customHeight="1">
      <c r="A48" s="22" t="s">
        <v>103</v>
      </c>
      <c r="B48" s="31">
        <v>60</v>
      </c>
      <c r="C48" s="31">
        <v>52.192</v>
      </c>
      <c r="D48" s="6">
        <f t="shared" si="1"/>
        <v>86.98666666666666</v>
      </c>
    </row>
    <row r="49" spans="1:4" ht="15" customHeight="1">
      <c r="A49" s="4" t="s">
        <v>73</v>
      </c>
      <c r="B49" s="31">
        <v>235.3</v>
      </c>
      <c r="C49" s="31">
        <v>0</v>
      </c>
      <c r="D49" s="6">
        <f t="shared" si="1"/>
        <v>0</v>
      </c>
    </row>
    <row r="50" spans="1:4" ht="18" customHeight="1">
      <c r="A50" s="4" t="s">
        <v>32</v>
      </c>
      <c r="B50" s="31">
        <v>437.3</v>
      </c>
      <c r="C50" s="31">
        <v>364.5</v>
      </c>
      <c r="D50" s="6">
        <f t="shared" si="1"/>
        <v>83.35238966384632</v>
      </c>
    </row>
    <row r="51" spans="1:4" ht="18" customHeight="1">
      <c r="A51" s="4" t="s">
        <v>19</v>
      </c>
      <c r="B51" s="31">
        <v>1527.0955</v>
      </c>
      <c r="C51" s="31">
        <v>1479.88534</v>
      </c>
      <c r="D51" s="6">
        <f t="shared" si="1"/>
        <v>96.90849982859619</v>
      </c>
    </row>
    <row r="52" spans="1:4" ht="17.25" customHeight="1">
      <c r="A52" s="8" t="s">
        <v>6</v>
      </c>
      <c r="B52" s="29">
        <f>B54+B55+B56</f>
        <v>400.39</v>
      </c>
      <c r="C52" s="29">
        <f>C54+C55+C56</f>
        <v>302.83043999999995</v>
      </c>
      <c r="D52" s="10">
        <f aca="true" t="shared" si="2" ref="D52:D58">C52/B52*100</f>
        <v>75.63386697969479</v>
      </c>
    </row>
    <row r="53" spans="1:4" ht="29.25" customHeight="1" hidden="1">
      <c r="A53" s="4" t="s">
        <v>62</v>
      </c>
      <c r="B53" s="31"/>
      <c r="C53" s="31"/>
      <c r="D53" s="6" t="e">
        <f t="shared" si="2"/>
        <v>#DIV/0!</v>
      </c>
    </row>
    <row r="54" spans="1:4" ht="14.25" customHeight="1">
      <c r="A54" s="15" t="s">
        <v>63</v>
      </c>
      <c r="B54" s="31">
        <v>159.2</v>
      </c>
      <c r="C54" s="31">
        <v>159.2</v>
      </c>
      <c r="D54" s="6">
        <f t="shared" si="2"/>
        <v>100</v>
      </c>
    </row>
    <row r="55" spans="1:4" ht="14.25" customHeight="1">
      <c r="A55" s="15" t="s">
        <v>58</v>
      </c>
      <c r="B55" s="31">
        <v>0.2</v>
      </c>
      <c r="C55" s="31">
        <v>0</v>
      </c>
      <c r="D55" s="6">
        <f t="shared" si="2"/>
        <v>0</v>
      </c>
    </row>
    <row r="56" spans="1:4" ht="14.25" customHeight="1">
      <c r="A56" s="4" t="s">
        <v>7</v>
      </c>
      <c r="B56" s="31">
        <v>240.99</v>
      </c>
      <c r="C56" s="47">
        <v>143.63044</v>
      </c>
      <c r="D56" s="6">
        <f t="shared" si="2"/>
        <v>59.60016598199095</v>
      </c>
    </row>
    <row r="57" spans="1:4" ht="14.25">
      <c r="A57" s="8" t="s">
        <v>59</v>
      </c>
      <c r="B57" s="29">
        <f>B58</f>
        <v>124.5</v>
      </c>
      <c r="C57" s="29">
        <f>C58</f>
        <v>114.04954</v>
      </c>
      <c r="D57" s="10">
        <f t="shared" si="2"/>
        <v>91.60605622489959</v>
      </c>
    </row>
    <row r="58" spans="1:4" ht="15" customHeight="1">
      <c r="A58" s="4" t="s">
        <v>13</v>
      </c>
      <c r="B58" s="31">
        <v>124.5</v>
      </c>
      <c r="C58" s="31">
        <v>114.04954</v>
      </c>
      <c r="D58" s="6">
        <f t="shared" si="2"/>
        <v>91.60605622489959</v>
      </c>
    </row>
    <row r="59" spans="1:4" ht="16.5" customHeight="1">
      <c r="A59" s="4" t="s">
        <v>0</v>
      </c>
      <c r="B59" s="54">
        <f>B36-B37</f>
        <v>-288.99999999999955</v>
      </c>
      <c r="C59" s="47">
        <f>C36-C37</f>
        <v>216.36198000000013</v>
      </c>
      <c r="D59" s="5"/>
    </row>
    <row r="60" spans="1:4" ht="9" customHeight="1">
      <c r="A60" s="4"/>
      <c r="B60" s="38"/>
      <c r="C60" s="38"/>
      <c r="D60" s="38"/>
    </row>
    <row r="61" spans="1:4" ht="12" customHeight="1">
      <c r="A61" s="4"/>
      <c r="B61" s="38"/>
      <c r="C61" s="38"/>
      <c r="D61" s="38"/>
    </row>
    <row r="62" spans="1:4" ht="14.25" customHeight="1">
      <c r="A62" s="1" t="s">
        <v>104</v>
      </c>
      <c r="B62" s="1"/>
      <c r="C62" s="1"/>
      <c r="D62" s="1"/>
    </row>
    <row r="63" spans="1:4" ht="14.25" customHeight="1">
      <c r="A63" s="1" t="s">
        <v>105</v>
      </c>
      <c r="B63" s="1"/>
      <c r="C63" s="1"/>
      <c r="D63" s="1"/>
    </row>
    <row r="64" spans="1:5" ht="14.25" customHeight="1">
      <c r="A64" s="1" t="s">
        <v>106</v>
      </c>
      <c r="B64" s="1"/>
      <c r="C64" s="1" t="s">
        <v>74</v>
      </c>
      <c r="D64" s="1"/>
      <c r="E64" s="1"/>
    </row>
    <row r="65" spans="1:4" ht="15.75">
      <c r="A65" s="3"/>
      <c r="B65" s="1"/>
      <c r="C65" s="1"/>
      <c r="D65" s="1"/>
    </row>
  </sheetData>
  <sheetProtection/>
  <mergeCells count="3">
    <mergeCell ref="A1:D1"/>
    <mergeCell ref="A2:D2"/>
    <mergeCell ref="A3:D3"/>
  </mergeCells>
  <printOptions/>
  <pageMargins left="0.9055118110236221" right="0.5118110236220472" top="0.5511811023622047" bottom="0.5511811023622047" header="0.31496062992125984" footer="0.31496062992125984"/>
  <pageSetup horizontalDpi="600" verticalDpi="600" orientation="portrait" paperSize="9" scale="5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65"/>
  <sheetViews>
    <sheetView view="pageBreakPreview" zoomScaleSheetLayoutView="100" zoomScalePageLayoutView="0" workbookViewId="0" topLeftCell="A33">
      <selection activeCell="C20" sqref="C20"/>
    </sheetView>
  </sheetViews>
  <sheetFormatPr defaultColWidth="9.00390625" defaultRowHeight="12.75"/>
  <cols>
    <col min="1" max="1" width="78.25390625" style="0" customWidth="1"/>
    <col min="2" max="2" width="20.875" style="0" customWidth="1"/>
    <col min="3" max="3" width="19.75390625" style="0" customWidth="1"/>
    <col min="4" max="4" width="15.375" style="0" customWidth="1"/>
  </cols>
  <sheetData>
    <row r="1" spans="1:4" ht="15.75">
      <c r="A1" s="55" t="s">
        <v>109</v>
      </c>
      <c r="B1" s="55"/>
      <c r="C1" s="55"/>
      <c r="D1" s="55"/>
    </row>
    <row r="2" spans="1:4" ht="15.75">
      <c r="A2" s="55" t="s">
        <v>110</v>
      </c>
      <c r="B2" s="55"/>
      <c r="C2" s="55"/>
      <c r="D2" s="55"/>
    </row>
    <row r="3" spans="1:4" ht="15.75">
      <c r="A3" s="55" t="s">
        <v>151</v>
      </c>
      <c r="B3" s="55"/>
      <c r="C3" s="55"/>
      <c r="D3" s="55"/>
    </row>
    <row r="4" spans="1:4" ht="7.5" customHeight="1">
      <c r="A4" s="32"/>
      <c r="B4" s="32"/>
      <c r="C4" s="32"/>
      <c r="D4" s="32"/>
    </row>
    <row r="5" spans="1:4" ht="28.5">
      <c r="A5" s="33" t="s">
        <v>2</v>
      </c>
      <c r="B5" s="49" t="s">
        <v>75</v>
      </c>
      <c r="C5" s="49" t="s">
        <v>150</v>
      </c>
      <c r="D5" s="50" t="s">
        <v>3</v>
      </c>
    </row>
    <row r="6" spans="1:4" ht="25.5" customHeight="1" hidden="1">
      <c r="A6" s="13"/>
      <c r="B6" s="37"/>
      <c r="C6" s="37"/>
      <c r="D6" s="37"/>
    </row>
    <row r="7" spans="1:4" ht="21.75" customHeight="1">
      <c r="A7" s="8" t="s">
        <v>64</v>
      </c>
      <c r="B7" s="9">
        <f>SUM(B8:B17)</f>
        <v>1317</v>
      </c>
      <c r="C7" s="9">
        <f>SUM(C8:C17)</f>
        <v>1403.31659</v>
      </c>
      <c r="D7" s="10">
        <v>42.045566119273985</v>
      </c>
    </row>
    <row r="8" spans="1:4" ht="18.75" customHeight="1">
      <c r="A8" s="4" t="s">
        <v>46</v>
      </c>
      <c r="B8" s="11">
        <v>276</v>
      </c>
      <c r="C8" s="42">
        <v>270.17916</v>
      </c>
      <c r="D8" s="6">
        <v>56.564394927536235</v>
      </c>
    </row>
    <row r="9" spans="1:4" ht="18.75" customHeight="1">
      <c r="A9" s="4" t="s">
        <v>47</v>
      </c>
      <c r="B9" s="11">
        <v>75</v>
      </c>
      <c r="C9" s="42">
        <v>84.73935</v>
      </c>
      <c r="D9" s="6">
        <v>311.34306666666663</v>
      </c>
    </row>
    <row r="10" spans="1:4" ht="32.25" customHeight="1">
      <c r="A10" s="4" t="s">
        <v>48</v>
      </c>
      <c r="B10" s="11">
        <v>206</v>
      </c>
      <c r="C10" s="11">
        <v>156.81319</v>
      </c>
      <c r="D10" s="6">
        <v>7.670640776699029</v>
      </c>
    </row>
    <row r="11" spans="1:4" ht="23.25" customHeight="1">
      <c r="A11" s="4" t="s">
        <v>49</v>
      </c>
      <c r="B11" s="11">
        <v>456</v>
      </c>
      <c r="C11" s="11">
        <v>444.57037</v>
      </c>
      <c r="D11" s="6">
        <v>14.474695175438596</v>
      </c>
    </row>
    <row r="12" spans="1:4" ht="41.25" customHeight="1">
      <c r="A12" s="4" t="s">
        <v>50</v>
      </c>
      <c r="B12" s="11">
        <v>0</v>
      </c>
      <c r="C12" s="11">
        <v>0</v>
      </c>
      <c r="D12" s="6">
        <v>0</v>
      </c>
    </row>
    <row r="13" spans="1:4" ht="30.75" customHeight="1">
      <c r="A13" s="4" t="s">
        <v>65</v>
      </c>
      <c r="B13" s="11">
        <v>153</v>
      </c>
      <c r="C13" s="42">
        <v>278.397</v>
      </c>
      <c r="D13" s="6">
        <v>177.2407108433735</v>
      </c>
    </row>
    <row r="14" spans="1:4" ht="41.25" customHeight="1">
      <c r="A14" s="4" t="s">
        <v>51</v>
      </c>
      <c r="B14" s="11">
        <v>0</v>
      </c>
      <c r="C14" s="42">
        <v>0</v>
      </c>
      <c r="D14" s="6">
        <v>0</v>
      </c>
    </row>
    <row r="15" spans="1:4" ht="42" customHeight="1">
      <c r="A15" s="4" t="s">
        <v>53</v>
      </c>
      <c r="B15" s="11">
        <v>66</v>
      </c>
      <c r="C15" s="11">
        <v>50.99679</v>
      </c>
      <c r="D15" s="6">
        <v>0</v>
      </c>
    </row>
    <row r="16" spans="1:4" ht="62.25" customHeight="1">
      <c r="A16" s="12" t="s">
        <v>55</v>
      </c>
      <c r="B16" s="11">
        <v>55</v>
      </c>
      <c r="C16" s="11">
        <v>86.13339</v>
      </c>
      <c r="D16" s="6">
        <v>9.2765</v>
      </c>
    </row>
    <row r="17" spans="1:4" ht="36.75" customHeight="1">
      <c r="A17" s="4" t="s">
        <v>60</v>
      </c>
      <c r="B17" s="11">
        <v>30</v>
      </c>
      <c r="C17" s="11">
        <v>31.48734</v>
      </c>
      <c r="D17" s="6">
        <v>59.50727272727273</v>
      </c>
    </row>
    <row r="18" spans="1:4" ht="0.75" customHeight="1">
      <c r="A18" s="51" t="s">
        <v>111</v>
      </c>
      <c r="B18" s="11">
        <v>0</v>
      </c>
      <c r="C18" s="11">
        <v>0</v>
      </c>
      <c r="D18" s="6">
        <v>0</v>
      </c>
    </row>
    <row r="19" spans="1:4" ht="16.5" customHeight="1">
      <c r="A19" s="8" t="s">
        <v>4</v>
      </c>
      <c r="B19" s="26">
        <f>B20+B21+B22+B23+B25+B26+B27+B28+B29+B30+B34+B35+B33+B24+B32+B31</f>
        <v>26297.622910000002</v>
      </c>
      <c r="C19" s="26">
        <f>C20+C22+C26+C27+C23+C25+C28+C21+C29+C34+C35+C33+C24+C30+C32</f>
        <v>4764.0110700000005</v>
      </c>
      <c r="D19" s="10">
        <f>C19/B19*100</f>
        <v>18.115747899740494</v>
      </c>
    </row>
    <row r="20" spans="1:4" ht="37.5" customHeight="1">
      <c r="A20" s="43" t="s">
        <v>95</v>
      </c>
      <c r="B20" s="34">
        <v>1801.545</v>
      </c>
      <c r="C20" s="34">
        <v>1651.8</v>
      </c>
      <c r="D20" s="6">
        <v>29.859237260386294</v>
      </c>
    </row>
    <row r="21" spans="1:4" ht="25.5" customHeight="1">
      <c r="A21" s="4" t="s">
        <v>97</v>
      </c>
      <c r="B21" s="34">
        <v>209</v>
      </c>
      <c r="C21" s="34">
        <v>141.59952</v>
      </c>
      <c r="D21" s="6">
        <v>50.012628049812804</v>
      </c>
    </row>
    <row r="22" spans="1:4" ht="88.5" customHeight="1">
      <c r="A22" s="24" t="s">
        <v>115</v>
      </c>
      <c r="B22" s="34">
        <v>226.5358</v>
      </c>
      <c r="C22" s="34">
        <v>226.5358</v>
      </c>
      <c r="D22" s="6">
        <v>47.93629648241206</v>
      </c>
    </row>
    <row r="23" spans="1:4" ht="44.25" customHeight="1" hidden="1">
      <c r="A23" s="45"/>
      <c r="B23" s="34"/>
      <c r="C23" s="34"/>
      <c r="D23" s="6"/>
    </row>
    <row r="24" spans="1:4" ht="45" customHeight="1">
      <c r="A24" s="45" t="s">
        <v>79</v>
      </c>
      <c r="B24" s="34">
        <v>1069.46429</v>
      </c>
      <c r="C24" s="34">
        <v>1069.39805</v>
      </c>
      <c r="D24" s="6">
        <v>0</v>
      </c>
    </row>
    <row r="25" spans="1:4" ht="75" customHeight="1">
      <c r="A25" s="43" t="s">
        <v>80</v>
      </c>
      <c r="B25" s="34">
        <v>182.9</v>
      </c>
      <c r="C25" s="34">
        <v>182.9</v>
      </c>
      <c r="D25" s="6">
        <v>25.75877498443637</v>
      </c>
    </row>
    <row r="26" spans="1:4" ht="76.5" customHeight="1">
      <c r="A26" s="43" t="s">
        <v>98</v>
      </c>
      <c r="B26" s="34">
        <v>256.985</v>
      </c>
      <c r="C26" s="34">
        <v>153.7</v>
      </c>
      <c r="D26" s="6">
        <v>0</v>
      </c>
    </row>
    <row r="27" spans="1:4" ht="60" customHeight="1">
      <c r="A27" s="43" t="s">
        <v>99</v>
      </c>
      <c r="B27" s="34">
        <v>150.1</v>
      </c>
      <c r="C27" s="34">
        <v>100.1</v>
      </c>
      <c r="D27" s="6">
        <v>51.26751167444963</v>
      </c>
    </row>
    <row r="28" spans="1:4" ht="105" customHeight="1">
      <c r="A28" s="43" t="s">
        <v>100</v>
      </c>
      <c r="B28" s="34">
        <v>0.1</v>
      </c>
      <c r="C28" s="34">
        <v>0.1</v>
      </c>
      <c r="D28" s="6">
        <v>0</v>
      </c>
    </row>
    <row r="29" spans="1:4" ht="60" customHeight="1">
      <c r="A29" s="43" t="s">
        <v>101</v>
      </c>
      <c r="B29" s="34">
        <v>328.5</v>
      </c>
      <c r="C29" s="34">
        <v>328.5</v>
      </c>
      <c r="D29" s="6">
        <v>0</v>
      </c>
    </row>
    <row r="30" spans="1:4" ht="48" customHeight="1">
      <c r="A30" s="43" t="s">
        <v>112</v>
      </c>
      <c r="B30" s="34">
        <v>1639.593</v>
      </c>
      <c r="C30" s="34">
        <v>118.278</v>
      </c>
      <c r="D30" s="6">
        <v>0</v>
      </c>
    </row>
    <row r="31" spans="1:4" ht="61.5" customHeight="1">
      <c r="A31" s="4" t="s">
        <v>144</v>
      </c>
      <c r="B31" s="34">
        <v>0.1</v>
      </c>
      <c r="C31" s="34">
        <v>0</v>
      </c>
      <c r="D31" s="6">
        <v>0</v>
      </c>
    </row>
    <row r="32" spans="1:4" ht="63" customHeight="1">
      <c r="A32" s="4" t="s">
        <v>145</v>
      </c>
      <c r="B32" s="34">
        <v>19851.18182</v>
      </c>
      <c r="C32" s="34">
        <v>209.48183</v>
      </c>
      <c r="D32" s="6">
        <v>0</v>
      </c>
    </row>
    <row r="33" spans="1:4" ht="48" customHeight="1">
      <c r="A33" s="48" t="s">
        <v>113</v>
      </c>
      <c r="B33" s="34">
        <v>367.933</v>
      </c>
      <c r="C33" s="34">
        <v>367.93287</v>
      </c>
      <c r="D33" s="6">
        <v>0</v>
      </c>
    </row>
    <row r="34" spans="1:4" ht="32.25" customHeight="1">
      <c r="A34" s="4" t="s">
        <v>114</v>
      </c>
      <c r="B34" s="34">
        <v>71.685</v>
      </c>
      <c r="C34" s="34">
        <v>71.685</v>
      </c>
      <c r="D34" s="6">
        <v>0</v>
      </c>
    </row>
    <row r="35" spans="1:4" ht="30.75" customHeight="1">
      <c r="A35" s="4" t="s">
        <v>43</v>
      </c>
      <c r="B35" s="34">
        <v>142</v>
      </c>
      <c r="C35" s="34">
        <v>142</v>
      </c>
      <c r="D35" s="6">
        <v>0</v>
      </c>
    </row>
    <row r="36" spans="1:4" ht="18" customHeight="1">
      <c r="A36" s="8" t="s">
        <v>1</v>
      </c>
      <c r="B36" s="9">
        <f>B19+B7</f>
        <v>27614.622910000002</v>
      </c>
      <c r="C36" s="9">
        <f>C19+C7</f>
        <v>6167.327660000001</v>
      </c>
      <c r="D36" s="9">
        <v>32.23637990082298</v>
      </c>
    </row>
    <row r="37" spans="1:4" ht="15" customHeight="1">
      <c r="A37" s="8" t="s">
        <v>33</v>
      </c>
      <c r="B37" s="9">
        <f>B39+B43+B45+B48+B52+B56</f>
        <v>27926.62278</v>
      </c>
      <c r="C37" s="9">
        <f>C39+C43+C45+C48+C52+C56</f>
        <v>5939.23771</v>
      </c>
      <c r="D37" s="10">
        <f>C37/B37*100</f>
        <v>21.267296646601533</v>
      </c>
    </row>
    <row r="38" spans="1:4" ht="16.5" customHeight="1" hidden="1">
      <c r="A38" s="8"/>
      <c r="B38" s="5"/>
      <c r="C38" s="5"/>
      <c r="D38" s="6"/>
    </row>
    <row r="39" spans="1:4" ht="15.75" customHeight="1">
      <c r="A39" s="8" t="s">
        <v>20</v>
      </c>
      <c r="B39" s="9">
        <f>B40+B41+B42</f>
        <v>1974.0739999999998</v>
      </c>
      <c r="C39" s="9">
        <f>C40+C41+C42</f>
        <v>1771.5214300000002</v>
      </c>
      <c r="D39" s="10">
        <f>C39/B39*100</f>
        <v>89.7393628607641</v>
      </c>
    </row>
    <row r="40" spans="1:4" ht="45.75" customHeight="1">
      <c r="A40" s="16" t="s">
        <v>11</v>
      </c>
      <c r="B40" s="5">
        <v>1799.1</v>
      </c>
      <c r="C40" s="5">
        <v>1623.1635</v>
      </c>
      <c r="D40" s="6">
        <f>C40/B40*100</f>
        <v>90.22086043021513</v>
      </c>
    </row>
    <row r="41" spans="1:4" ht="13.5" customHeight="1">
      <c r="A41" s="16" t="s">
        <v>15</v>
      </c>
      <c r="B41" s="47">
        <v>1</v>
      </c>
      <c r="C41" s="47">
        <v>0</v>
      </c>
      <c r="D41" s="6">
        <f>C41/B41*100</f>
        <v>0</v>
      </c>
    </row>
    <row r="42" spans="1:4" ht="13.5" customHeight="1">
      <c r="A42" s="4" t="s">
        <v>9</v>
      </c>
      <c r="B42" s="47">
        <v>173.974</v>
      </c>
      <c r="C42" s="47">
        <v>148.35793</v>
      </c>
      <c r="D42" s="6">
        <f>C42/B42*100</f>
        <v>85.27592053985079</v>
      </c>
    </row>
    <row r="43" spans="1:4" ht="16.5" customHeight="1">
      <c r="A43" s="8" t="s">
        <v>21</v>
      </c>
      <c r="B43" s="46">
        <f>B44</f>
        <v>209</v>
      </c>
      <c r="C43" s="46">
        <f>C44</f>
        <v>141.59952</v>
      </c>
      <c r="D43" s="10">
        <f>C43/B43*100</f>
        <v>67.75096650717704</v>
      </c>
    </row>
    <row r="44" spans="1:4" ht="14.25" customHeight="1">
      <c r="A44" s="4" t="s">
        <v>5</v>
      </c>
      <c r="B44" s="47">
        <v>209</v>
      </c>
      <c r="C44" s="47">
        <v>141.59952</v>
      </c>
      <c r="D44" s="6">
        <f>C44/B44*100</f>
        <v>67.75096650717704</v>
      </c>
    </row>
    <row r="45" spans="1:4" ht="14.25">
      <c r="A45" s="8" t="s">
        <v>57</v>
      </c>
      <c r="B45" s="46">
        <f>B46+B47</f>
        <v>7</v>
      </c>
      <c r="C45" s="46">
        <f>C46+C47</f>
        <v>6.9</v>
      </c>
      <c r="D45" s="10">
        <f>C45/B45*100</f>
        <v>98.57142857142858</v>
      </c>
    </row>
    <row r="46" spans="1:4" ht="30">
      <c r="A46" s="4" t="s">
        <v>124</v>
      </c>
      <c r="B46" s="47">
        <v>3</v>
      </c>
      <c r="C46" s="47">
        <v>3</v>
      </c>
      <c r="D46" s="6">
        <v>0</v>
      </c>
    </row>
    <row r="47" spans="1:4" ht="15" customHeight="1">
      <c r="A47" s="4" t="s">
        <v>22</v>
      </c>
      <c r="B47" s="47">
        <v>4</v>
      </c>
      <c r="C47" s="47">
        <v>3.9</v>
      </c>
      <c r="D47" s="6">
        <f aca="true" t="shared" si="0" ref="D47:D57">C47/B47*100</f>
        <v>97.5</v>
      </c>
    </row>
    <row r="48" spans="1:4" ht="15" customHeight="1">
      <c r="A48" s="8" t="s">
        <v>14</v>
      </c>
      <c r="B48" s="46">
        <f>B49+B50+B51</f>
        <v>1751.37367</v>
      </c>
      <c r="C48" s="46">
        <f>C49+C50+C51</f>
        <v>1621.79385</v>
      </c>
      <c r="D48" s="10">
        <f t="shared" si="0"/>
        <v>92.60124654037993</v>
      </c>
    </row>
    <row r="49" spans="1:4" ht="15" customHeight="1">
      <c r="A49" s="4" t="s">
        <v>103</v>
      </c>
      <c r="B49" s="47">
        <v>0</v>
      </c>
      <c r="C49" s="47">
        <v>0</v>
      </c>
      <c r="D49" s="6">
        <v>0</v>
      </c>
    </row>
    <row r="50" spans="1:4" ht="18" customHeight="1">
      <c r="A50" s="4" t="s">
        <v>32</v>
      </c>
      <c r="B50" s="47">
        <v>768.385</v>
      </c>
      <c r="C50" s="47">
        <v>665.1</v>
      </c>
      <c r="D50" s="6">
        <f t="shared" si="0"/>
        <v>86.55817070869422</v>
      </c>
    </row>
    <row r="51" spans="1:4" ht="18" customHeight="1">
      <c r="A51" s="4" t="s">
        <v>19</v>
      </c>
      <c r="B51" s="47">
        <v>982.98867</v>
      </c>
      <c r="C51" s="47">
        <v>956.69385</v>
      </c>
      <c r="D51" s="6">
        <f t="shared" si="0"/>
        <v>97.32501291189857</v>
      </c>
    </row>
    <row r="52" spans="1:4" ht="17.25" customHeight="1">
      <c r="A52" s="8" t="s">
        <v>6</v>
      </c>
      <c r="B52" s="46">
        <f>B53+B54+B55</f>
        <v>23912.37511</v>
      </c>
      <c r="C52" s="46">
        <f>C53+C54+C55</f>
        <v>2330.70692</v>
      </c>
      <c r="D52" s="10">
        <f t="shared" si="0"/>
        <v>9.746864998890526</v>
      </c>
    </row>
    <row r="53" spans="1:4" ht="14.25" customHeight="1">
      <c r="A53" s="4" t="s">
        <v>18</v>
      </c>
      <c r="B53" s="47">
        <v>2344.773</v>
      </c>
      <c r="C53" s="47">
        <v>641.25813</v>
      </c>
      <c r="D53" s="6">
        <f t="shared" si="0"/>
        <v>27.34840984607039</v>
      </c>
    </row>
    <row r="54" spans="1:4" ht="14.25" customHeight="1">
      <c r="A54" s="15" t="s">
        <v>10</v>
      </c>
      <c r="B54" s="47">
        <v>20044.19682</v>
      </c>
      <c r="C54" s="47">
        <v>309.48183</v>
      </c>
      <c r="D54" s="6">
        <f t="shared" si="0"/>
        <v>1.5439971617680412</v>
      </c>
    </row>
    <row r="55" spans="1:4" ht="14.25" customHeight="1">
      <c r="A55" s="4" t="s">
        <v>7</v>
      </c>
      <c r="B55" s="47">
        <v>1523.40529</v>
      </c>
      <c r="C55" s="47">
        <v>1379.96696</v>
      </c>
      <c r="D55" s="6">
        <f t="shared" si="0"/>
        <v>90.58436182796767</v>
      </c>
    </row>
    <row r="56" spans="1:4" ht="14.25" customHeight="1">
      <c r="A56" s="8" t="s">
        <v>12</v>
      </c>
      <c r="B56" s="46">
        <f>B57</f>
        <v>72.8</v>
      </c>
      <c r="C56" s="46">
        <f>C57</f>
        <v>66.71599</v>
      </c>
      <c r="D56" s="10">
        <f t="shared" si="0"/>
        <v>91.64284340659343</v>
      </c>
    </row>
    <row r="57" spans="1:4" ht="15">
      <c r="A57" s="4" t="s">
        <v>13</v>
      </c>
      <c r="B57" s="47">
        <v>72.8</v>
      </c>
      <c r="C57" s="47">
        <v>66.71599</v>
      </c>
      <c r="D57" s="6">
        <f t="shared" si="0"/>
        <v>91.64284340659343</v>
      </c>
    </row>
    <row r="58" spans="1:4" ht="15" customHeight="1">
      <c r="A58" s="4" t="s">
        <v>0</v>
      </c>
      <c r="B58" s="54">
        <f>B36-B37</f>
        <v>-311.99986999999965</v>
      </c>
      <c r="C58" s="47">
        <f>C36-C37</f>
        <v>228.0899500000005</v>
      </c>
      <c r="D58" s="6"/>
    </row>
    <row r="59" spans="1:4" ht="16.5" customHeight="1">
      <c r="A59" s="3"/>
      <c r="B59" s="5"/>
      <c r="C59" s="5"/>
      <c r="D59" s="6"/>
    </row>
    <row r="60" spans="1:4" ht="16.5" customHeight="1">
      <c r="A60" s="1" t="s">
        <v>138</v>
      </c>
      <c r="B60" s="1"/>
      <c r="C60" s="1"/>
      <c r="D60" s="1"/>
    </row>
    <row r="61" spans="1:4" ht="12" customHeight="1">
      <c r="A61" s="1" t="s">
        <v>139</v>
      </c>
      <c r="B61" s="1"/>
      <c r="C61" s="1" t="s">
        <v>140</v>
      </c>
      <c r="D61" s="1"/>
    </row>
    <row r="62" ht="14.25" customHeight="1"/>
    <row r="63" spans="1:4" ht="14.25" customHeight="1">
      <c r="A63" s="1"/>
      <c r="B63" s="1"/>
      <c r="C63" s="1"/>
      <c r="D63" s="1"/>
    </row>
    <row r="64" spans="1:5" ht="14.25" customHeight="1">
      <c r="A64" s="3"/>
      <c r="B64" s="1"/>
      <c r="C64" s="1"/>
      <c r="D64" s="1"/>
      <c r="E64" s="1"/>
    </row>
    <row r="65" spans="2:4" ht="15.75">
      <c r="B65" s="1"/>
      <c r="C65" s="1"/>
      <c r="D65" s="1"/>
    </row>
  </sheetData>
  <sheetProtection/>
  <mergeCells count="3">
    <mergeCell ref="A1:D1"/>
    <mergeCell ref="A2:D2"/>
    <mergeCell ref="A3:D3"/>
  </mergeCells>
  <printOptions/>
  <pageMargins left="0.9055118110236221" right="0.5118110236220472" top="0.5511811023622047" bottom="0.5511811023622047" header="0.31496062992125984" footer="0.31496062992125984"/>
  <pageSetup horizontalDpi="600" verticalDpi="600" orientation="portrait" paperSize="9" scale="4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56"/>
  <sheetViews>
    <sheetView view="pageBreakPreview" zoomScale="110" zoomScaleSheetLayoutView="110" zoomScalePageLayoutView="0" workbookViewId="0" topLeftCell="A1">
      <selection activeCell="C32" sqref="C32"/>
    </sheetView>
  </sheetViews>
  <sheetFormatPr defaultColWidth="9.00390625" defaultRowHeight="12.75"/>
  <cols>
    <col min="1" max="1" width="77.125" style="0" customWidth="1"/>
    <col min="2" max="2" width="16.875" style="0" customWidth="1"/>
    <col min="3" max="3" width="21.375" style="0" customWidth="1"/>
    <col min="4" max="4" width="16.625" style="0" customWidth="1"/>
  </cols>
  <sheetData>
    <row r="1" spans="1:4" ht="15.75">
      <c r="A1" s="55" t="s">
        <v>8</v>
      </c>
      <c r="B1" s="55"/>
      <c r="C1" s="55"/>
      <c r="D1" s="55"/>
    </row>
    <row r="2" spans="1:4" ht="15.75">
      <c r="A2" s="55" t="s">
        <v>116</v>
      </c>
      <c r="B2" s="55"/>
      <c r="C2" s="55"/>
      <c r="D2" s="55"/>
    </row>
    <row r="3" spans="1:5" ht="15.75">
      <c r="A3" s="55" t="s">
        <v>151</v>
      </c>
      <c r="B3" s="55"/>
      <c r="C3" s="55"/>
      <c r="D3" s="55"/>
      <c r="E3" s="55"/>
    </row>
    <row r="4" spans="1:4" ht="8.25" customHeight="1">
      <c r="A4" s="32"/>
      <c r="B4" s="32"/>
      <c r="C4" s="32"/>
      <c r="D4" s="32"/>
    </row>
    <row r="5" spans="1:4" ht="48" customHeight="1">
      <c r="A5" s="33" t="s">
        <v>2</v>
      </c>
      <c r="B5" s="2" t="s">
        <v>75</v>
      </c>
      <c r="C5" s="2" t="s">
        <v>150</v>
      </c>
      <c r="D5" s="18" t="s">
        <v>3</v>
      </c>
    </row>
    <row r="6" spans="1:4" ht="13.5" customHeight="1">
      <c r="A6" s="13"/>
      <c r="B6" s="14"/>
      <c r="C6" s="14"/>
      <c r="D6" s="14"/>
    </row>
    <row r="7" spans="1:4" ht="15" customHeight="1">
      <c r="A7" s="39" t="s">
        <v>23</v>
      </c>
      <c r="B7" s="9">
        <f>SUM(B8:B19)</f>
        <v>1786</v>
      </c>
      <c r="C7" s="9">
        <f>SUM(C8:C19)</f>
        <v>-135.53745</v>
      </c>
      <c r="D7" s="10">
        <f>C7/B7*100</f>
        <v>-7.5888829787234044</v>
      </c>
    </row>
    <row r="8" spans="1:4" ht="16.5" customHeight="1">
      <c r="A8" s="4" t="s">
        <v>46</v>
      </c>
      <c r="B8" s="11">
        <v>739</v>
      </c>
      <c r="C8" s="11">
        <v>543.58209</v>
      </c>
      <c r="D8" s="6">
        <f>C8/B8*100</f>
        <v>73.5564397834912</v>
      </c>
    </row>
    <row r="9" spans="1:4" ht="19.5" customHeight="1">
      <c r="A9" s="4" t="s">
        <v>47</v>
      </c>
      <c r="B9" s="11">
        <v>0</v>
      </c>
      <c r="C9" s="11">
        <v>0</v>
      </c>
      <c r="D9" s="6">
        <v>0</v>
      </c>
    </row>
    <row r="10" spans="1:4" ht="15.75" customHeight="1">
      <c r="A10" s="4" t="s">
        <v>48</v>
      </c>
      <c r="B10" s="11">
        <v>165</v>
      </c>
      <c r="C10" s="11">
        <v>96.50613</v>
      </c>
      <c r="D10" s="6">
        <f>C10/B10*100</f>
        <v>58.48856363636364</v>
      </c>
    </row>
    <row r="11" spans="1:4" ht="18" customHeight="1">
      <c r="A11" s="4" t="s">
        <v>49</v>
      </c>
      <c r="B11" s="11">
        <v>721</v>
      </c>
      <c r="C11" s="11">
        <v>-962.79189</v>
      </c>
      <c r="D11" s="6">
        <f>C11/B11*100</f>
        <v>-133.53562968099862</v>
      </c>
    </row>
    <row r="12" spans="1:4" ht="28.5" customHeight="1">
      <c r="A12" s="4" t="s">
        <v>50</v>
      </c>
      <c r="B12" s="11">
        <v>0</v>
      </c>
      <c r="C12" s="11">
        <v>0</v>
      </c>
      <c r="D12" s="6">
        <v>0</v>
      </c>
    </row>
    <row r="13" spans="1:4" ht="32.25" customHeight="1">
      <c r="A13" s="4" t="s">
        <v>65</v>
      </c>
      <c r="B13" s="11">
        <v>0</v>
      </c>
      <c r="C13" s="11">
        <v>0</v>
      </c>
      <c r="D13" s="6">
        <v>0</v>
      </c>
    </row>
    <row r="14" spans="1:4" ht="32.25" customHeight="1">
      <c r="A14" s="4" t="s">
        <v>53</v>
      </c>
      <c r="B14" s="11">
        <v>51</v>
      </c>
      <c r="C14" s="11">
        <v>39.29949</v>
      </c>
      <c r="D14" s="6">
        <f>C14/B14*100</f>
        <v>77.05782352941176</v>
      </c>
    </row>
    <row r="15" spans="1:4" ht="60" customHeight="1">
      <c r="A15" s="12" t="s">
        <v>55</v>
      </c>
      <c r="B15" s="11">
        <v>110</v>
      </c>
      <c r="C15" s="11">
        <v>147.86673</v>
      </c>
      <c r="D15" s="6">
        <f>C15/B15*100</f>
        <v>134.4243</v>
      </c>
    </row>
    <row r="16" spans="1:4" ht="30" customHeight="1">
      <c r="A16" s="4" t="s">
        <v>60</v>
      </c>
      <c r="B16" s="11">
        <v>0</v>
      </c>
      <c r="C16" s="11">
        <v>0</v>
      </c>
      <c r="D16" s="6">
        <v>0</v>
      </c>
    </row>
    <row r="17" spans="1:4" ht="31.5" customHeight="1" hidden="1">
      <c r="A17" s="4" t="s">
        <v>56</v>
      </c>
      <c r="B17" s="11"/>
      <c r="C17" s="11"/>
      <c r="D17" s="6"/>
    </row>
    <row r="18" spans="1:4" ht="48" customHeight="1" hidden="1">
      <c r="A18" s="4" t="s">
        <v>67</v>
      </c>
      <c r="B18" s="11"/>
      <c r="C18" s="11"/>
      <c r="D18" s="6"/>
    </row>
    <row r="19" spans="1:4" ht="21" customHeight="1" hidden="1">
      <c r="A19" s="4" t="s">
        <v>54</v>
      </c>
      <c r="B19" s="11"/>
      <c r="C19" s="11"/>
      <c r="D19" s="6"/>
    </row>
    <row r="20" spans="1:4" ht="19.5" customHeight="1">
      <c r="A20" s="39" t="s">
        <v>4</v>
      </c>
      <c r="B20" s="26">
        <f>B21+B22+B25+B23+B24+B26+B27+B28+B31+B30+B29</f>
        <v>1761.1368699999996</v>
      </c>
      <c r="C20" s="26">
        <f>C21+C22+C25+C23+C24+C26+C27+C28+C29</f>
        <v>1677.62435</v>
      </c>
      <c r="D20" s="10">
        <f>C20/B20*100</f>
        <v>95.25803352240308</v>
      </c>
    </row>
    <row r="21" spans="1:4" ht="30.75" customHeight="1">
      <c r="A21" s="4" t="s">
        <v>117</v>
      </c>
      <c r="B21" s="34">
        <v>0</v>
      </c>
      <c r="C21" s="34">
        <v>0</v>
      </c>
      <c r="D21" s="6">
        <v>0</v>
      </c>
    </row>
    <row r="22" spans="1:4" ht="21" customHeight="1">
      <c r="A22" s="4" t="s">
        <v>35</v>
      </c>
      <c r="B22" s="34">
        <v>111.1</v>
      </c>
      <c r="C22" s="34">
        <v>90.24147</v>
      </c>
      <c r="D22" s="6">
        <f>C22/B22*100</f>
        <v>81.22544554455446</v>
      </c>
    </row>
    <row r="23" spans="1:4" ht="43.5" customHeight="1">
      <c r="A23" s="24" t="s">
        <v>36</v>
      </c>
      <c r="B23" s="34">
        <v>855.56287</v>
      </c>
      <c r="C23" s="34">
        <v>852.96888</v>
      </c>
      <c r="D23" s="6">
        <v>0</v>
      </c>
    </row>
    <row r="24" spans="1:4" ht="73.5" customHeight="1">
      <c r="A24" s="4" t="s">
        <v>39</v>
      </c>
      <c r="B24" s="34">
        <v>34.821</v>
      </c>
      <c r="C24" s="34">
        <v>34.821</v>
      </c>
      <c r="D24" s="6">
        <f>C24/B24*100</f>
        <v>100</v>
      </c>
    </row>
    <row r="25" spans="1:4" ht="30" customHeight="1">
      <c r="A25" s="4" t="s">
        <v>40</v>
      </c>
      <c r="B25" s="34">
        <v>89.16</v>
      </c>
      <c r="C25" s="34">
        <v>29.2</v>
      </c>
      <c r="D25" s="6">
        <f>C25/B25*100</f>
        <v>32.75011215791835</v>
      </c>
    </row>
    <row r="26" spans="1:4" ht="63" customHeight="1">
      <c r="A26" s="4" t="s">
        <v>41</v>
      </c>
      <c r="B26" s="34">
        <v>0.1</v>
      </c>
      <c r="C26" s="34">
        <v>0.1</v>
      </c>
      <c r="D26" s="6">
        <v>0</v>
      </c>
    </row>
    <row r="27" spans="1:4" ht="102.75" customHeight="1">
      <c r="A27" s="4" t="s">
        <v>42</v>
      </c>
      <c r="B27" s="34">
        <v>0.1</v>
      </c>
      <c r="C27" s="34">
        <v>0.1</v>
      </c>
      <c r="D27" s="6">
        <v>0</v>
      </c>
    </row>
    <row r="28" spans="1:4" ht="34.5" customHeight="1">
      <c r="A28" s="4" t="s">
        <v>66</v>
      </c>
      <c r="B28" s="34">
        <v>194.2</v>
      </c>
      <c r="C28" s="34">
        <v>194.2</v>
      </c>
      <c r="D28" s="6">
        <f>C28/B28*100</f>
        <v>100</v>
      </c>
    </row>
    <row r="29" spans="1:4" ht="48.75" customHeight="1">
      <c r="A29" s="43" t="s">
        <v>112</v>
      </c>
      <c r="B29" s="34">
        <v>475.993</v>
      </c>
      <c r="C29" s="34">
        <v>475.993</v>
      </c>
      <c r="D29" s="6"/>
    </row>
    <row r="30" spans="1:4" ht="59.25" customHeight="1">
      <c r="A30" s="4" t="s">
        <v>144</v>
      </c>
      <c r="B30" s="34">
        <v>0.1</v>
      </c>
      <c r="C30" s="34">
        <v>0</v>
      </c>
      <c r="D30" s="6">
        <v>0</v>
      </c>
    </row>
    <row r="31" spans="1:4" ht="33.75" customHeight="1">
      <c r="A31" s="4" t="s">
        <v>68</v>
      </c>
      <c r="B31" s="34">
        <v>0</v>
      </c>
      <c r="C31" s="34">
        <v>0</v>
      </c>
      <c r="D31" s="6">
        <v>0</v>
      </c>
    </row>
    <row r="32" spans="1:4" ht="21" customHeight="1">
      <c r="A32" s="39" t="s">
        <v>1</v>
      </c>
      <c r="B32" s="9">
        <f>B20+B7</f>
        <v>3547.1368699999994</v>
      </c>
      <c r="C32" s="9">
        <f>C20+C7</f>
        <v>1542.0869</v>
      </c>
      <c r="D32" s="10">
        <f>C32/B32*100</f>
        <v>43.474130165154875</v>
      </c>
    </row>
    <row r="33" spans="1:4" ht="18.75" customHeight="1">
      <c r="A33" s="8" t="s">
        <v>33</v>
      </c>
      <c r="B33" s="9">
        <f>B34+B38+B40+B43+B47+B51</f>
        <v>5003.63687</v>
      </c>
      <c r="C33" s="9">
        <f>C34+C38+C40+C43+C47+C51</f>
        <v>2978.9439199999997</v>
      </c>
      <c r="D33" s="10">
        <f>C33/B33*100</f>
        <v>59.53557377156348</v>
      </c>
    </row>
    <row r="34" spans="1:4" ht="18.75" customHeight="1">
      <c r="A34" s="8" t="s">
        <v>20</v>
      </c>
      <c r="B34" s="9">
        <f>B35+B36+B37</f>
        <v>2015.893</v>
      </c>
      <c r="C34" s="9">
        <f>C35+C36+C37</f>
        <v>1299.39975</v>
      </c>
      <c r="D34" s="10">
        <f>C34/B34*100</f>
        <v>64.45777380049438</v>
      </c>
    </row>
    <row r="35" spans="1:4" ht="44.25" customHeight="1">
      <c r="A35" s="16" t="s">
        <v>11</v>
      </c>
      <c r="B35" s="5">
        <v>1298.8</v>
      </c>
      <c r="C35" s="5">
        <v>1164.79694</v>
      </c>
      <c r="D35" s="6">
        <f>C35/B35*100</f>
        <v>89.68254850631352</v>
      </c>
    </row>
    <row r="36" spans="1:4" ht="15" customHeight="1">
      <c r="A36" s="16" t="s">
        <v>15</v>
      </c>
      <c r="B36" s="47">
        <v>1</v>
      </c>
      <c r="C36" s="47">
        <v>0</v>
      </c>
      <c r="D36" s="6">
        <f>C36/B36*100</f>
        <v>0</v>
      </c>
    </row>
    <row r="37" spans="1:4" ht="15" customHeight="1">
      <c r="A37" s="4" t="s">
        <v>9</v>
      </c>
      <c r="B37" s="47">
        <v>716.093</v>
      </c>
      <c r="C37" s="47">
        <v>134.60281</v>
      </c>
      <c r="D37" s="6">
        <f>C37/B37*100</f>
        <v>18.79683365149499</v>
      </c>
    </row>
    <row r="38" spans="1:4" ht="16.5" customHeight="1">
      <c r="A38" s="8" t="s">
        <v>21</v>
      </c>
      <c r="B38" s="46">
        <f>B39</f>
        <v>111.1</v>
      </c>
      <c r="C38" s="46">
        <f>C39</f>
        <v>90.24147</v>
      </c>
      <c r="D38" s="10">
        <f>C38/B38*100</f>
        <v>81.22544554455446</v>
      </c>
    </row>
    <row r="39" spans="1:4" ht="15" customHeight="1">
      <c r="A39" s="4" t="s">
        <v>5</v>
      </c>
      <c r="B39" s="47">
        <v>111.1</v>
      </c>
      <c r="C39" s="47">
        <v>90.24147</v>
      </c>
      <c r="D39" s="6">
        <f>C39/B39*100</f>
        <v>81.22544554455446</v>
      </c>
    </row>
    <row r="40" spans="1:4" ht="18" customHeight="1">
      <c r="A40" s="8" t="s">
        <v>57</v>
      </c>
      <c r="B40" s="46">
        <f>B41+B42</f>
        <v>22</v>
      </c>
      <c r="C40" s="46">
        <f>C41+C42</f>
        <v>2.6</v>
      </c>
      <c r="D40" s="10">
        <f>C40/B40*100</f>
        <v>11.818181818181818</v>
      </c>
    </row>
    <row r="41" spans="1:4" ht="18" customHeight="1">
      <c r="A41" s="4" t="s">
        <v>124</v>
      </c>
      <c r="B41" s="47">
        <v>0</v>
      </c>
      <c r="C41" s="47">
        <v>0</v>
      </c>
      <c r="D41" s="6">
        <v>0</v>
      </c>
    </row>
    <row r="42" spans="1:4" ht="15.75" customHeight="1">
      <c r="A42" s="4" t="s">
        <v>22</v>
      </c>
      <c r="B42" s="47">
        <v>22</v>
      </c>
      <c r="C42" s="47">
        <v>2.6</v>
      </c>
      <c r="D42" s="6">
        <f aca="true" t="shared" si="0" ref="D42:D50">C42/B42*100</f>
        <v>11.818181818181818</v>
      </c>
    </row>
    <row r="43" spans="1:4" ht="15" customHeight="1">
      <c r="A43" s="8" t="s">
        <v>14</v>
      </c>
      <c r="B43" s="46">
        <f>B44+B45+B46</f>
        <v>518.181</v>
      </c>
      <c r="C43" s="46">
        <f>C44+C45+C46</f>
        <v>273.221</v>
      </c>
      <c r="D43" s="10">
        <f t="shared" si="0"/>
        <v>52.726942902190544</v>
      </c>
    </row>
    <row r="44" spans="1:4" ht="15" customHeight="1">
      <c r="A44" s="4" t="s">
        <v>103</v>
      </c>
      <c r="B44" s="47">
        <v>0</v>
      </c>
      <c r="C44" s="47">
        <v>0</v>
      </c>
      <c r="D44" s="6">
        <v>0</v>
      </c>
    </row>
    <row r="45" spans="1:4" ht="15.75" customHeight="1">
      <c r="A45" s="4" t="s">
        <v>32</v>
      </c>
      <c r="B45" s="47">
        <v>318.181</v>
      </c>
      <c r="C45" s="47">
        <v>258.221</v>
      </c>
      <c r="D45" s="6">
        <f t="shared" si="0"/>
        <v>81.15538011383458</v>
      </c>
    </row>
    <row r="46" spans="1:4" ht="16.5" customHeight="1">
      <c r="A46" s="4" t="s">
        <v>19</v>
      </c>
      <c r="B46" s="47">
        <v>200</v>
      </c>
      <c r="C46" s="47">
        <v>15</v>
      </c>
      <c r="D46" s="6">
        <f t="shared" si="0"/>
        <v>7.5</v>
      </c>
    </row>
    <row r="47" spans="1:4" ht="15.75" customHeight="1">
      <c r="A47" s="8" t="s">
        <v>6</v>
      </c>
      <c r="B47" s="46">
        <f>B48+B49+B50</f>
        <v>2336.46287</v>
      </c>
      <c r="C47" s="46">
        <f>C48+C49+C50</f>
        <v>1313.4817</v>
      </c>
      <c r="D47" s="10">
        <f t="shared" si="0"/>
        <v>56.21667336832107</v>
      </c>
    </row>
    <row r="48" spans="1:4" ht="15.75" customHeight="1">
      <c r="A48" s="4" t="s">
        <v>18</v>
      </c>
      <c r="B48" s="47">
        <v>366.33</v>
      </c>
      <c r="C48" s="47">
        <v>252.03582</v>
      </c>
      <c r="D48" s="6">
        <f t="shared" si="0"/>
        <v>68.80021292277455</v>
      </c>
    </row>
    <row r="49" spans="1:4" ht="15.75" customHeight="1">
      <c r="A49" s="15" t="s">
        <v>10</v>
      </c>
      <c r="B49" s="47">
        <v>37.9</v>
      </c>
      <c r="C49" s="47">
        <v>37.69815</v>
      </c>
      <c r="D49" s="6">
        <f t="shared" si="0"/>
        <v>99.4674142480211</v>
      </c>
    </row>
    <row r="50" spans="1:4" ht="15.75" customHeight="1">
      <c r="A50" s="4" t="s">
        <v>7</v>
      </c>
      <c r="B50" s="47">
        <v>1932.23287</v>
      </c>
      <c r="C50" s="47">
        <v>1023.74773</v>
      </c>
      <c r="D50" s="6">
        <f t="shared" si="0"/>
        <v>52.98262677831374</v>
      </c>
    </row>
    <row r="51" spans="1:4" ht="14.25" customHeight="1">
      <c r="A51" s="8" t="s">
        <v>12</v>
      </c>
      <c r="B51" s="46">
        <f>B52</f>
        <v>0</v>
      </c>
      <c r="C51" s="46">
        <f>C52</f>
        <v>0</v>
      </c>
      <c r="D51" s="10">
        <v>0</v>
      </c>
    </row>
    <row r="52" spans="1:4" ht="13.5" customHeight="1">
      <c r="A52" s="4" t="s">
        <v>13</v>
      </c>
      <c r="B52" s="47">
        <v>0</v>
      </c>
      <c r="C52" s="47">
        <v>0</v>
      </c>
      <c r="D52" s="6">
        <v>0</v>
      </c>
    </row>
    <row r="53" spans="1:5" ht="63" customHeight="1" hidden="1">
      <c r="A53" s="4" t="s">
        <v>0</v>
      </c>
      <c r="B53" s="54">
        <f>B32-B33</f>
        <v>-1456.500000000001</v>
      </c>
      <c r="C53" s="54">
        <f>C32-C33</f>
        <v>-1436.8570199999997</v>
      </c>
      <c r="D53" s="6"/>
      <c r="E53" s="1"/>
    </row>
    <row r="54" spans="1:4" ht="15">
      <c r="A54" s="4" t="s">
        <v>0</v>
      </c>
      <c r="B54" s="54">
        <f>B32-B33</f>
        <v>-1456.500000000001</v>
      </c>
      <c r="C54" s="47">
        <f>C32-C33</f>
        <v>-1436.8570199999997</v>
      </c>
      <c r="D54" s="6"/>
    </row>
    <row r="55" spans="1:4" ht="15.75">
      <c r="A55" s="1" t="s">
        <v>138</v>
      </c>
      <c r="B55" s="1"/>
      <c r="C55" s="1"/>
      <c r="D55" s="1"/>
    </row>
    <row r="56" spans="1:4" ht="15.75">
      <c r="A56" s="1" t="s">
        <v>139</v>
      </c>
      <c r="B56" s="1"/>
      <c r="C56" s="1" t="s">
        <v>140</v>
      </c>
      <c r="D56" s="1"/>
    </row>
  </sheetData>
  <sheetProtection/>
  <mergeCells count="3">
    <mergeCell ref="A1:D1"/>
    <mergeCell ref="A2:D2"/>
    <mergeCell ref="A3:E3"/>
  </mergeCells>
  <printOptions/>
  <pageMargins left="0.9055118110236221" right="0.5118110236220472" top="0.5511811023622047" bottom="0.5511811023622047" header="0.31496062992125984" footer="0.31496062992125984"/>
  <pageSetup horizontalDpi="600" verticalDpi="600" orientation="portrait" paperSize="9" scale="5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4"/>
  <sheetViews>
    <sheetView tabSelected="1" view="pageBreakPreview" zoomScaleSheetLayoutView="100" zoomScalePageLayoutView="0" workbookViewId="0" topLeftCell="A1">
      <selection activeCell="B20" sqref="B20"/>
    </sheetView>
  </sheetViews>
  <sheetFormatPr defaultColWidth="9.00390625" defaultRowHeight="12.75"/>
  <cols>
    <col min="1" max="1" width="74.625" style="40" customWidth="1"/>
    <col min="2" max="2" width="19.75390625" style="0" customWidth="1"/>
    <col min="3" max="3" width="17.375" style="0" customWidth="1"/>
    <col min="4" max="4" width="16.875" style="0" customWidth="1"/>
  </cols>
  <sheetData>
    <row r="1" spans="1:4" ht="15.75">
      <c r="A1" s="55" t="s">
        <v>109</v>
      </c>
      <c r="B1" s="55"/>
      <c r="C1" s="55"/>
      <c r="D1" s="55"/>
    </row>
    <row r="2" spans="1:4" ht="15.75">
      <c r="A2" s="55" t="s">
        <v>118</v>
      </c>
      <c r="B2" s="55"/>
      <c r="C2" s="55"/>
      <c r="D2" s="55"/>
    </row>
    <row r="3" spans="1:4" ht="15.75">
      <c r="A3" s="55" t="s">
        <v>151</v>
      </c>
      <c r="B3" s="55"/>
      <c r="C3" s="55"/>
      <c r="D3" s="55"/>
    </row>
    <row r="4" spans="1:4" ht="9.75" customHeight="1">
      <c r="A4" s="32"/>
      <c r="B4" s="32"/>
      <c r="C4" s="32"/>
      <c r="D4" s="32"/>
    </row>
    <row r="5" spans="1:4" ht="35.25" customHeight="1">
      <c r="A5" s="49" t="s">
        <v>2</v>
      </c>
      <c r="B5" s="35" t="s">
        <v>75</v>
      </c>
      <c r="C5" s="35" t="s">
        <v>150</v>
      </c>
      <c r="D5" s="36" t="s">
        <v>3</v>
      </c>
    </row>
    <row r="6" spans="1:4" ht="14.25" customHeight="1">
      <c r="A6" s="17">
        <v>1</v>
      </c>
      <c r="B6" s="2">
        <v>2</v>
      </c>
      <c r="C6" s="2">
        <v>3</v>
      </c>
      <c r="D6" s="18">
        <v>4</v>
      </c>
    </row>
    <row r="7" spans="1:4" ht="16.5" customHeight="1">
      <c r="A7" s="13"/>
      <c r="B7" s="14"/>
      <c r="C7" s="14"/>
      <c r="D7" s="37"/>
    </row>
    <row r="8" spans="1:4" ht="17.25" customHeight="1">
      <c r="A8" s="8" t="s">
        <v>64</v>
      </c>
      <c r="B8" s="9">
        <f>SUM(B9:B20)</f>
        <v>27675</v>
      </c>
      <c r="C8" s="9">
        <f>SUM(C9:C23)</f>
        <v>26304.797220000004</v>
      </c>
      <c r="D8" s="10">
        <f>C8/B8*100</f>
        <v>95.04895111111112</v>
      </c>
    </row>
    <row r="9" spans="1:4" ht="15.75" customHeight="1">
      <c r="A9" s="4" t="s">
        <v>137</v>
      </c>
      <c r="B9" s="11">
        <v>20950</v>
      </c>
      <c r="C9" s="11">
        <v>19265.33478</v>
      </c>
      <c r="D9" s="6">
        <v>45.004796372315035</v>
      </c>
    </row>
    <row r="10" spans="1:4" ht="15.75" customHeight="1">
      <c r="A10" s="4" t="s">
        <v>136</v>
      </c>
      <c r="B10" s="11">
        <v>48</v>
      </c>
      <c r="C10" s="11">
        <v>4.65101</v>
      </c>
      <c r="D10" s="6">
        <v>9.219791666666667</v>
      </c>
    </row>
    <row r="11" spans="1:4" ht="15.75" customHeight="1">
      <c r="A11" s="4" t="s">
        <v>135</v>
      </c>
      <c r="B11" s="11">
        <v>2494</v>
      </c>
      <c r="C11" s="11">
        <v>3130.01869</v>
      </c>
      <c r="D11" s="6">
        <v>6.0293901363271845</v>
      </c>
    </row>
    <row r="12" spans="1:4" ht="30.75" customHeight="1">
      <c r="A12" s="4" t="s">
        <v>134</v>
      </c>
      <c r="B12" s="11">
        <v>2504</v>
      </c>
      <c r="C12" s="11">
        <v>1987.14745</v>
      </c>
      <c r="D12" s="6">
        <v>28.625268370607028</v>
      </c>
    </row>
    <row r="13" spans="1:4" ht="30" customHeight="1">
      <c r="A13" s="4" t="s">
        <v>133</v>
      </c>
      <c r="B13" s="11">
        <v>680</v>
      </c>
      <c r="C13" s="11">
        <v>1191.82523</v>
      </c>
      <c r="D13" s="6">
        <v>46.98001764705882</v>
      </c>
    </row>
    <row r="14" spans="1:4" ht="35.25" customHeight="1">
      <c r="A14" s="4" t="s">
        <v>132</v>
      </c>
      <c r="B14" s="11">
        <v>181</v>
      </c>
      <c r="C14" s="11">
        <v>98.98877</v>
      </c>
      <c r="D14" s="6">
        <v>43.47840883977901</v>
      </c>
    </row>
    <row r="15" spans="1:4" ht="31.5" customHeight="1">
      <c r="A15" s="4" t="s">
        <v>131</v>
      </c>
      <c r="B15" s="11">
        <v>0</v>
      </c>
      <c r="C15" s="11">
        <v>0</v>
      </c>
      <c r="D15" s="6">
        <v>0</v>
      </c>
    </row>
    <row r="16" spans="1:4" ht="35.25" customHeight="1">
      <c r="A16" s="4" t="s">
        <v>130</v>
      </c>
      <c r="B16" s="11">
        <v>351</v>
      </c>
      <c r="C16" s="42">
        <v>245.86544</v>
      </c>
      <c r="D16" s="6">
        <v>16.199398860398862</v>
      </c>
    </row>
    <row r="17" spans="1:4" ht="41.25" customHeight="1">
      <c r="A17" s="52" t="s">
        <v>69</v>
      </c>
      <c r="B17" s="11">
        <v>217</v>
      </c>
      <c r="C17" s="11">
        <v>312.81807</v>
      </c>
      <c r="D17" s="6">
        <v>73.58267741935484</v>
      </c>
    </row>
    <row r="18" spans="1:4" ht="39" customHeight="1">
      <c r="A18" s="4" t="s">
        <v>129</v>
      </c>
      <c r="B18" s="11">
        <v>0</v>
      </c>
      <c r="C18" s="42">
        <v>0</v>
      </c>
      <c r="D18" s="6">
        <v>0</v>
      </c>
    </row>
    <row r="19" spans="1:4" ht="37.5" customHeight="1">
      <c r="A19" s="4" t="s">
        <v>128</v>
      </c>
      <c r="B19" s="11">
        <v>0</v>
      </c>
      <c r="C19" s="11">
        <v>5.53077</v>
      </c>
      <c r="D19" s="6">
        <v>0</v>
      </c>
    </row>
    <row r="20" spans="1:4" ht="49.5" customHeight="1">
      <c r="A20" s="53" t="s">
        <v>127</v>
      </c>
      <c r="B20" s="11">
        <v>250</v>
      </c>
      <c r="C20" s="11">
        <v>22.83819</v>
      </c>
      <c r="D20" s="6">
        <v>3.926792</v>
      </c>
    </row>
    <row r="21" spans="1:4" ht="33" customHeight="1" hidden="1">
      <c r="A21" s="4" t="s">
        <v>125</v>
      </c>
      <c r="B21" s="11">
        <v>0</v>
      </c>
      <c r="C21" s="11">
        <v>0</v>
      </c>
      <c r="D21" s="6">
        <v>0</v>
      </c>
    </row>
    <row r="22" spans="1:4" ht="68.25" customHeight="1">
      <c r="A22" s="41" t="s">
        <v>147</v>
      </c>
      <c r="B22" s="11">
        <v>0</v>
      </c>
      <c r="C22" s="11">
        <v>39.77882</v>
      </c>
      <c r="D22" s="6">
        <v>0</v>
      </c>
    </row>
    <row r="23" spans="1:4" ht="27.75" customHeight="1">
      <c r="A23" s="4" t="s">
        <v>126</v>
      </c>
      <c r="B23" s="11">
        <v>0</v>
      </c>
      <c r="C23" s="11">
        <v>0</v>
      </c>
      <c r="D23" s="6">
        <v>0</v>
      </c>
    </row>
    <row r="24" spans="1:4" ht="25.5" customHeight="1">
      <c r="A24" s="8" t="s">
        <v>4</v>
      </c>
      <c r="B24" s="26">
        <f>B25+B26+B29+B27+B28+B30+B32+B34+B35+B31+B33</f>
        <v>109615.78052</v>
      </c>
      <c r="C24" s="26">
        <f>C25+C26+C29+C27+C28+C30+C32+C34+C35+C31</f>
        <v>88263.46032</v>
      </c>
      <c r="D24" s="10">
        <f>C24/B24*100</f>
        <v>80.52076069822432</v>
      </c>
    </row>
    <row r="25" spans="1:4" ht="51" customHeight="1">
      <c r="A25" s="4" t="s">
        <v>70</v>
      </c>
      <c r="B25" s="34">
        <v>0</v>
      </c>
      <c r="C25" s="34">
        <v>0</v>
      </c>
      <c r="D25" s="6">
        <v>0</v>
      </c>
    </row>
    <row r="26" spans="1:4" ht="42.75" customHeight="1">
      <c r="A26" s="4" t="s">
        <v>119</v>
      </c>
      <c r="B26" s="34">
        <v>7058.39368</v>
      </c>
      <c r="C26" s="34">
        <v>7058.39337</v>
      </c>
      <c r="D26" s="6">
        <v>0</v>
      </c>
    </row>
    <row r="27" spans="1:4" ht="49.5" customHeight="1">
      <c r="A27" s="4" t="s">
        <v>120</v>
      </c>
      <c r="B27" s="34">
        <v>1500</v>
      </c>
      <c r="C27" s="34">
        <v>1485.63392</v>
      </c>
      <c r="D27" s="6">
        <v>0</v>
      </c>
    </row>
    <row r="28" spans="1:4" ht="46.5" customHeight="1">
      <c r="A28" s="4" t="s">
        <v>121</v>
      </c>
      <c r="B28" s="34">
        <v>6817.19007</v>
      </c>
      <c r="C28" s="34">
        <v>6817.19007</v>
      </c>
      <c r="D28" s="6">
        <v>91.04647818628298</v>
      </c>
    </row>
    <row r="29" spans="1:4" ht="63" customHeight="1">
      <c r="A29" s="4" t="s">
        <v>122</v>
      </c>
      <c r="B29" s="34">
        <v>2399.89475</v>
      </c>
      <c r="C29" s="34">
        <v>2333.86718</v>
      </c>
      <c r="D29" s="6">
        <v>0</v>
      </c>
    </row>
    <row r="30" spans="1:4" ht="51.75" customHeight="1">
      <c r="A30" s="43" t="s">
        <v>148</v>
      </c>
      <c r="B30" s="34">
        <v>0</v>
      </c>
      <c r="C30" s="34">
        <v>-263.54078</v>
      </c>
      <c r="D30" s="6">
        <v>0</v>
      </c>
    </row>
    <row r="31" spans="1:4" ht="66" customHeight="1">
      <c r="A31" s="4" t="s">
        <v>146</v>
      </c>
      <c r="B31" s="34">
        <v>43168.37494</v>
      </c>
      <c r="C31" s="34">
        <v>22142.60978</v>
      </c>
      <c r="D31" s="6">
        <v>0</v>
      </c>
    </row>
    <row r="32" spans="1:4" ht="63" customHeight="1">
      <c r="A32" s="4" t="s">
        <v>123</v>
      </c>
      <c r="B32" s="34">
        <v>48224.1</v>
      </c>
      <c r="C32" s="34">
        <v>48224.1</v>
      </c>
      <c r="D32" s="6">
        <v>47.12692201617033</v>
      </c>
    </row>
    <row r="33" spans="1:4" ht="79.5" customHeight="1">
      <c r="A33" s="4" t="s">
        <v>153</v>
      </c>
      <c r="B33" s="34">
        <v>12.66</v>
      </c>
      <c r="C33" s="34"/>
      <c r="D33" s="6"/>
    </row>
    <row r="34" spans="1:4" ht="42" customHeight="1">
      <c r="A34" s="4" t="s">
        <v>71</v>
      </c>
      <c r="B34" s="34">
        <v>145.16708</v>
      </c>
      <c r="C34" s="34">
        <v>145.20678</v>
      </c>
      <c r="D34" s="6">
        <v>52.53035330048659</v>
      </c>
    </row>
    <row r="35" spans="1:4" ht="30.75" customHeight="1">
      <c r="A35" s="4" t="s">
        <v>72</v>
      </c>
      <c r="B35" s="34">
        <v>290</v>
      </c>
      <c r="C35" s="34">
        <v>320</v>
      </c>
      <c r="D35" s="6"/>
    </row>
    <row r="36" spans="1:4" ht="19.5" customHeight="1">
      <c r="A36" s="8" t="s">
        <v>1</v>
      </c>
      <c r="B36" s="9">
        <f>B24+B8</f>
        <v>137290.78052</v>
      </c>
      <c r="C36" s="9">
        <f>C24+C8</f>
        <v>114568.25754</v>
      </c>
      <c r="D36" s="10">
        <f>C36/B36*100</f>
        <v>83.44934532826123</v>
      </c>
    </row>
    <row r="37" spans="1:4" ht="14.25">
      <c r="A37" s="8" t="s">
        <v>33</v>
      </c>
      <c r="B37" s="9">
        <f>B38+B42+B44+B47+B52+B56+B58</f>
        <v>138588.68052000002</v>
      </c>
      <c r="C37" s="9">
        <f>C38+C42+C44+C47+C52+C56+C58</f>
        <v>113182.22181</v>
      </c>
      <c r="D37" s="10">
        <f>C37/B37*100</f>
        <v>81.66772451063666</v>
      </c>
    </row>
    <row r="38" spans="1:4" ht="18.75" customHeight="1">
      <c r="A38" s="8" t="s">
        <v>20</v>
      </c>
      <c r="B38" s="9">
        <f>B39+B40+B41</f>
        <v>3530.3</v>
      </c>
      <c r="C38" s="9">
        <f>C39+C40+C41</f>
        <v>2897.83662</v>
      </c>
      <c r="D38" s="10">
        <f>C38/B38*100</f>
        <v>82.08471291391666</v>
      </c>
    </row>
    <row r="39" spans="1:4" ht="46.5" customHeight="1">
      <c r="A39" s="16" t="s">
        <v>11</v>
      </c>
      <c r="B39" s="5">
        <v>3262.3</v>
      </c>
      <c r="C39" s="5">
        <v>2725.42995</v>
      </c>
      <c r="D39" s="6">
        <f>C39/B39*100</f>
        <v>83.54320418109923</v>
      </c>
    </row>
    <row r="40" spans="1:4" ht="19.5" customHeight="1">
      <c r="A40" s="16" t="s">
        <v>15</v>
      </c>
      <c r="B40" s="47">
        <v>2</v>
      </c>
      <c r="C40" s="47">
        <v>0</v>
      </c>
      <c r="D40" s="6">
        <f>C40/B40*100</f>
        <v>0</v>
      </c>
    </row>
    <row r="41" spans="1:4" ht="15">
      <c r="A41" s="4" t="s">
        <v>9</v>
      </c>
      <c r="B41" s="47">
        <v>266</v>
      </c>
      <c r="C41" s="47">
        <v>172.40667</v>
      </c>
      <c r="D41" s="6">
        <f>C41/B41*100</f>
        <v>64.81453759398495</v>
      </c>
    </row>
    <row r="42" spans="1:4" ht="15.75" customHeight="1">
      <c r="A42" s="8" t="s">
        <v>21</v>
      </c>
      <c r="B42" s="46">
        <f>B43</f>
        <v>0</v>
      </c>
      <c r="C42" s="46">
        <f>C43</f>
        <v>0</v>
      </c>
      <c r="D42" s="10">
        <v>0</v>
      </c>
    </row>
    <row r="43" spans="1:4" ht="15.75" customHeight="1">
      <c r="A43" s="4" t="s">
        <v>5</v>
      </c>
      <c r="B43" s="47">
        <v>0</v>
      </c>
      <c r="C43" s="47">
        <v>0</v>
      </c>
      <c r="D43" s="6">
        <v>0</v>
      </c>
    </row>
    <row r="44" spans="1:4" ht="15.75" customHeight="1">
      <c r="A44" s="8" t="s">
        <v>57</v>
      </c>
      <c r="B44" s="46">
        <f>B45+B46</f>
        <v>171.2</v>
      </c>
      <c r="C44" s="46">
        <f>C45+C46</f>
        <v>139.2</v>
      </c>
      <c r="D44" s="10">
        <f>C44/B44*100</f>
        <v>81.30841121495327</v>
      </c>
    </row>
    <row r="45" spans="1:4" ht="30">
      <c r="A45" s="4" t="s">
        <v>124</v>
      </c>
      <c r="B45" s="47">
        <v>139.2</v>
      </c>
      <c r="C45" s="47">
        <v>139.2</v>
      </c>
      <c r="D45" s="6">
        <v>0</v>
      </c>
    </row>
    <row r="46" spans="1:4" ht="17.25" customHeight="1">
      <c r="A46" s="4" t="s">
        <v>22</v>
      </c>
      <c r="B46" s="47">
        <v>32</v>
      </c>
      <c r="C46" s="47">
        <v>0</v>
      </c>
      <c r="D46" s="6">
        <v>0</v>
      </c>
    </row>
    <row r="47" spans="1:4" ht="15.75" customHeight="1">
      <c r="A47" s="8" t="s">
        <v>14</v>
      </c>
      <c r="B47" s="46">
        <f>B48+B49+B50+B51</f>
        <v>61667.26575</v>
      </c>
      <c r="C47" s="46">
        <f>C48+C49+C50+C51</f>
        <v>60321.60306</v>
      </c>
      <c r="D47" s="10">
        <f aca="true" t="shared" si="0" ref="D47:D57">C47/B47*100</f>
        <v>97.81786548562842</v>
      </c>
    </row>
    <row r="48" spans="1:4" ht="15" customHeight="1">
      <c r="A48" s="4" t="s">
        <v>103</v>
      </c>
      <c r="B48" s="47">
        <v>0</v>
      </c>
      <c r="C48" s="47">
        <v>0</v>
      </c>
      <c r="D48" s="6">
        <v>0</v>
      </c>
    </row>
    <row r="49" spans="1:4" ht="15" customHeight="1">
      <c r="A49" s="4" t="s">
        <v>61</v>
      </c>
      <c r="B49" s="47">
        <v>251.45</v>
      </c>
      <c r="C49" s="47">
        <v>0</v>
      </c>
      <c r="D49" s="6">
        <v>0</v>
      </c>
    </row>
    <row r="50" spans="1:4" ht="15" customHeight="1">
      <c r="A50" s="4" t="s">
        <v>32</v>
      </c>
      <c r="B50" s="47">
        <v>60864.41475</v>
      </c>
      <c r="C50" s="47">
        <v>60296.60306</v>
      </c>
      <c r="D50" s="6">
        <f t="shared" si="0"/>
        <v>99.06708757106712</v>
      </c>
    </row>
    <row r="51" spans="1:4" ht="15.75" customHeight="1">
      <c r="A51" s="4" t="s">
        <v>19</v>
      </c>
      <c r="B51" s="47">
        <v>551.401</v>
      </c>
      <c r="C51" s="47">
        <v>25</v>
      </c>
      <c r="D51" s="6">
        <f t="shared" si="0"/>
        <v>4.533905451749272</v>
      </c>
    </row>
    <row r="52" spans="1:4" ht="15.75" customHeight="1">
      <c r="A52" s="8" t="s">
        <v>6</v>
      </c>
      <c r="B52" s="46">
        <f>B53+B54+B55</f>
        <v>67339.11477</v>
      </c>
      <c r="C52" s="46">
        <f>C53+C54+C55</f>
        <v>44432.62975</v>
      </c>
      <c r="D52" s="10">
        <f t="shared" si="0"/>
        <v>65.98338855769309</v>
      </c>
    </row>
    <row r="53" spans="1:4" ht="15.75" customHeight="1">
      <c r="A53" s="4" t="s">
        <v>18</v>
      </c>
      <c r="B53" s="47">
        <v>3503.29318</v>
      </c>
      <c r="C53" s="47">
        <v>3361.35767</v>
      </c>
      <c r="D53" s="6">
        <f t="shared" si="0"/>
        <v>95.94851179426553</v>
      </c>
    </row>
    <row r="54" spans="1:4" ht="17.25" customHeight="1">
      <c r="A54" s="15" t="s">
        <v>10</v>
      </c>
      <c r="B54" s="47">
        <v>49795.57183</v>
      </c>
      <c r="C54" s="47">
        <v>28461.72767</v>
      </c>
      <c r="D54" s="6">
        <f t="shared" si="0"/>
        <v>57.15714595500007</v>
      </c>
    </row>
    <row r="55" spans="1:4" ht="15.75" customHeight="1">
      <c r="A55" s="4" t="s">
        <v>7</v>
      </c>
      <c r="B55" s="47">
        <v>14040.24976</v>
      </c>
      <c r="C55" s="47">
        <v>12609.54441</v>
      </c>
      <c r="D55" s="6">
        <f t="shared" si="0"/>
        <v>89.80997222659093</v>
      </c>
    </row>
    <row r="56" spans="1:4" ht="15" customHeight="1">
      <c r="A56" s="8" t="s">
        <v>12</v>
      </c>
      <c r="B56" s="46">
        <f>B57</f>
        <v>70.7</v>
      </c>
      <c r="C56" s="46">
        <f>C57</f>
        <v>64.75238</v>
      </c>
      <c r="D56" s="10">
        <f t="shared" si="0"/>
        <v>91.58752475247525</v>
      </c>
    </row>
    <row r="57" spans="1:4" ht="15" customHeight="1">
      <c r="A57" s="4" t="s">
        <v>13</v>
      </c>
      <c r="B57" s="47">
        <v>70.7</v>
      </c>
      <c r="C57" s="47">
        <v>64.75238</v>
      </c>
      <c r="D57" s="6">
        <f t="shared" si="0"/>
        <v>91.58752475247525</v>
      </c>
    </row>
    <row r="58" spans="1:4" ht="33.75" customHeight="1">
      <c r="A58" s="8" t="s">
        <v>142</v>
      </c>
      <c r="B58" s="46">
        <f>B59</f>
        <v>5810.1</v>
      </c>
      <c r="C58" s="46">
        <f>C59</f>
        <v>5326.2</v>
      </c>
      <c r="D58" s="10"/>
    </row>
    <row r="59" spans="1:4" ht="33" customHeight="1">
      <c r="A59" s="4" t="s">
        <v>143</v>
      </c>
      <c r="B59" s="47">
        <v>5810.1</v>
      </c>
      <c r="C59" s="47">
        <v>5326.2</v>
      </c>
      <c r="D59" s="6"/>
    </row>
    <row r="60" spans="1:4" ht="14.25" customHeight="1">
      <c r="A60" s="4" t="s">
        <v>0</v>
      </c>
      <c r="B60" s="54">
        <f>B36-B37</f>
        <v>-1297.9000000000233</v>
      </c>
      <c r="C60" s="47">
        <f>C36-C37</f>
        <v>1386.0357300000032</v>
      </c>
      <c r="D60" s="6"/>
    </row>
    <row r="61" spans="1:4" ht="14.25" customHeight="1">
      <c r="A61" s="3"/>
      <c r="B61" s="5"/>
      <c r="C61" s="5"/>
      <c r="D61" s="6"/>
    </row>
    <row r="62" spans="1:5" ht="14.25" customHeight="1">
      <c r="A62" s="1" t="s">
        <v>138</v>
      </c>
      <c r="B62" s="1"/>
      <c r="C62" s="1"/>
      <c r="D62" s="1"/>
      <c r="E62" s="1"/>
    </row>
    <row r="63" spans="1:4" ht="15.75">
      <c r="A63" s="1" t="s">
        <v>139</v>
      </c>
      <c r="B63" s="1"/>
      <c r="C63" s="1" t="s">
        <v>140</v>
      </c>
      <c r="D63" s="1"/>
    </row>
    <row r="64" ht="12.75">
      <c r="A64"/>
    </row>
  </sheetData>
  <sheetProtection/>
  <mergeCells count="3">
    <mergeCell ref="A1:D1"/>
    <mergeCell ref="A2:D2"/>
    <mergeCell ref="A3:D3"/>
  </mergeCells>
  <printOptions/>
  <pageMargins left="0.9055118110236221" right="0.5905511811023623" top="0.5905511811023623" bottom="0.5905511811023623" header="0.31496062992125984" footer="0.31496062992125984"/>
  <pageSetup horizontalDpi="600" verticalDpi="600" orientation="portrait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Исполнение бюджета Городского поселения Советский на 01 декабря 2020 год</dc:title>
  <dc:subject/>
  <dc:creator>DOHOD1</dc:creator>
  <cp:keywords/>
  <dc:description/>
  <cp:lastModifiedBy>Fin-3</cp:lastModifiedBy>
  <cp:lastPrinted>2020-12-08T11:45:37Z</cp:lastPrinted>
  <dcterms:created xsi:type="dcterms:W3CDTF">2007-03-05T11:59:24Z</dcterms:created>
  <dcterms:modified xsi:type="dcterms:W3CDTF">2020-12-08T14:07:13Z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XXJ7TYMEEKJ2-4589-188</vt:lpwstr>
  </property>
  <property fmtid="{D5CDD505-2E9C-101B-9397-08002B2CF9AE}" pid="4" name="_dlc_DocIdItemGu">
    <vt:lpwstr>12d438a8-75fd-4fad-957d-f41704390012</vt:lpwstr>
  </property>
  <property fmtid="{D5CDD505-2E9C-101B-9397-08002B2CF9AE}" pid="5" name="_dlc_DocIdU">
    <vt:lpwstr>https://vip.gov.mari.ru/sovetsk/gpsovetskiy/_layouts/DocIdRedir.aspx?ID=XXJ7TYMEEKJ2-4589-188, XXJ7TYMEEKJ2-4589-188</vt:lpwstr>
  </property>
  <property fmtid="{D5CDD505-2E9C-101B-9397-08002B2CF9AE}" pid="6" name="Описан">
    <vt:lpwstr/>
  </property>
</Properties>
</file>