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7"/>
  </bookViews>
  <sheets>
    <sheet name="Алекс" sheetId="1" r:id="rId1"/>
    <sheet name="В-У" sheetId="2" r:id="rId2"/>
    <sheet name="Вятс" sheetId="3" r:id="rId3"/>
    <sheet name="Кужм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'Алекс'!$A$1:$D$57</definedName>
    <definedName name="_xlnm.Print_Area" localSheetId="6">'Солнеч'!$A$1:$D$53</definedName>
  </definedNames>
  <calcPr fullCalcOnLoad="1"/>
</workbook>
</file>

<file path=xl/sharedStrings.xml><?xml version="1.0" encoding="utf-8"?>
<sst xmlns="http://schemas.openxmlformats.org/spreadsheetml/2006/main" count="455" uniqueCount="158">
  <si>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</si>
  <si>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</si>
  <si>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</si>
  <si>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</si>
  <si>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</si>
  <si>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</si>
  <si>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</si>
  <si>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</si>
  <si>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</si>
  <si>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</si>
  <si>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</si>
  <si>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</si>
  <si>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</si>
  <si>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</si>
  <si>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</si>
  <si>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</si>
  <si>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0501Федеральная целевая программа "Соц развите села до 2014 г"</t>
  </si>
  <si>
    <t>0501 Капитальный ремонт жилого фонда</t>
  </si>
  <si>
    <t>90411705050100000180 прочие неналоговые доходы  в бюджеты поселений</t>
  </si>
  <si>
    <t xml:space="preserve">0500 Жилищно-коммунальное хозяйство </t>
  </si>
  <si>
    <t xml:space="preserve">90311105025100000120 Арендная плата за земли, находящиеся в государственной собственности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</si>
  <si>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</si>
  <si>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</si>
  <si>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</si>
  <si>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"Алексеевское сельское поселение</t>
  </si>
  <si>
    <t>"Верх-Ушнурское сельское поселение</t>
  </si>
  <si>
    <t>"Вятское сельское поселение</t>
  </si>
  <si>
    <t>"Михайловское сельское поселение</t>
  </si>
  <si>
    <t>"Ронгинское сельское поселение</t>
  </si>
  <si>
    <t>"Солнечное сельское поселение"</t>
  </si>
  <si>
    <t>"Городское поселение Советский"</t>
  </si>
  <si>
    <t>0113 Другие общегосударственные вопросы</t>
  </si>
  <si>
    <t>0502 Коммунальное хозяйство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</si>
  <si>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</si>
  <si>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</si>
  <si>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</si>
  <si>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1001 Пенсионное  обеспечение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</si>
  <si>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</si>
  <si>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</si>
  <si>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</si>
  <si>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</si>
  <si>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</si>
  <si>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</si>
  <si>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</si>
  <si>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0406 Мероприятия в области  использования, охраны  водных объектов и гидротехнических сооружений</t>
  </si>
  <si>
    <t>18210503010011000110 Единый сельскохозяйственный налог</t>
  </si>
  <si>
    <t>"Кужмаринское сельское поселение</t>
  </si>
  <si>
    <t>0501 Жилищное хозяйство в т.ч.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</si>
  <si>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</si>
  <si>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</si>
  <si>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</si>
  <si>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0501  Жилищное хозяйство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</si>
  <si>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</si>
  <si>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</si>
  <si>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</si>
  <si>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 xml:space="preserve">         0310  Обеспечение пожарной безопасности (приобретение услуг, уплата налогов)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</si>
  <si>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</si>
  <si>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</si>
  <si>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0203 Мобилизация и вневойсковая подготовка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</si>
  <si>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</si>
  <si>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</si>
  <si>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</si>
  <si>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90311105035130000120 Доходы от сдачи в аренду имущества</t>
  </si>
  <si>
    <t>90411705050130000180 прочие неналоговые доходы  в бюджеты поселений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</si>
  <si>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средств бюджета поселения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</si>
  <si>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физических лиц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</si>
  <si>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юридических лиц</t>
  </si>
  <si>
    <t>90311105075100000120 Доходы от сдачи в аренду имущества, составляющего казну сельских поселений</t>
  </si>
  <si>
    <t>18210601030130000110 Налог на имущество физических лиц</t>
  </si>
  <si>
    <t>0310 Обеспечение пожарной безопасности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</si>
  <si>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</si>
  <si>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</si>
  <si>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>1001  Пенсионное обеспечение</t>
  </si>
  <si>
    <t>0406 Водное хозяйство</t>
  </si>
  <si>
    <t>0412 Другие вопросы в области национальной экономики:</t>
  </si>
  <si>
    <t xml:space="preserve">00010000000000000000 Налоговые и неналоговые доходы  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</si>
  <si>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</si>
  <si>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</si>
  <si>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 Жилищное хозяйство  </t>
  </si>
  <si>
    <t xml:space="preserve">0501Жилищное хозяйство </t>
  </si>
  <si>
    <t>0500 Жилищно-коммунальное хозяйство в т.ч.</t>
  </si>
  <si>
    <t>90411621050100000 140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</si>
  <si>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90311105025130000120 Доходы в виде арендной платы за земельные участки, находящиеся в собственности городских поселений</t>
  </si>
  <si>
    <t>90311105075130000120 Доходы от сдачи в аренду имущества, составляющего казну городских поселений</t>
  </si>
  <si>
    <t>99220235118100000151 Субвенции на осуществление первичного воинского учета</t>
  </si>
  <si>
    <t>99220220216130010151 Субсидии бюджетам  городских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</si>
  <si>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</si>
  <si>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</si>
  <si>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</si>
  <si>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</si>
  <si>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90411302995130000130 Прочие доходы от компенсации затрат  бюджетов  городских поселений</t>
  </si>
  <si>
    <t>90411301995130000130 Прочие доходы от оказания платных услуг (работ) получателями средств бюджетов городских поселений</t>
  </si>
  <si>
    <t>99221960010100000151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</si>
  <si>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90420225555100000151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</si>
  <si>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99220215001100000151 Дотации бюджетам сельских поселений на выравнивание бюджетной обеспеченности</t>
  </si>
  <si>
    <t>99220215001130000151 Дотации бюджетам городских 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</si>
  <si>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</si>
  <si>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99220215002130000151 Дотации бюджетам городских поселений  на поддержку мер по обеспечению сбалансированности бюджетов </t>
  </si>
  <si>
    <t>90420225555130000151 Субсидии бюджетам городских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</si>
  <si>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90420229999100050151 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</si>
  <si>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90420705020100000180 Поступление отденежных пожертвований, предоставляемых физ лицами получателям средств бюдж.  сельских поселений</t>
  </si>
  <si>
    <t>99220229999130020151 Субсидии на осуществление целевых мероприятий в отношении автомобильных дорог общего пользования местного значения</t>
  </si>
  <si>
    <t>90420705020100000180 Поступление от денежных пожертвований, предоставляемых физ лицами получателям средств бюдж. сельских  поселений</t>
  </si>
  <si>
    <t>Дефицит(-), профицит(+)</t>
  </si>
  <si>
    <t>0107 Проведение выборов в представительные органы муниципальных образований</t>
  </si>
  <si>
    <t>08111690050106000140 Прочие поступления от денежных взысканий (штрафов и иных сумм в возмещение ущерба, зачисляемые в бюджетеы сельских поселений)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</si>
  <si>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</si>
  <si>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>99220220077100010151 Субсидии бюджетам сельских поселений на 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</si>
  <si>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90420705030130000180 Прочие безвозмездные поступл бюд. городских поселений</t>
  </si>
  <si>
    <t>90420229999130050151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</si>
  <si>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90420229999100050151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</si>
  <si>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90420705030100000180 Прочие безвозмездные поступл бюд. сельских поселений</t>
  </si>
  <si>
    <t>99220220302130002151 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</si>
  <si>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90311105013130000120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</si>
  <si>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90311406013130000430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</si>
  <si>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</si>
  <si>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90420705030100000180 Прочие безвозмездные поступл бюд. городских поселений</t>
  </si>
  <si>
    <t>992 202 15 001 10 0000 151 Дотации бюджетам сельских поселений на выравнивание бюджетной обеспеченности</t>
  </si>
  <si>
    <t xml:space="preserve">992 202 15 002 10 0000 151 Дотации бюджетам сельских поселений  на поддержку мер по обеспечению сбалансированности бюджетов </t>
  </si>
  <si>
    <t>992 202 35 118 10 0000 151 Субвенции на осуществление первичного воинского учета</t>
  </si>
  <si>
    <t>904 202 25 555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</si>
  <si>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20 216 10 0010 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</si>
  <si>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992 219 60 010 10 0000 151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</si>
  <si>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</si>
  <si>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</si>
  <si>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</si>
  <si>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</si>
  <si>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</si>
  <si>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</si>
  <si>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</si>
  <si>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</si>
  <si>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>904 117 05 050 10 0000 180 прочие неналоговые доходы  в бюджеты поселений</t>
  </si>
  <si>
    <t>992 202 20051 10 0000 151 Субсидии бюджетам сельских поселений  на реализацию федеральных целевых программ</t>
  </si>
  <si>
    <t>904 202 25555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</si>
  <si>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161 116 33050 10 6000 430 Ден.взыскания(штрафы) о нарушении законодательства РФ в сфере закупок товаров</t>
  </si>
  <si>
    <t>План 2018 г.</t>
  </si>
  <si>
    <t>904 207 05 020 10 0000 180 Поступление от денежных пожертвований, предоставляемых физ лицами получателям средств бюдж.  сельских поселений</t>
  </si>
  <si>
    <t>992 202 40 014 10 0000 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</si>
  <si>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</si>
  <si>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 Дорожное хозяйство (дорожные фонды)</t>
  </si>
  <si>
    <t>99221960010100000000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</si>
  <si>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ВСЕГО: в т.ч.</t>
  </si>
  <si>
    <t>992 202 40 014 10 0010 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</si>
  <si>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>99220240014100010151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</si>
  <si>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>90420705030100000180 Прочие безвозмездные поступления в бюджеты сельских поселений</t>
  </si>
  <si>
    <t>99220220216130000151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</si>
  <si>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90420705020100000180 Поступление от денежных пожертвований, предоставляемых физ лицами получателям средств бюдж.  сельских поселений</t>
  </si>
  <si>
    <t>90420229999100060151 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</si>
  <si>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90420705020130000180 Поступление от денежных пожертвований, предоставляемых физ лицами получателям средств бюдж.  городских поселений</t>
  </si>
  <si>
    <t>1400 Межбюджетные трансферты общего характера бюджетам субъектов Российской Федерации и муниципальных образований</t>
  </si>
  <si>
    <t>1403 Прочие межбюджетные трансферты общего характера</t>
  </si>
  <si>
    <t>1000 Социальная политика</t>
  </si>
  <si>
    <t>161 116 33050 13 6000 430 Ден.взыскания (штрафы) о нарушении законодательства РФ в сфере закупок товаров</t>
  </si>
  <si>
    <t xml:space="preserve">Руководитель финансового отдела </t>
  </si>
  <si>
    <t xml:space="preserve">           Е.Кропотова</t>
  </si>
  <si>
    <t>90420245160130000151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</si>
  <si>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на 1 ноября 2018 г.</t>
  </si>
  <si>
    <t>Факт на 01.11.18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</si>
</sst>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56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56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56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56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4" fontId="6" fillId="33" borderId="0" xfId="56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6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7" fillId="0" borderId="0" xfId="0" applyFont="1" applyBorder="1" applyAlignment="1">
      <alignment horizontal="justify" vertical="justify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52" applyFont="1" applyBorder="1" applyAlignment="1">
      <alignment horizontal="justify" vertical="top" wrapText="1"/>
      <protection/>
    </xf>
    <xf numFmtId="164" fontId="4" fillId="33" borderId="0" xfId="56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justify" wrapText="1"/>
    </xf>
    <xf numFmtId="0" fontId="6" fillId="0" borderId="0" xfId="0" applyFont="1" applyAlignment="1">
      <alignment horizontal="justify" vertical="top"/>
    </xf>
    <xf numFmtId="164" fontId="7" fillId="0" borderId="0" xfId="0" applyNumberFormat="1" applyFont="1" applyBorder="1" applyAlignment="1" applyProtection="1">
      <alignment horizontal="right" vertical="top"/>
      <protection locked="0"/>
    </xf>
    <xf numFmtId="166" fontId="7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center"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 vertical="top" wrapText="1"/>
      <protection locked="0"/>
    </xf>
    <xf numFmtId="164" fontId="7" fillId="0" borderId="0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right" vertical="top" wrapText="1"/>
      <protection locked="0"/>
    </xf>
    <xf numFmtId="164" fontId="3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right" vertical="top"/>
      <protection locked="0"/>
    </xf>
    <xf numFmtId="164" fontId="8" fillId="0" borderId="0" xfId="0" applyNumberFormat="1" applyFont="1" applyAlignment="1">
      <alignment horizontal="justify" vertical="top" wrapText="1"/>
    </xf>
    <xf numFmtId="164" fontId="3" fillId="33" borderId="0" xfId="0" applyNumberFormat="1" applyFont="1" applyFill="1" applyBorder="1" applyAlignment="1">
      <alignment horizontal="right" vertical="top" wrapText="1"/>
    </xf>
    <xf numFmtId="164" fontId="4" fillId="33" borderId="0" xfId="0" applyNumberFormat="1" applyFont="1" applyFill="1" applyBorder="1" applyAlignment="1">
      <alignment horizontal="right" vertical="top" wrapText="1"/>
    </xf>
    <xf numFmtId="164" fontId="7" fillId="33" borderId="0" xfId="0" applyNumberFormat="1" applyFont="1" applyFill="1" applyBorder="1" applyAlignment="1">
      <alignment horizontal="right" vertical="top" wrapText="1"/>
    </xf>
    <xf numFmtId="164" fontId="6" fillId="33" borderId="0" xfId="0" applyNumberFormat="1" applyFont="1" applyFill="1" applyBorder="1" applyAlignment="1">
      <alignment horizontal="righ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justify"/>
    </xf>
    <xf numFmtId="164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164" fontId="6" fillId="33" borderId="0" xfId="0" applyNumberFormat="1" applyFont="1" applyFill="1" applyBorder="1" applyAlignment="1" applyProtection="1">
      <alignment horizontal="right" vertical="top" wrapText="1"/>
      <protection locked="0"/>
    </xf>
    <xf numFmtId="16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>
      <alignment horizontal="right" vertical="top" wrapText="1"/>
    </xf>
    <xf numFmtId="164" fontId="4" fillId="33" borderId="0" xfId="0" applyNumberFormat="1" applyFont="1" applyFill="1" applyBorder="1" applyAlignment="1" applyProtection="1">
      <alignment horizontal="right" vertical="top"/>
      <protection locked="0"/>
    </xf>
    <xf numFmtId="164" fontId="4" fillId="0" borderId="0" xfId="0" applyNumberFormat="1" applyFont="1" applyFill="1" applyBorder="1" applyAlignment="1">
      <alignment horizontal="right" vertical="top" wrapText="1"/>
    </xf>
    <xf numFmtId="164" fontId="4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right" vertical="top" wrapText="1"/>
      <protection locked="0"/>
    </xf>
    <xf numFmtId="164" fontId="7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14">
      <selection activeCell="C53" sqref="C53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1.875" style="0" customWidth="1"/>
    <col min="4" max="4" width="12.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24</v>
      </c>
      <c r="B2" s="98"/>
      <c r="C2" s="98"/>
      <c r="D2" s="98"/>
    </row>
    <row r="3" spans="1:4" ht="15.75">
      <c r="A3" s="98" t="s">
        <v>156</v>
      </c>
      <c r="B3" s="98"/>
      <c r="C3" s="98"/>
      <c r="D3" s="98"/>
    </row>
    <row r="4" spans="1:4" ht="8.25" customHeight="1">
      <c r="A4" s="5"/>
      <c r="B4" s="5"/>
      <c r="C4" s="5"/>
      <c r="D4" s="5"/>
    </row>
    <row r="5" spans="1:4" ht="31.5" customHeight="1">
      <c r="A5" s="39" t="s">
        <v>2</v>
      </c>
      <c r="B5" s="7" t="s">
        <v>135</v>
      </c>
      <c r="C5" s="7" t="s">
        <v>157</v>
      </c>
      <c r="D5" s="40" t="s">
        <v>4</v>
      </c>
    </row>
    <row r="6" spans="1:4" ht="11.25" customHeight="1">
      <c r="A6" s="41"/>
      <c r="B6" s="42"/>
      <c r="C6" s="42"/>
      <c r="D6" s="43"/>
    </row>
    <row r="7" spans="1:4" ht="5.25" customHeight="1" hidden="1">
      <c r="A7" s="25"/>
      <c r="B7" s="26"/>
      <c r="C7" s="26"/>
      <c r="D7" s="26"/>
    </row>
    <row r="8" spans="1:4" ht="19.5" customHeight="1">
      <c r="A8" s="19" t="s">
        <v>76</v>
      </c>
      <c r="B8" s="20">
        <f>SUM(B9:B19)</f>
        <v>1092.1</v>
      </c>
      <c r="C8" s="20">
        <f>SUM(C9:C19)</f>
        <v>1010.4</v>
      </c>
      <c r="D8" s="21">
        <f aca="true" t="shared" si="0" ref="D8:D18">C8/B8*100</f>
        <v>92.51900009156671</v>
      </c>
    </row>
    <row r="9" spans="1:4" ht="18" customHeight="1">
      <c r="A9" s="12" t="s">
        <v>123</v>
      </c>
      <c r="B9" s="22">
        <v>313.1</v>
      </c>
      <c r="C9" s="86">
        <v>287.4</v>
      </c>
      <c r="D9" s="14">
        <f t="shared" si="0"/>
        <v>91.79175982114339</v>
      </c>
    </row>
    <row r="10" spans="1:4" ht="15.75" customHeight="1">
      <c r="A10" s="12" t="s">
        <v>124</v>
      </c>
      <c r="B10" s="22">
        <v>158</v>
      </c>
      <c r="C10" s="22">
        <v>58.2</v>
      </c>
      <c r="D10" s="14">
        <f t="shared" si="0"/>
        <v>36.835443037974684</v>
      </c>
    </row>
    <row r="11" spans="1:4" ht="15.75" customHeight="1">
      <c r="A11" s="12" t="s">
        <v>125</v>
      </c>
      <c r="B11" s="22">
        <v>512</v>
      </c>
      <c r="C11" s="22">
        <v>535</v>
      </c>
      <c r="D11" s="14">
        <f t="shared" si="0"/>
        <v>104.4921875</v>
      </c>
    </row>
    <row r="12" spans="1:4" ht="20.25" customHeight="1" hidden="1">
      <c r="A12" s="12" t="s">
        <v>45</v>
      </c>
      <c r="B12" s="22"/>
      <c r="C12" s="22"/>
      <c r="D12" s="14" t="e">
        <f t="shared" si="0"/>
        <v>#DIV/0!</v>
      </c>
    </row>
    <row r="13" spans="1:4" ht="30.75" customHeight="1">
      <c r="A13" s="12" t="s">
        <v>126</v>
      </c>
      <c r="B13" s="22">
        <v>0</v>
      </c>
      <c r="C13" s="22">
        <v>0</v>
      </c>
      <c r="D13" s="14"/>
    </row>
    <row r="14" spans="1:4" ht="32.25" customHeight="1">
      <c r="A14" s="15" t="s">
        <v>127</v>
      </c>
      <c r="B14" s="22">
        <v>90</v>
      </c>
      <c r="C14" s="22">
        <v>71.6</v>
      </c>
      <c r="D14" s="14">
        <f t="shared" si="0"/>
        <v>79.55555555555554</v>
      </c>
    </row>
    <row r="15" spans="1:4" ht="63" customHeight="1">
      <c r="A15" s="23" t="s">
        <v>128</v>
      </c>
      <c r="B15" s="22">
        <v>19</v>
      </c>
      <c r="C15" s="22">
        <v>48</v>
      </c>
      <c r="D15" s="14">
        <f t="shared" si="0"/>
        <v>252.6315789473684</v>
      </c>
    </row>
    <row r="16" spans="1:4" ht="30" customHeight="1">
      <c r="A16" s="12" t="s">
        <v>129</v>
      </c>
      <c r="B16" s="22">
        <v>0</v>
      </c>
      <c r="C16" s="22">
        <v>0</v>
      </c>
      <c r="D16" s="14"/>
    </row>
    <row r="17" spans="1:4" ht="34.5" customHeight="1">
      <c r="A17" s="58" t="s">
        <v>130</v>
      </c>
      <c r="B17" s="22">
        <v>0</v>
      </c>
      <c r="C17" s="22">
        <v>10.2</v>
      </c>
      <c r="D17" s="14"/>
    </row>
    <row r="18" spans="1:4" ht="13.5" customHeight="1" hidden="1">
      <c r="A18" s="12" t="s">
        <v>48</v>
      </c>
      <c r="B18" s="22"/>
      <c r="C18" s="22"/>
      <c r="D18" s="14" t="e">
        <f t="shared" si="0"/>
        <v>#DIV/0!</v>
      </c>
    </row>
    <row r="19" spans="1:4" ht="19.5" customHeight="1">
      <c r="A19" s="58" t="s">
        <v>131</v>
      </c>
      <c r="B19" s="22">
        <v>0</v>
      </c>
      <c r="C19" s="22"/>
      <c r="D19" s="14"/>
    </row>
    <row r="20" spans="1:4" ht="15.75" customHeight="1">
      <c r="A20" s="19" t="s">
        <v>5</v>
      </c>
      <c r="B20" s="61">
        <f>B21+B22+B23+B25+B24+B28+B26+B27</f>
        <v>4841.9403999999995</v>
      </c>
      <c r="C20" s="61">
        <f>C21+C22+C23+C25+C29+C24+C28+C26+C27</f>
        <v>4211.5</v>
      </c>
      <c r="D20" s="21">
        <f>C20/B20*100</f>
        <v>86.97959190080077</v>
      </c>
    </row>
    <row r="21" spans="1:4" ht="30" customHeight="1">
      <c r="A21" s="12" t="s">
        <v>117</v>
      </c>
      <c r="B21" s="22">
        <v>207.9</v>
      </c>
      <c r="C21" s="22">
        <v>177.5</v>
      </c>
      <c r="D21" s="14">
        <f>C21/B21*100</f>
        <v>85.37758537758538</v>
      </c>
    </row>
    <row r="22" spans="1:4" ht="32.25" customHeight="1">
      <c r="A22" s="12" t="s">
        <v>118</v>
      </c>
      <c r="B22" s="22">
        <v>3467.12548</v>
      </c>
      <c r="C22" s="22">
        <v>3457.1</v>
      </c>
      <c r="D22" s="14">
        <f>C22/B22*100</f>
        <v>99.71084173163527</v>
      </c>
    </row>
    <row r="23" spans="1:4" ht="18.75" customHeight="1">
      <c r="A23" s="12" t="s">
        <v>119</v>
      </c>
      <c r="B23" s="13">
        <v>178.2</v>
      </c>
      <c r="C23" s="13">
        <v>132.4</v>
      </c>
      <c r="D23" s="14">
        <f>C23/B23*100</f>
        <v>74.29854096520764</v>
      </c>
    </row>
    <row r="24" spans="1:4" ht="45.75" customHeight="1">
      <c r="A24" s="52" t="s">
        <v>120</v>
      </c>
      <c r="B24" s="13">
        <v>555.81492</v>
      </c>
      <c r="C24" s="13">
        <v>14.9</v>
      </c>
      <c r="D24" s="14">
        <f>C24/B24*100</f>
        <v>2.68074847648926</v>
      </c>
    </row>
    <row r="25" spans="1:4" ht="48.75" customHeight="1">
      <c r="A25" s="12" t="s">
        <v>121</v>
      </c>
      <c r="B25" s="13">
        <v>0</v>
      </c>
      <c r="C25" s="13"/>
      <c r="D25" s="14"/>
    </row>
    <row r="26" spans="1:4" ht="60.75" customHeight="1">
      <c r="A26" s="12" t="s">
        <v>137</v>
      </c>
      <c r="B26" s="13">
        <v>170.9</v>
      </c>
      <c r="C26" s="13">
        <v>167.6</v>
      </c>
      <c r="D26" s="14">
        <f>C26/B26*100</f>
        <v>98.06904622586306</v>
      </c>
    </row>
    <row r="27" spans="1:4" ht="48.75" customHeight="1">
      <c r="A27" s="12" t="s">
        <v>142</v>
      </c>
      <c r="B27" s="13">
        <v>250</v>
      </c>
      <c r="C27" s="13">
        <v>250</v>
      </c>
      <c r="D27" s="14">
        <f>C27/B27*100</f>
        <v>100</v>
      </c>
    </row>
    <row r="28" spans="1:4" ht="45" customHeight="1">
      <c r="A28" s="12" t="s">
        <v>136</v>
      </c>
      <c r="B28" s="13">
        <v>12</v>
      </c>
      <c r="C28" s="13">
        <v>12</v>
      </c>
      <c r="D28" s="14">
        <f>C28/B28*100</f>
        <v>100</v>
      </c>
    </row>
    <row r="29" spans="1:4" ht="48.75" customHeight="1">
      <c r="A29" s="12" t="s">
        <v>122</v>
      </c>
      <c r="B29" s="13">
        <v>0</v>
      </c>
      <c r="C29" s="13">
        <v>0</v>
      </c>
      <c r="D29" s="14"/>
    </row>
    <row r="30" spans="1:4" ht="17.25" customHeight="1">
      <c r="A30" s="19" t="s">
        <v>1</v>
      </c>
      <c r="B30" s="62">
        <f>B8+B20</f>
        <v>5934.0404</v>
      </c>
      <c r="C30" s="20">
        <f>C8+C20</f>
        <v>5221.9</v>
      </c>
      <c r="D30" s="21">
        <f>C30/B30*100</f>
        <v>87.99906384189768</v>
      </c>
    </row>
    <row r="31" spans="1:4" ht="14.25" customHeight="1">
      <c r="A31" s="19" t="s">
        <v>141</v>
      </c>
      <c r="B31" s="76">
        <f>B32+B36+B38+B40+B46+B50</f>
        <v>6047.022999999999</v>
      </c>
      <c r="C31" s="76">
        <f>C32+C36+C38+C40+C46+C50</f>
        <v>5152.13</v>
      </c>
      <c r="D31" s="21">
        <f>C31/B31*100</f>
        <v>85.20109812712803</v>
      </c>
    </row>
    <row r="32" spans="1:4" ht="14.25" customHeight="1">
      <c r="A32" s="19" t="s">
        <v>59</v>
      </c>
      <c r="B32" s="20">
        <f>B33+B34+B35</f>
        <v>1083.6</v>
      </c>
      <c r="C32" s="20">
        <f>C33+C34+C35</f>
        <v>910.692</v>
      </c>
      <c r="D32" s="21">
        <f>C32/B32*100</f>
        <v>84.04318936877078</v>
      </c>
    </row>
    <row r="33" spans="1:4" ht="44.25" customHeight="1">
      <c r="A33" s="38" t="s">
        <v>34</v>
      </c>
      <c r="B33" s="13">
        <v>1053.6</v>
      </c>
      <c r="C33" s="13">
        <v>888.448</v>
      </c>
      <c r="D33" s="14">
        <f>C33/B33*100</f>
        <v>84.32498101746394</v>
      </c>
    </row>
    <row r="34" spans="1:4" ht="15.75" customHeight="1">
      <c r="A34" s="38" t="s">
        <v>42</v>
      </c>
      <c r="B34" s="13">
        <v>1</v>
      </c>
      <c r="C34" s="13">
        <v>0</v>
      </c>
      <c r="D34" s="14">
        <v>0</v>
      </c>
    </row>
    <row r="35" spans="1:4" ht="16.5" customHeight="1">
      <c r="A35" s="12" t="s">
        <v>31</v>
      </c>
      <c r="B35" s="13">
        <v>29</v>
      </c>
      <c r="C35" s="13">
        <v>22.244</v>
      </c>
      <c r="D35" s="14">
        <v>0</v>
      </c>
    </row>
    <row r="36" spans="1:4" ht="16.5" customHeight="1">
      <c r="A36" s="19" t="s">
        <v>60</v>
      </c>
      <c r="B36" s="20">
        <f>B37</f>
        <v>178.2</v>
      </c>
      <c r="C36" s="20">
        <f>C37</f>
        <v>128.641</v>
      </c>
      <c r="D36" s="20">
        <f>D37</f>
        <v>72.18911335578002</v>
      </c>
    </row>
    <row r="37" spans="1:4" ht="13.5" customHeight="1">
      <c r="A37" s="12" t="s">
        <v>9</v>
      </c>
      <c r="B37" s="13">
        <v>178.2</v>
      </c>
      <c r="C37" s="13">
        <v>128.641</v>
      </c>
      <c r="D37" s="14">
        <f>C37/B37*100</f>
        <v>72.18911335578002</v>
      </c>
    </row>
    <row r="38" spans="1:4" ht="16.5" customHeight="1" hidden="1">
      <c r="A38" s="19" t="s">
        <v>35</v>
      </c>
      <c r="B38" s="20">
        <f>B39</f>
        <v>0</v>
      </c>
      <c r="C38" s="20">
        <f>C39</f>
        <v>0</v>
      </c>
      <c r="D38" s="20">
        <f>D39</f>
        <v>0</v>
      </c>
    </row>
    <row r="39" spans="1:4" ht="30" customHeight="1" hidden="1">
      <c r="A39" s="12" t="s">
        <v>21</v>
      </c>
      <c r="B39" s="13"/>
      <c r="C39" s="13"/>
      <c r="D39" s="14"/>
    </row>
    <row r="40" spans="1:4" ht="17.25" customHeight="1">
      <c r="A40" s="19" t="s">
        <v>41</v>
      </c>
      <c r="B40" s="20">
        <f>B42</f>
        <v>425.802</v>
      </c>
      <c r="C40" s="20">
        <f>C42</f>
        <v>422.663</v>
      </c>
      <c r="D40" s="20">
        <f>D41+D42</f>
        <v>99.26280289900001</v>
      </c>
    </row>
    <row r="41" spans="1:4" ht="30.75" customHeight="1" hidden="1">
      <c r="A41" s="12" t="s">
        <v>44</v>
      </c>
      <c r="B41" s="13"/>
      <c r="C41" s="13"/>
      <c r="D41" s="14"/>
    </row>
    <row r="42" spans="1:4" ht="13.5" customHeight="1">
      <c r="A42" s="12" t="s">
        <v>139</v>
      </c>
      <c r="B42" s="13">
        <v>425.802</v>
      </c>
      <c r="C42" s="13">
        <v>422.663</v>
      </c>
      <c r="D42" s="14">
        <f>C42/B42*100</f>
        <v>99.26280289900001</v>
      </c>
    </row>
    <row r="43" spans="1:4" ht="45" hidden="1">
      <c r="A43" s="46" t="s">
        <v>64</v>
      </c>
      <c r="B43" s="13"/>
      <c r="C43" s="13"/>
      <c r="D43" s="14"/>
    </row>
    <row r="44" spans="1:4" ht="45" hidden="1">
      <c r="A44" s="46" t="s">
        <v>65</v>
      </c>
      <c r="B44" s="13"/>
      <c r="C44" s="13"/>
      <c r="D44" s="14"/>
    </row>
    <row r="45" spans="1:4" ht="45" hidden="1">
      <c r="A45" s="46" t="s">
        <v>66</v>
      </c>
      <c r="B45" s="13"/>
      <c r="C45" s="13"/>
      <c r="D45" s="14"/>
    </row>
    <row r="46" spans="1:4" ht="16.5" customHeight="1">
      <c r="A46" s="19" t="s">
        <v>14</v>
      </c>
      <c r="B46" s="20">
        <f>B47+B48+B49</f>
        <v>4295.021</v>
      </c>
      <c r="C46" s="20">
        <f>C47+C48+C49</f>
        <v>3636.496</v>
      </c>
      <c r="D46" s="21">
        <f aca="true" t="shared" si="1" ref="D46:D51">C46/B46*100</f>
        <v>84.66771175274813</v>
      </c>
    </row>
    <row r="47" spans="1:4" ht="15">
      <c r="A47" s="12" t="s">
        <v>49</v>
      </c>
      <c r="B47" s="13">
        <v>75.73</v>
      </c>
      <c r="C47" s="13">
        <v>75.728</v>
      </c>
      <c r="D47" s="14">
        <f t="shared" si="1"/>
        <v>99.99735903869006</v>
      </c>
    </row>
    <row r="48" spans="1:4" ht="18" customHeight="1">
      <c r="A48" s="36" t="s">
        <v>32</v>
      </c>
      <c r="B48" s="13">
        <v>3452.223</v>
      </c>
      <c r="C48" s="13">
        <v>3452.023</v>
      </c>
      <c r="D48" s="14">
        <f t="shared" si="1"/>
        <v>99.99420663149513</v>
      </c>
    </row>
    <row r="49" spans="1:4" ht="15" customHeight="1">
      <c r="A49" s="12" t="s">
        <v>15</v>
      </c>
      <c r="B49" s="13">
        <v>767.068</v>
      </c>
      <c r="C49" s="13">
        <v>108.745</v>
      </c>
      <c r="D49" s="14">
        <f t="shared" si="1"/>
        <v>14.17670923568706</v>
      </c>
    </row>
    <row r="50" spans="1:4" ht="14.25" customHeight="1">
      <c r="A50" s="19" t="s">
        <v>36</v>
      </c>
      <c r="B50" s="20">
        <f>B51</f>
        <v>64.4</v>
      </c>
      <c r="C50" s="20">
        <f>C51</f>
        <v>53.638</v>
      </c>
      <c r="D50" s="21">
        <f t="shared" si="1"/>
        <v>83.28881987577638</v>
      </c>
    </row>
    <row r="51" spans="1:4" ht="14.25" customHeight="1">
      <c r="A51" s="12" t="s">
        <v>39</v>
      </c>
      <c r="B51" s="13">
        <v>64.4</v>
      </c>
      <c r="C51" s="13">
        <v>53.638</v>
      </c>
      <c r="D51" s="14">
        <f t="shared" si="1"/>
        <v>83.28881987577638</v>
      </c>
    </row>
    <row r="52" spans="1:4" ht="15.75" customHeight="1">
      <c r="A52" s="12" t="s">
        <v>0</v>
      </c>
      <c r="B52" s="13">
        <f>B30-B31</f>
        <v>-112.98259999999937</v>
      </c>
      <c r="C52" s="88">
        <f>C30-C31</f>
        <v>69.76999999999953</v>
      </c>
      <c r="D52" s="47"/>
    </row>
    <row r="53" spans="1:4" ht="11.25" customHeight="1">
      <c r="A53" s="12"/>
      <c r="B53" s="13"/>
      <c r="C53" s="13"/>
      <c r="D53" s="14"/>
    </row>
    <row r="54" spans="1:4" ht="15.75">
      <c r="A54" s="5" t="s">
        <v>153</v>
      </c>
      <c r="B54" s="5"/>
      <c r="C54" s="5"/>
      <c r="D54" s="5"/>
    </row>
    <row r="55" spans="1:4" ht="15.75">
      <c r="A55" s="5" t="s">
        <v>22</v>
      </c>
      <c r="B55" s="5"/>
      <c r="C55" s="5"/>
      <c r="D55" s="5"/>
    </row>
    <row r="56" spans="1:4" ht="15" customHeight="1">
      <c r="A56" s="5" t="s">
        <v>3</v>
      </c>
      <c r="B56" s="5"/>
      <c r="C56" s="5" t="s">
        <v>154</v>
      </c>
      <c r="D56" s="5"/>
    </row>
    <row r="57" spans="1:4" ht="15.75">
      <c r="A57" s="10"/>
      <c r="B57" s="5"/>
      <c r="C57" s="5"/>
      <c r="D57" s="5"/>
    </row>
    <row r="58" spans="1:4" ht="15">
      <c r="A58" s="10"/>
      <c r="B58" s="10"/>
      <c r="C58" s="10"/>
      <c r="D58" s="10"/>
    </row>
    <row r="59" spans="1:4" ht="15">
      <c r="A59" s="10"/>
      <c r="B59" s="10"/>
      <c r="C59" s="10"/>
      <c r="D59" s="10"/>
    </row>
    <row r="60" spans="2:4" ht="15">
      <c r="B60" s="10"/>
      <c r="C60" s="10"/>
      <c r="D60" s="10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workbookViewId="0" topLeftCell="A31">
      <selection activeCell="G47" sqref="G47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25</v>
      </c>
      <c r="B2" s="98"/>
      <c r="C2" s="98"/>
      <c r="D2" s="98"/>
    </row>
    <row r="3" spans="1:4" ht="15.75">
      <c r="A3" s="98" t="s">
        <v>156</v>
      </c>
      <c r="B3" s="98"/>
      <c r="C3" s="98"/>
      <c r="D3" s="98"/>
    </row>
    <row r="4" spans="1:4" ht="9" customHeight="1">
      <c r="A4" s="4"/>
      <c r="B4" s="4"/>
      <c r="C4" s="4"/>
      <c r="D4" s="4"/>
    </row>
    <row r="5" spans="1:4" ht="38.25" customHeight="1">
      <c r="A5" s="39" t="s">
        <v>2</v>
      </c>
      <c r="B5" s="7" t="s">
        <v>135</v>
      </c>
      <c r="C5" s="7" t="s">
        <v>157</v>
      </c>
      <c r="D5" s="40" t="s">
        <v>4</v>
      </c>
    </row>
    <row r="6" spans="1:4" ht="6.75" customHeight="1">
      <c r="A6" s="41"/>
      <c r="B6" s="6"/>
      <c r="C6" s="6"/>
      <c r="D6" s="41"/>
    </row>
    <row r="7" spans="1:4" ht="18" customHeight="1">
      <c r="A7" s="19" t="s">
        <v>76</v>
      </c>
      <c r="B7" s="20">
        <f>SUM(B8:B20)</f>
        <v>645.3</v>
      </c>
      <c r="C7" s="20">
        <f>SUM(C8:C19)</f>
        <v>442.54290000000003</v>
      </c>
      <c r="D7" s="21">
        <f>C7/B7*100</f>
        <v>68.5794049279405</v>
      </c>
    </row>
    <row r="8" spans="1:4" ht="19.5" customHeight="1">
      <c r="A8" s="12" t="s">
        <v>10</v>
      </c>
      <c r="B8" s="22">
        <v>220.3</v>
      </c>
      <c r="C8" s="22">
        <v>177.9</v>
      </c>
      <c r="D8" s="14">
        <f>C8/B8*100</f>
        <v>80.75351793009531</v>
      </c>
    </row>
    <row r="9" spans="1:4" ht="0.75" customHeight="1" hidden="1">
      <c r="A9" s="12" t="s">
        <v>11</v>
      </c>
      <c r="B9" s="22"/>
      <c r="C9" s="22"/>
      <c r="D9" s="14"/>
    </row>
    <row r="10" spans="1:4" ht="18" customHeight="1">
      <c r="A10" s="12" t="s">
        <v>7</v>
      </c>
      <c r="B10" s="22">
        <v>112</v>
      </c>
      <c r="C10" s="22">
        <v>50.5</v>
      </c>
      <c r="D10" s="14">
        <f aca="true" t="shared" si="0" ref="D10:D17">C10/B10*100</f>
        <v>45.089285714285715</v>
      </c>
    </row>
    <row r="11" spans="1:4" ht="18" customHeight="1">
      <c r="A11" s="12" t="s">
        <v>45</v>
      </c>
      <c r="B11" s="22">
        <v>28</v>
      </c>
      <c r="C11" s="22">
        <v>0.0429</v>
      </c>
      <c r="D11" s="14">
        <f t="shared" si="0"/>
        <v>0.15321428571428572</v>
      </c>
    </row>
    <row r="12" spans="1:4" ht="18" customHeight="1">
      <c r="A12" s="12" t="s">
        <v>12</v>
      </c>
      <c r="B12" s="22">
        <v>271</v>
      </c>
      <c r="C12" s="22">
        <v>193.4</v>
      </c>
      <c r="D12" s="14">
        <f t="shared" si="0"/>
        <v>71.36531365313652</v>
      </c>
    </row>
    <row r="13" spans="1:4" ht="0.75" customHeight="1" hidden="1">
      <c r="A13" s="12" t="s">
        <v>13</v>
      </c>
      <c r="B13" s="22"/>
      <c r="C13" s="22"/>
      <c r="D13" s="14" t="e">
        <f t="shared" si="0"/>
        <v>#DIV/0!</v>
      </c>
    </row>
    <row r="14" spans="1:4" ht="1.5" customHeight="1" hidden="1">
      <c r="A14" s="12" t="s">
        <v>40</v>
      </c>
      <c r="B14" s="22"/>
      <c r="C14" s="22"/>
      <c r="D14" s="14" t="e">
        <f t="shared" si="0"/>
        <v>#DIV/0!</v>
      </c>
    </row>
    <row r="15" spans="1:4" ht="23.25" customHeight="1" hidden="1">
      <c r="A15" s="12" t="s">
        <v>6</v>
      </c>
      <c r="B15" s="22"/>
      <c r="C15" s="22"/>
      <c r="D15" s="14" t="e">
        <f t="shared" si="0"/>
        <v>#DIV/0!</v>
      </c>
    </row>
    <row r="16" spans="1:4" ht="33" customHeight="1">
      <c r="A16" s="12" t="s">
        <v>43</v>
      </c>
      <c r="B16" s="22">
        <v>0</v>
      </c>
      <c r="C16" s="22">
        <v>0.1</v>
      </c>
      <c r="D16" s="14"/>
    </row>
    <row r="17" spans="1:4" ht="28.5" customHeight="1">
      <c r="A17" s="12" t="s">
        <v>67</v>
      </c>
      <c r="B17" s="22">
        <v>14</v>
      </c>
      <c r="C17" s="22">
        <v>14.3</v>
      </c>
      <c r="D17" s="14">
        <f t="shared" si="0"/>
        <v>102.14285714285715</v>
      </c>
    </row>
    <row r="18" spans="1:4" ht="18" customHeight="1">
      <c r="A18" s="12" t="s">
        <v>18</v>
      </c>
      <c r="B18" s="22"/>
      <c r="C18" s="22">
        <v>0</v>
      </c>
      <c r="D18" s="14"/>
    </row>
    <row r="19" spans="1:4" ht="59.25" customHeight="1">
      <c r="A19" s="23" t="s">
        <v>88</v>
      </c>
      <c r="B19" s="22"/>
      <c r="C19" s="22">
        <v>6.3</v>
      </c>
      <c r="D19" s="14"/>
    </row>
    <row r="20" spans="1:4" ht="30" customHeight="1">
      <c r="A20" s="12" t="s">
        <v>53</v>
      </c>
      <c r="B20" s="22">
        <v>0</v>
      </c>
      <c r="C20" s="22"/>
      <c r="D20" s="14"/>
    </row>
    <row r="21" spans="1:4" ht="15.75" customHeight="1">
      <c r="A21" s="19" t="s">
        <v>5</v>
      </c>
      <c r="B21" s="61">
        <f>B22+B23+B26+B28+B27+B24+B25</f>
        <v>2437.2317000000003</v>
      </c>
      <c r="C21" s="61">
        <f>C22+C23+C26+C28+C27+C24+C25</f>
        <v>2189.5</v>
      </c>
      <c r="D21" s="21">
        <f>C21/B21*100</f>
        <v>89.83552938360353</v>
      </c>
    </row>
    <row r="22" spans="1:4" ht="30.75" customHeight="1">
      <c r="A22" s="12" t="s">
        <v>94</v>
      </c>
      <c r="B22" s="63">
        <v>1023.3</v>
      </c>
      <c r="C22" s="63">
        <v>924.6</v>
      </c>
      <c r="D22" s="14">
        <f>C22/B22*100</f>
        <v>90.35473468191147</v>
      </c>
    </row>
    <row r="23" spans="1:4" ht="32.25" customHeight="1">
      <c r="A23" s="12" t="s">
        <v>96</v>
      </c>
      <c r="B23" s="63">
        <v>733.7317</v>
      </c>
      <c r="C23" s="63">
        <v>677.7</v>
      </c>
      <c r="D23" s="14">
        <f>C23/B23*100</f>
        <v>92.3634620120679</v>
      </c>
    </row>
    <row r="24" spans="1:4" ht="60" customHeight="1">
      <c r="A24" s="12" t="s">
        <v>138</v>
      </c>
      <c r="B24" s="63">
        <v>236.5</v>
      </c>
      <c r="C24" s="63">
        <v>157.5</v>
      </c>
      <c r="D24" s="14">
        <f>C24/B24*100</f>
        <v>66.59619450317125</v>
      </c>
    </row>
    <row r="25" spans="1:4" ht="48" customHeight="1">
      <c r="A25" s="12" t="s">
        <v>143</v>
      </c>
      <c r="B25" s="63">
        <v>270</v>
      </c>
      <c r="C25" s="63">
        <v>270</v>
      </c>
      <c r="D25" s="14">
        <f>C25/B25*100</f>
        <v>100</v>
      </c>
    </row>
    <row r="26" spans="1:4" ht="18" customHeight="1">
      <c r="A26" s="12" t="s">
        <v>84</v>
      </c>
      <c r="B26" s="63">
        <v>173.7</v>
      </c>
      <c r="C26" s="63">
        <v>159.7</v>
      </c>
      <c r="D26" s="14">
        <f>C26/B26*100</f>
        <v>91.94012665515257</v>
      </c>
    </row>
    <row r="27" spans="1:4" ht="34.5" customHeight="1">
      <c r="A27" s="12" t="s">
        <v>106</v>
      </c>
      <c r="B27" s="63"/>
      <c r="C27" s="63">
        <v>0</v>
      </c>
      <c r="D27" s="14"/>
    </row>
    <row r="28" spans="1:4" ht="48.75" customHeight="1">
      <c r="A28" s="12" t="s">
        <v>87</v>
      </c>
      <c r="B28" s="63"/>
      <c r="C28" s="63">
        <v>0</v>
      </c>
      <c r="D28" s="14"/>
    </row>
    <row r="29" spans="1:4" ht="14.25">
      <c r="A29" s="19" t="s">
        <v>1</v>
      </c>
      <c r="B29" s="20">
        <f>B21+B7</f>
        <v>3082.5317000000005</v>
      </c>
      <c r="C29" s="20">
        <f>C21+C7</f>
        <v>2632.0429</v>
      </c>
      <c r="D29" s="20">
        <f>C29/B29*100</f>
        <v>85.38575288617469</v>
      </c>
    </row>
    <row r="30" spans="1:4" ht="15" customHeight="1">
      <c r="A30" s="19" t="s">
        <v>141</v>
      </c>
      <c r="B30" s="20">
        <f>B31+B35+B37+B39+B45+B49</f>
        <v>3152.5310000000004</v>
      </c>
      <c r="C30" s="93">
        <f>C31+C35+C37+C39+C45+C49</f>
        <v>2654.312</v>
      </c>
      <c r="D30" s="20">
        <f aca="true" t="shared" si="1" ref="D30:D39">C30/B30*100</f>
        <v>84.19622201970415</v>
      </c>
    </row>
    <row r="31" spans="1:4" ht="15" customHeight="1">
      <c r="A31" s="19" t="s">
        <v>59</v>
      </c>
      <c r="B31" s="20">
        <f>B32+B33+B34</f>
        <v>1413.2</v>
      </c>
      <c r="C31" s="20">
        <f>C32+C33+C34</f>
        <v>1106.541</v>
      </c>
      <c r="D31" s="21">
        <f t="shared" si="1"/>
        <v>78.30038211151995</v>
      </c>
    </row>
    <row r="32" spans="1:4" ht="48" customHeight="1">
      <c r="A32" s="38" t="s">
        <v>34</v>
      </c>
      <c r="B32" s="13">
        <v>1405.2</v>
      </c>
      <c r="C32" s="13">
        <v>1106.541</v>
      </c>
      <c r="D32" s="14">
        <f t="shared" si="1"/>
        <v>78.74615713065755</v>
      </c>
    </row>
    <row r="33" spans="1:4" ht="18" customHeight="1">
      <c r="A33" s="38" t="s">
        <v>42</v>
      </c>
      <c r="B33" s="13">
        <v>1</v>
      </c>
      <c r="C33" s="13">
        <v>0</v>
      </c>
      <c r="D33" s="14">
        <f t="shared" si="1"/>
        <v>0</v>
      </c>
    </row>
    <row r="34" spans="1:4" ht="18" customHeight="1">
      <c r="A34" s="12" t="s">
        <v>31</v>
      </c>
      <c r="B34" s="13">
        <v>7</v>
      </c>
      <c r="C34" s="13">
        <v>0</v>
      </c>
      <c r="D34" s="14">
        <f>C34/B34*100</f>
        <v>0</v>
      </c>
    </row>
    <row r="35" spans="1:4" ht="15.75" customHeight="1">
      <c r="A35" s="19" t="s">
        <v>60</v>
      </c>
      <c r="B35" s="20">
        <f>B36</f>
        <v>173.7</v>
      </c>
      <c r="C35" s="20">
        <f>C36</f>
        <v>151.397</v>
      </c>
      <c r="D35" s="14">
        <f t="shared" si="1"/>
        <v>87.16004605641912</v>
      </c>
    </row>
    <row r="36" spans="1:4" ht="17.25" customHeight="1">
      <c r="A36" s="12" t="s">
        <v>9</v>
      </c>
      <c r="B36" s="13">
        <v>173.7</v>
      </c>
      <c r="C36" s="13">
        <v>151.397</v>
      </c>
      <c r="D36" s="14">
        <f t="shared" si="1"/>
        <v>87.16004605641912</v>
      </c>
    </row>
    <row r="37" spans="1:4" ht="27" customHeight="1" hidden="1">
      <c r="A37" s="19" t="s">
        <v>61</v>
      </c>
      <c r="B37" s="20">
        <f>B38</f>
        <v>0</v>
      </c>
      <c r="C37" s="20">
        <v>0</v>
      </c>
      <c r="D37" s="14"/>
    </row>
    <row r="38" spans="1:4" ht="30" customHeight="1" hidden="1">
      <c r="A38" s="12" t="s">
        <v>21</v>
      </c>
      <c r="B38" s="13"/>
      <c r="C38" s="13"/>
      <c r="D38" s="14"/>
    </row>
    <row r="39" spans="1:4" ht="18" customHeight="1">
      <c r="A39" s="19" t="s">
        <v>41</v>
      </c>
      <c r="B39" s="20">
        <f>B41</f>
        <v>511.81</v>
      </c>
      <c r="C39" s="20">
        <f>C41</f>
        <v>431.8</v>
      </c>
      <c r="D39" s="21">
        <f t="shared" si="1"/>
        <v>84.36724565756823</v>
      </c>
    </row>
    <row r="40" spans="1:4" ht="30" hidden="1">
      <c r="A40" s="12" t="s">
        <v>33</v>
      </c>
      <c r="B40" s="20"/>
      <c r="C40" s="20"/>
      <c r="D40" s="21"/>
    </row>
    <row r="41" spans="1:4" ht="14.25" customHeight="1">
      <c r="A41" s="12" t="s">
        <v>139</v>
      </c>
      <c r="B41" s="13">
        <v>511.81</v>
      </c>
      <c r="C41" s="13">
        <v>431.8</v>
      </c>
      <c r="D41" s="14">
        <f aca="true" t="shared" si="2" ref="D41:D49">C41/B41*100</f>
        <v>84.36724565756823</v>
      </c>
    </row>
    <row r="42" spans="1:4" ht="0.75" customHeight="1" hidden="1">
      <c r="A42" s="46" t="s">
        <v>56</v>
      </c>
      <c r="B42" s="13">
        <v>0</v>
      </c>
      <c r="C42" s="13"/>
      <c r="D42" s="14"/>
    </row>
    <row r="43" spans="1:4" ht="0.75" customHeight="1" hidden="1">
      <c r="A43" s="46" t="s">
        <v>57</v>
      </c>
      <c r="B43" s="13">
        <v>0</v>
      </c>
      <c r="C43" s="13"/>
      <c r="D43" s="14"/>
    </row>
    <row r="44" spans="1:4" ht="1.5" customHeight="1" hidden="1">
      <c r="A44" s="48" t="s">
        <v>50</v>
      </c>
      <c r="B44" s="13"/>
      <c r="C44" s="13"/>
      <c r="D44" s="14">
        <v>0</v>
      </c>
    </row>
    <row r="45" spans="1:4" ht="15" customHeight="1">
      <c r="A45" s="19" t="s">
        <v>14</v>
      </c>
      <c r="B45" s="20">
        <f>B46+B47+B48</f>
        <v>990.421</v>
      </c>
      <c r="C45" s="20">
        <f>C46+C47+C48</f>
        <v>909.174</v>
      </c>
      <c r="D45" s="21">
        <f t="shared" si="2"/>
        <v>91.79672078843238</v>
      </c>
    </row>
    <row r="46" spans="1:4" ht="15" customHeight="1">
      <c r="A46" s="12" t="s">
        <v>51</v>
      </c>
      <c r="B46" s="13">
        <v>37</v>
      </c>
      <c r="C46" s="13">
        <v>0</v>
      </c>
      <c r="D46" s="14">
        <f t="shared" si="2"/>
        <v>0</v>
      </c>
    </row>
    <row r="47" spans="1:4" ht="16.5" customHeight="1">
      <c r="A47" s="36" t="s">
        <v>38</v>
      </c>
      <c r="B47" s="13">
        <v>672.421</v>
      </c>
      <c r="C47" s="13">
        <v>672.221</v>
      </c>
      <c r="D47" s="14">
        <f t="shared" si="2"/>
        <v>99.97025672904326</v>
      </c>
    </row>
    <row r="48" spans="1:4" ht="14.25" customHeight="1">
      <c r="A48" s="12" t="s">
        <v>15</v>
      </c>
      <c r="B48" s="13">
        <v>281</v>
      </c>
      <c r="C48" s="13">
        <v>236.953</v>
      </c>
      <c r="D48" s="14">
        <f t="shared" si="2"/>
        <v>84.32491103202847</v>
      </c>
    </row>
    <row r="49" spans="1:4" ht="14.25" customHeight="1">
      <c r="A49" s="19" t="s">
        <v>72</v>
      </c>
      <c r="B49" s="20">
        <f>B50</f>
        <v>63.4</v>
      </c>
      <c r="C49" s="20">
        <f>C50</f>
        <v>55.4</v>
      </c>
      <c r="D49" s="21">
        <f t="shared" si="2"/>
        <v>87.38170347003155</v>
      </c>
    </row>
    <row r="50" spans="1:4" ht="14.25" customHeight="1">
      <c r="A50" s="12" t="s">
        <v>39</v>
      </c>
      <c r="B50" s="13">
        <v>63.4</v>
      </c>
      <c r="C50" s="13">
        <v>55.4</v>
      </c>
      <c r="D50" s="14">
        <f>C50/B50*100</f>
        <v>87.38170347003155</v>
      </c>
    </row>
    <row r="51" spans="1:4" ht="24" customHeight="1">
      <c r="A51" s="12" t="s">
        <v>0</v>
      </c>
      <c r="B51" s="77">
        <f>B29-B30</f>
        <v>-69.99929999999995</v>
      </c>
      <c r="C51" s="88">
        <f>C29-C30</f>
        <v>-22.26909999999998</v>
      </c>
      <c r="D51" s="44"/>
    </row>
    <row r="52" spans="1:4" ht="14.25" customHeight="1">
      <c r="A52" s="5" t="s">
        <v>153</v>
      </c>
      <c r="B52" s="5"/>
      <c r="C52" s="5"/>
      <c r="D52" s="5"/>
    </row>
    <row r="53" spans="1:4" ht="14.25" customHeight="1">
      <c r="A53" s="5" t="s">
        <v>22</v>
      </c>
      <c r="B53" s="5"/>
      <c r="C53" s="5"/>
      <c r="D53" s="5"/>
    </row>
    <row r="54" spans="1:4" ht="14.25" customHeight="1">
      <c r="A54" s="5" t="s">
        <v>3</v>
      </c>
      <c r="B54" s="5"/>
      <c r="C54" s="5" t="s">
        <v>154</v>
      </c>
      <c r="D54" s="5"/>
    </row>
    <row r="55" spans="1:4" ht="14.25" customHeight="1">
      <c r="A55" s="10"/>
      <c r="B55" s="5"/>
      <c r="C55" s="5"/>
      <c r="D55" s="5"/>
    </row>
    <row r="61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SheetLayoutView="100" zoomScalePageLayoutView="0" workbookViewId="0" topLeftCell="A24">
      <selection activeCell="C58" sqref="C58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3.00390625" style="0" customWidth="1"/>
    <col min="4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26</v>
      </c>
      <c r="B2" s="98"/>
      <c r="C2" s="98"/>
      <c r="D2" s="98"/>
    </row>
    <row r="3" spans="1:4" ht="14.25" customHeight="1">
      <c r="A3" s="98" t="s">
        <v>156</v>
      </c>
      <c r="B3" s="98"/>
      <c r="C3" s="98"/>
      <c r="D3" s="98"/>
    </row>
    <row r="4" spans="1:4" ht="15.75" hidden="1">
      <c r="A4" s="98"/>
      <c r="B4" s="98"/>
      <c r="C4" s="98"/>
      <c r="D4" s="98"/>
    </row>
    <row r="5" spans="1:4" ht="15.75">
      <c r="A5" s="4"/>
      <c r="B5" s="4"/>
      <c r="C5" s="4"/>
      <c r="D5" s="4"/>
    </row>
    <row r="6" spans="1:4" ht="45.75" customHeight="1">
      <c r="A6" s="39" t="s">
        <v>2</v>
      </c>
      <c r="B6" s="7" t="s">
        <v>135</v>
      </c>
      <c r="C6" s="7" t="s">
        <v>157</v>
      </c>
      <c r="D6" s="40" t="s">
        <v>4</v>
      </c>
    </row>
    <row r="7" spans="1:4" ht="17.25" customHeight="1">
      <c r="A7" s="39">
        <v>1</v>
      </c>
      <c r="B7" s="7">
        <v>2</v>
      </c>
      <c r="C7" s="7">
        <v>3</v>
      </c>
      <c r="D7" s="40">
        <v>4</v>
      </c>
    </row>
    <row r="8" spans="1:4" ht="14.25" customHeight="1">
      <c r="A8" s="25"/>
      <c r="B8" s="26"/>
      <c r="C8" s="26"/>
      <c r="D8" s="26"/>
    </row>
    <row r="9" spans="1:4" ht="19.5" customHeight="1">
      <c r="A9" s="27" t="s">
        <v>76</v>
      </c>
      <c r="B9" s="28">
        <f>SUM(B10:B22)</f>
        <v>1665.1</v>
      </c>
      <c r="C9" s="28">
        <f>SUM(C10:C22)</f>
        <v>1401.8999999999999</v>
      </c>
      <c r="D9" s="29">
        <f>C9/B9*100</f>
        <v>84.19314155305987</v>
      </c>
    </row>
    <row r="10" spans="1:4" ht="16.5" customHeight="1">
      <c r="A10" s="12" t="s">
        <v>10</v>
      </c>
      <c r="B10" s="64">
        <v>522.1</v>
      </c>
      <c r="C10" s="64">
        <v>346.2</v>
      </c>
      <c r="D10" s="9">
        <f>C10/B10*100</f>
        <v>66.30913618080827</v>
      </c>
    </row>
    <row r="11" spans="1:4" ht="17.25" customHeight="1">
      <c r="A11" s="12" t="s">
        <v>11</v>
      </c>
      <c r="B11" s="64">
        <v>0</v>
      </c>
      <c r="C11" s="64">
        <v>46.3</v>
      </c>
      <c r="D11" s="9"/>
    </row>
    <row r="12" spans="1:4" ht="17.25" customHeight="1">
      <c r="A12" s="12" t="s">
        <v>7</v>
      </c>
      <c r="B12" s="64">
        <v>348</v>
      </c>
      <c r="C12" s="64">
        <v>177</v>
      </c>
      <c r="D12" s="9">
        <f>C12/B12*100</f>
        <v>50.86206896551724</v>
      </c>
    </row>
    <row r="13" spans="1:4" ht="15.75" customHeight="1">
      <c r="A13" s="12" t="s">
        <v>12</v>
      </c>
      <c r="B13" s="64">
        <v>489</v>
      </c>
      <c r="C13" s="64">
        <v>362.7</v>
      </c>
      <c r="D13" s="9">
        <f>C13/B13*100</f>
        <v>74.17177914110428</v>
      </c>
    </row>
    <row r="14" spans="1:4" ht="21.75" customHeight="1" hidden="1">
      <c r="A14" s="12" t="s">
        <v>40</v>
      </c>
      <c r="B14" s="64"/>
      <c r="C14" s="64"/>
      <c r="D14" s="9"/>
    </row>
    <row r="15" spans="1:4" ht="29.25" customHeight="1">
      <c r="A15" s="12" t="s">
        <v>43</v>
      </c>
      <c r="B15" s="64">
        <v>241</v>
      </c>
      <c r="C15" s="64">
        <v>364.4</v>
      </c>
      <c r="D15" s="9">
        <f>C15/B15*100</f>
        <v>151.2033195020747</v>
      </c>
    </row>
    <row r="16" spans="1:4" ht="12.75" customHeight="1" hidden="1">
      <c r="A16" s="12" t="s">
        <v>6</v>
      </c>
      <c r="B16" s="64"/>
      <c r="C16" s="64"/>
      <c r="D16" s="9" t="e">
        <f>C16/B16*100</f>
        <v>#DIV/0!</v>
      </c>
    </row>
    <row r="17" spans="1:4" ht="18.75" customHeight="1">
      <c r="A17" s="12" t="s">
        <v>67</v>
      </c>
      <c r="B17" s="64">
        <v>65</v>
      </c>
      <c r="C17" s="87">
        <v>35.7</v>
      </c>
      <c r="D17" s="9">
        <f>C17/B17*100</f>
        <v>54.92307692307693</v>
      </c>
    </row>
    <row r="18" spans="1:4" ht="46.5" customHeight="1">
      <c r="A18" s="23" t="s">
        <v>88</v>
      </c>
      <c r="B18" s="64">
        <v>0</v>
      </c>
      <c r="C18" s="64">
        <v>2.3</v>
      </c>
      <c r="D18" s="9"/>
    </row>
    <row r="19" spans="1:4" ht="17.25" customHeight="1">
      <c r="A19" s="12" t="s">
        <v>89</v>
      </c>
      <c r="B19" s="64">
        <v>0</v>
      </c>
      <c r="C19" s="64">
        <v>67.3</v>
      </c>
      <c r="D19" s="9"/>
    </row>
    <row r="20" spans="1:4" ht="15" customHeight="1">
      <c r="A20" s="12" t="s">
        <v>53</v>
      </c>
      <c r="B20" s="64">
        <v>0</v>
      </c>
      <c r="C20" s="64"/>
      <c r="D20" s="9"/>
    </row>
    <row r="21" spans="1:4" ht="15" customHeight="1">
      <c r="A21" s="12" t="s">
        <v>134</v>
      </c>
      <c r="B21" s="64">
        <v>0</v>
      </c>
      <c r="C21" s="64">
        <v>0</v>
      </c>
      <c r="D21" s="9"/>
    </row>
    <row r="22" spans="1:4" ht="18" customHeight="1">
      <c r="A22" s="12" t="s">
        <v>18</v>
      </c>
      <c r="B22" s="64"/>
      <c r="C22" s="64">
        <v>0</v>
      </c>
      <c r="D22" s="9"/>
    </row>
    <row r="23" spans="1:4" ht="18" customHeight="1">
      <c r="A23" s="19" t="s">
        <v>5</v>
      </c>
      <c r="B23" s="65">
        <f>B24+B25+B29+B32+B31+B26+B34+B30+B33+B27+B28</f>
        <v>7022.3141</v>
      </c>
      <c r="C23" s="65">
        <f>C24+C25+C29+C32+C31+C34+C30+C33+C26+C27+C35+C28</f>
        <v>5960</v>
      </c>
      <c r="D23" s="29">
        <f>C23/B23*100</f>
        <v>84.87230726406841</v>
      </c>
    </row>
    <row r="24" spans="1:4" ht="35.25" customHeight="1">
      <c r="A24" s="12" t="s">
        <v>94</v>
      </c>
      <c r="B24" s="66">
        <v>651.9</v>
      </c>
      <c r="C24" s="66">
        <v>530.9</v>
      </c>
      <c r="D24" s="9">
        <f>C24/B24*100</f>
        <v>81.43887099248352</v>
      </c>
    </row>
    <row r="25" spans="1:4" ht="30" customHeight="1">
      <c r="A25" s="12" t="s">
        <v>96</v>
      </c>
      <c r="B25" s="66">
        <v>4676.59279</v>
      </c>
      <c r="C25" s="66">
        <v>4653.6</v>
      </c>
      <c r="D25" s="9">
        <f>C25/B25*100</f>
        <v>99.50834312431125</v>
      </c>
    </row>
    <row r="26" spans="1:4" ht="30" customHeight="1">
      <c r="A26" s="12" t="s">
        <v>132</v>
      </c>
      <c r="B26" s="66">
        <v>0</v>
      </c>
      <c r="C26" s="66">
        <v>0</v>
      </c>
      <c r="D26" s="57"/>
    </row>
    <row r="27" spans="1:4" ht="45" customHeight="1">
      <c r="A27" s="12" t="s">
        <v>138</v>
      </c>
      <c r="B27" s="66">
        <v>358.3</v>
      </c>
      <c r="C27" s="66">
        <v>265.7</v>
      </c>
      <c r="D27" s="57">
        <f>C27/B27*100</f>
        <v>74.15573541724811</v>
      </c>
    </row>
    <row r="28" spans="1:4" ht="45" customHeight="1">
      <c r="A28" s="12" t="s">
        <v>143</v>
      </c>
      <c r="B28" s="66">
        <v>326</v>
      </c>
      <c r="C28" s="66">
        <v>326</v>
      </c>
      <c r="D28" s="57">
        <f>C28/B28*100</f>
        <v>100</v>
      </c>
    </row>
    <row r="29" spans="1:4" ht="21" customHeight="1">
      <c r="A29" s="12" t="s">
        <v>84</v>
      </c>
      <c r="B29" s="66">
        <v>198</v>
      </c>
      <c r="C29" s="66">
        <v>148.6</v>
      </c>
      <c r="D29" s="9">
        <f>C29/B29*100</f>
        <v>75.05050505050505</v>
      </c>
    </row>
    <row r="30" spans="1:4" ht="45" customHeight="1">
      <c r="A30" s="52" t="s">
        <v>110</v>
      </c>
      <c r="B30" s="66">
        <v>0</v>
      </c>
      <c r="C30" s="66">
        <v>0</v>
      </c>
      <c r="D30" s="9"/>
    </row>
    <row r="31" spans="1:4" ht="31.5" customHeight="1">
      <c r="A31" s="52" t="s">
        <v>133</v>
      </c>
      <c r="B31" s="66">
        <v>794.02131</v>
      </c>
      <c r="C31" s="66">
        <v>32.8</v>
      </c>
      <c r="D31" s="9">
        <f>C31/B31*100</f>
        <v>4.130871500161627</v>
      </c>
    </row>
    <row r="32" spans="1:4" ht="47.25" customHeight="1">
      <c r="A32" s="12" t="s">
        <v>86</v>
      </c>
      <c r="B32" s="66">
        <v>0</v>
      </c>
      <c r="C32" s="66">
        <v>0</v>
      </c>
      <c r="D32" s="9"/>
    </row>
    <row r="33" spans="1:4" ht="14.25" customHeight="1">
      <c r="A33" s="12" t="s">
        <v>111</v>
      </c>
      <c r="B33" s="66">
        <v>0</v>
      </c>
      <c r="C33" s="66">
        <v>0</v>
      </c>
      <c r="D33" s="9"/>
    </row>
    <row r="34" spans="1:4" ht="29.25" customHeight="1">
      <c r="A34" s="12" t="s">
        <v>102</v>
      </c>
      <c r="B34" s="66">
        <v>17.5</v>
      </c>
      <c r="C34" s="66">
        <v>17.5</v>
      </c>
      <c r="D34" s="9">
        <f>C34/B34*100</f>
        <v>100</v>
      </c>
    </row>
    <row r="35" spans="1:4" ht="34.5" customHeight="1">
      <c r="A35" s="12" t="s">
        <v>140</v>
      </c>
      <c r="B35" s="66">
        <v>0</v>
      </c>
      <c r="C35" s="66">
        <v>-15.1</v>
      </c>
      <c r="D35" s="9"/>
    </row>
    <row r="36" spans="1:4" ht="18.75" customHeight="1">
      <c r="A36" s="19" t="s">
        <v>1</v>
      </c>
      <c r="B36" s="28">
        <f>B23+B9</f>
        <v>8687.4141</v>
      </c>
      <c r="C36" s="28">
        <f>C23+C9</f>
        <v>7361.9</v>
      </c>
      <c r="D36" s="28">
        <f aca="true" t="shared" si="0" ref="D36:D43">C36/B36*100</f>
        <v>84.74213287472966</v>
      </c>
    </row>
    <row r="37" spans="1:4" ht="18.75" customHeight="1">
      <c r="A37" s="19" t="s">
        <v>8</v>
      </c>
      <c r="B37" s="28">
        <f>B38+B42+B44+B48+B52+B56</f>
        <v>8739.239000000001</v>
      </c>
      <c r="C37" s="94">
        <f>C38+C42+C44+C48+C52+C56</f>
        <v>7225.407</v>
      </c>
      <c r="D37" s="28">
        <f t="shared" si="0"/>
        <v>82.6777594708189</v>
      </c>
    </row>
    <row r="38" spans="1:4" ht="18.75" customHeight="1">
      <c r="A38" s="19" t="s">
        <v>59</v>
      </c>
      <c r="B38" s="28">
        <f>B39+B40+B41</f>
        <v>1833.1</v>
      </c>
      <c r="C38" s="28">
        <f>C39+C40+C41</f>
        <v>1522.9460000000001</v>
      </c>
      <c r="D38" s="29">
        <f t="shared" si="0"/>
        <v>83.08035568163223</v>
      </c>
    </row>
    <row r="39" spans="1:4" ht="27.75" customHeight="1">
      <c r="A39" s="38" t="s">
        <v>34</v>
      </c>
      <c r="B39" s="50">
        <v>1819.5</v>
      </c>
      <c r="C39" s="50">
        <v>1516.313</v>
      </c>
      <c r="D39" s="9">
        <f t="shared" si="0"/>
        <v>83.33679582302831</v>
      </c>
    </row>
    <row r="40" spans="1:4" ht="14.25" customHeight="1">
      <c r="A40" s="38" t="s">
        <v>42</v>
      </c>
      <c r="B40" s="50">
        <v>1</v>
      </c>
      <c r="C40" s="50">
        <v>0</v>
      </c>
      <c r="D40" s="9">
        <f t="shared" si="0"/>
        <v>0</v>
      </c>
    </row>
    <row r="41" spans="1:4" ht="19.5" customHeight="1">
      <c r="A41" s="12" t="s">
        <v>31</v>
      </c>
      <c r="B41" s="50">
        <v>12.6</v>
      </c>
      <c r="C41" s="50">
        <v>6.633</v>
      </c>
      <c r="D41" s="9">
        <f t="shared" si="0"/>
        <v>52.642857142857146</v>
      </c>
    </row>
    <row r="42" spans="1:4" ht="19.5" customHeight="1">
      <c r="A42" s="19" t="s">
        <v>60</v>
      </c>
      <c r="B42" s="28">
        <f>B43</f>
        <v>198</v>
      </c>
      <c r="C42" s="28">
        <f>C43</f>
        <v>115.657</v>
      </c>
      <c r="D42" s="9">
        <f t="shared" si="0"/>
        <v>58.41262626262627</v>
      </c>
    </row>
    <row r="43" spans="1:4" ht="15.75" customHeight="1">
      <c r="A43" s="12" t="s">
        <v>9</v>
      </c>
      <c r="B43" s="50">
        <v>198</v>
      </c>
      <c r="C43" s="50">
        <v>115.657</v>
      </c>
      <c r="D43" s="9">
        <f t="shared" si="0"/>
        <v>58.41262626262627</v>
      </c>
    </row>
    <row r="44" spans="1:4" ht="0.75" customHeight="1" hidden="1">
      <c r="A44" s="19" t="s">
        <v>35</v>
      </c>
      <c r="B44" s="28">
        <f>B45+B47</f>
        <v>0</v>
      </c>
      <c r="C44" s="28">
        <f>C45+C47</f>
        <v>0</v>
      </c>
      <c r="D44" s="29"/>
    </row>
    <row r="45" spans="1:4" ht="33.75" customHeight="1" hidden="1">
      <c r="A45" s="12" t="s">
        <v>21</v>
      </c>
      <c r="B45" s="50">
        <v>0</v>
      </c>
      <c r="C45" s="50">
        <v>0</v>
      </c>
      <c r="D45" s="9"/>
    </row>
    <row r="46" spans="1:4" ht="1.5" customHeight="1" hidden="1">
      <c r="A46" s="12" t="s">
        <v>33</v>
      </c>
      <c r="B46" s="50"/>
      <c r="C46" s="50"/>
      <c r="D46" s="9" t="e">
        <f>C46/B46*100</f>
        <v>#DIV/0!</v>
      </c>
    </row>
    <row r="47" spans="1:4" ht="15.75" hidden="1">
      <c r="A47" s="12" t="s">
        <v>54</v>
      </c>
      <c r="B47" s="50"/>
      <c r="C47" s="50"/>
      <c r="D47" s="9">
        <v>0</v>
      </c>
    </row>
    <row r="48" spans="1:4" ht="19.5" customHeight="1">
      <c r="A48" s="19" t="s">
        <v>41</v>
      </c>
      <c r="B48" s="28">
        <f>B49+B50+B51</f>
        <v>690.7</v>
      </c>
      <c r="C48" s="28">
        <f>C50+C49+C51</f>
        <v>598.353</v>
      </c>
      <c r="D48" s="29">
        <f>C48/B48*100</f>
        <v>86.6299406399305</v>
      </c>
    </row>
    <row r="49" spans="1:4" ht="15.75" customHeight="1" hidden="1">
      <c r="A49" s="12" t="s">
        <v>33</v>
      </c>
      <c r="B49" s="50">
        <v>0</v>
      </c>
      <c r="C49" s="50">
        <v>0</v>
      </c>
      <c r="D49" s="9">
        <v>0</v>
      </c>
    </row>
    <row r="50" spans="1:4" ht="15.75">
      <c r="A50" s="12" t="s">
        <v>139</v>
      </c>
      <c r="B50" s="50">
        <v>690.7</v>
      </c>
      <c r="C50" s="50">
        <v>598.353</v>
      </c>
      <c r="D50" s="9">
        <f>C50/B50*100</f>
        <v>86.6299406399305</v>
      </c>
    </row>
    <row r="51" spans="1:4" ht="15.75">
      <c r="A51" s="46" t="s">
        <v>50</v>
      </c>
      <c r="B51" s="50">
        <v>0</v>
      </c>
      <c r="C51" s="50">
        <v>0</v>
      </c>
      <c r="D51" s="9">
        <v>0</v>
      </c>
    </row>
    <row r="52" spans="1:4" ht="17.25" customHeight="1">
      <c r="A52" s="19" t="s">
        <v>19</v>
      </c>
      <c r="B52" s="28">
        <f>B53+B54+B55</f>
        <v>5841.939</v>
      </c>
      <c r="C52" s="28">
        <f>C53+C54+C55</f>
        <v>4842.151</v>
      </c>
      <c r="D52" s="29">
        <f aca="true" t="shared" si="1" ref="D52:D57">C52/B52*100</f>
        <v>82.88602465722424</v>
      </c>
    </row>
    <row r="53" spans="1:4" ht="17.25" customHeight="1">
      <c r="A53" s="12" t="s">
        <v>52</v>
      </c>
      <c r="B53" s="50">
        <v>30</v>
      </c>
      <c r="C53" s="50">
        <v>9.668</v>
      </c>
      <c r="D53" s="9">
        <f t="shared" si="1"/>
        <v>32.22666666666667</v>
      </c>
    </row>
    <row r="54" spans="1:4" ht="18" customHeight="1">
      <c r="A54" s="36" t="s">
        <v>38</v>
      </c>
      <c r="B54" s="50">
        <v>4647.139</v>
      </c>
      <c r="C54" s="50">
        <v>4646.939</v>
      </c>
      <c r="D54" s="9">
        <f t="shared" si="1"/>
        <v>99.9956962767845</v>
      </c>
    </row>
    <row r="55" spans="1:4" ht="18.75" customHeight="1">
      <c r="A55" s="12" t="s">
        <v>15</v>
      </c>
      <c r="B55" s="50">
        <v>1164.8</v>
      </c>
      <c r="C55" s="50">
        <v>185.544</v>
      </c>
      <c r="D55" s="9">
        <f t="shared" si="1"/>
        <v>15.929258241758243</v>
      </c>
    </row>
    <row r="56" spans="1:4" ht="18.75" customHeight="1">
      <c r="A56" s="19" t="s">
        <v>39</v>
      </c>
      <c r="B56" s="28">
        <v>175.5</v>
      </c>
      <c r="C56" s="28">
        <f>C57</f>
        <v>146.3</v>
      </c>
      <c r="D56" s="29">
        <f t="shared" si="1"/>
        <v>83.36182336182337</v>
      </c>
    </row>
    <row r="57" spans="1:4" ht="18.75" customHeight="1">
      <c r="A57" s="12" t="s">
        <v>39</v>
      </c>
      <c r="B57" s="50">
        <v>175.5</v>
      </c>
      <c r="C57" s="50">
        <v>146.3</v>
      </c>
      <c r="D57" s="9">
        <f t="shared" si="1"/>
        <v>83.36182336182337</v>
      </c>
    </row>
    <row r="58" spans="1:4" ht="18.75" customHeight="1">
      <c r="A58" s="12" t="s">
        <v>0</v>
      </c>
      <c r="B58" s="50">
        <f>B36-B37</f>
        <v>-51.824900000001435</v>
      </c>
      <c r="C58" s="95">
        <f>C36-C37</f>
        <v>136.49299999999948</v>
      </c>
      <c r="D58" s="9"/>
    </row>
    <row r="59" spans="1:4" ht="20.25" customHeight="1">
      <c r="A59" s="5" t="s">
        <v>153</v>
      </c>
      <c r="B59" s="5"/>
      <c r="C59" s="5"/>
      <c r="D59" s="5"/>
    </row>
    <row r="60" spans="1:4" ht="13.5" customHeight="1">
      <c r="A60" s="5" t="s">
        <v>22</v>
      </c>
      <c r="B60" s="5"/>
      <c r="C60" s="5"/>
      <c r="D60" s="5"/>
    </row>
    <row r="61" spans="1:4" ht="13.5" customHeight="1">
      <c r="A61" s="5" t="s">
        <v>3</v>
      </c>
      <c r="B61" s="5"/>
      <c r="C61" s="5" t="s">
        <v>154</v>
      </c>
      <c r="D61" s="5"/>
    </row>
    <row r="62" spans="1:4" ht="15.75">
      <c r="A62" s="10"/>
      <c r="B62" s="5"/>
      <c r="C62" s="5"/>
      <c r="D62" s="5"/>
    </row>
    <row r="63" ht="12.75">
      <c r="A63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zoomScalePageLayoutView="0" workbookViewId="0" topLeftCell="A29">
      <selection activeCell="F46" sqref="F46"/>
    </sheetView>
  </sheetViews>
  <sheetFormatPr defaultColWidth="9.00390625" defaultRowHeight="12.75"/>
  <cols>
    <col min="1" max="1" width="75.75390625" style="0" customWidth="1"/>
    <col min="2" max="3" width="13.875" style="0" customWidth="1"/>
    <col min="4" max="4" width="12.25390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46</v>
      </c>
      <c r="B2" s="98"/>
      <c r="C2" s="98"/>
      <c r="D2" s="98"/>
    </row>
    <row r="3" spans="1:4" ht="15.75">
      <c r="A3" s="98" t="s">
        <v>156</v>
      </c>
      <c r="B3" s="98"/>
      <c r="C3" s="98"/>
      <c r="D3" s="98"/>
    </row>
    <row r="4" spans="1:4" ht="15.75">
      <c r="A4" s="4"/>
      <c r="B4" s="4"/>
      <c r="C4" s="4"/>
      <c r="D4" s="4"/>
    </row>
    <row r="5" spans="1:4" ht="31.5">
      <c r="A5" s="39" t="s">
        <v>2</v>
      </c>
      <c r="B5" s="7" t="s">
        <v>135</v>
      </c>
      <c r="C5" s="7" t="s">
        <v>157</v>
      </c>
      <c r="D5" s="40" t="s">
        <v>4</v>
      </c>
    </row>
    <row r="6" spans="1:4" ht="15.75" customHeight="1">
      <c r="A6" s="41">
        <v>1</v>
      </c>
      <c r="B6" s="7">
        <v>2</v>
      </c>
      <c r="C6" s="7">
        <v>3</v>
      </c>
      <c r="D6" s="43">
        <v>4</v>
      </c>
    </row>
    <row r="7" spans="1:4" ht="9" customHeight="1">
      <c r="A7" s="25"/>
      <c r="B7" s="26"/>
      <c r="C7" s="26"/>
      <c r="D7" s="26"/>
    </row>
    <row r="8" spans="1:4" ht="14.25" customHeight="1">
      <c r="A8" s="19" t="s">
        <v>76</v>
      </c>
      <c r="B8" s="30">
        <f>SUM(B9:B20)</f>
        <v>1194.6</v>
      </c>
      <c r="C8" s="30">
        <f>SUM(C9:C20)</f>
        <v>932.7</v>
      </c>
      <c r="D8" s="31">
        <f>C8/B8*100</f>
        <v>78.07634354595682</v>
      </c>
    </row>
    <row r="9" spans="1:4" ht="15.75" customHeight="1">
      <c r="A9" s="12" t="s">
        <v>10</v>
      </c>
      <c r="B9" s="67">
        <v>298.6</v>
      </c>
      <c r="C9" s="67">
        <v>225.9</v>
      </c>
      <c r="D9" s="16">
        <f>C9/B9*100</f>
        <v>75.65304755525787</v>
      </c>
    </row>
    <row r="10" spans="1:4" ht="17.25" customHeight="1">
      <c r="A10" s="12" t="s">
        <v>11</v>
      </c>
      <c r="B10" s="67">
        <v>34</v>
      </c>
      <c r="C10" s="67">
        <v>66</v>
      </c>
      <c r="D10" s="16">
        <f>C10/B10*100</f>
        <v>194.11764705882354</v>
      </c>
    </row>
    <row r="11" spans="1:4" ht="18" customHeight="1">
      <c r="A11" s="12" t="s">
        <v>7</v>
      </c>
      <c r="B11" s="67">
        <v>277</v>
      </c>
      <c r="C11" s="67">
        <v>61.7</v>
      </c>
      <c r="D11" s="16">
        <f>C11/B11*100</f>
        <v>22.27436823104693</v>
      </c>
    </row>
    <row r="12" spans="1:4" ht="15.75" customHeight="1">
      <c r="A12" s="12" t="s">
        <v>12</v>
      </c>
      <c r="B12" s="67">
        <v>502</v>
      </c>
      <c r="C12" s="67">
        <v>429.1</v>
      </c>
      <c r="D12" s="16">
        <f>C12/B12*100</f>
        <v>85.4780876494024</v>
      </c>
    </row>
    <row r="13" spans="1:4" ht="48" customHeight="1" hidden="1">
      <c r="A13" s="12" t="s">
        <v>37</v>
      </c>
      <c r="B13" s="67"/>
      <c r="C13" s="67"/>
      <c r="D13" s="16"/>
    </row>
    <row r="14" spans="1:4" ht="33" customHeight="1">
      <c r="A14" s="12" t="s">
        <v>43</v>
      </c>
      <c r="B14" s="67">
        <v>15</v>
      </c>
      <c r="C14" s="67">
        <v>80.2</v>
      </c>
      <c r="D14" s="16">
        <f>C14/B14*100</f>
        <v>534.6666666666666</v>
      </c>
    </row>
    <row r="15" spans="1:4" ht="18" customHeight="1" hidden="1">
      <c r="A15" s="12" t="s">
        <v>6</v>
      </c>
      <c r="B15" s="67"/>
      <c r="C15" s="67"/>
      <c r="D15" s="16"/>
    </row>
    <row r="16" spans="1:4" ht="31.5" customHeight="1">
      <c r="A16" s="12" t="s">
        <v>67</v>
      </c>
      <c r="B16" s="67">
        <v>56</v>
      </c>
      <c r="C16" s="67">
        <v>42.9</v>
      </c>
      <c r="D16" s="16">
        <f>C16/B16*100</f>
        <v>76.60714285714285</v>
      </c>
    </row>
    <row r="17" spans="1:4" ht="63" customHeight="1">
      <c r="A17" s="23" t="s">
        <v>88</v>
      </c>
      <c r="B17" s="67">
        <v>12</v>
      </c>
      <c r="C17" s="67">
        <v>26.9</v>
      </c>
      <c r="D17" s="16">
        <f>C17/B17*100</f>
        <v>224.16666666666666</v>
      </c>
    </row>
    <row r="18" spans="1:4" ht="30.75" customHeight="1">
      <c r="A18" s="12" t="s">
        <v>89</v>
      </c>
      <c r="B18" s="67">
        <v>0</v>
      </c>
      <c r="C18" s="67"/>
      <c r="D18" s="16"/>
    </row>
    <row r="19" spans="1:4" ht="30.75" customHeight="1">
      <c r="A19" s="12" t="s">
        <v>53</v>
      </c>
      <c r="B19" s="67">
        <v>0</v>
      </c>
      <c r="C19" s="67"/>
      <c r="D19" s="16"/>
    </row>
    <row r="20" spans="1:4" ht="19.5" customHeight="1">
      <c r="A20" s="12" t="s">
        <v>18</v>
      </c>
      <c r="B20" s="67"/>
      <c r="C20" s="67">
        <v>0</v>
      </c>
      <c r="D20" s="16"/>
    </row>
    <row r="21" spans="1:4" ht="16.5" customHeight="1">
      <c r="A21" s="19" t="s">
        <v>5</v>
      </c>
      <c r="B21" s="68">
        <f>B22+B23+B26+B27+B28+B24+B25</f>
        <v>3201.46701</v>
      </c>
      <c r="C21" s="68">
        <f>C22+C23+C26+C27+C28+C24+C25</f>
        <v>2839.6</v>
      </c>
      <c r="D21" s="31">
        <f>C21/B21*100</f>
        <v>88.69683776625892</v>
      </c>
    </row>
    <row r="22" spans="1:4" ht="30" customHeight="1">
      <c r="A22" s="12" t="s">
        <v>94</v>
      </c>
      <c r="B22" s="69">
        <v>1241.6</v>
      </c>
      <c r="C22" s="69">
        <v>1043.4</v>
      </c>
      <c r="D22" s="16">
        <f>C22/B22*100</f>
        <v>84.03672680412373</v>
      </c>
    </row>
    <row r="23" spans="1:4" ht="30.75" customHeight="1">
      <c r="A23" s="12" t="s">
        <v>96</v>
      </c>
      <c r="B23" s="69">
        <v>1258.86701</v>
      </c>
      <c r="C23" s="69">
        <v>1241.9</v>
      </c>
      <c r="D23" s="16">
        <f>C23/B23*100</f>
        <v>98.65219996510992</v>
      </c>
    </row>
    <row r="24" spans="1:4" ht="60.75" customHeight="1">
      <c r="A24" s="12" t="s">
        <v>138</v>
      </c>
      <c r="B24" s="69">
        <v>353.1</v>
      </c>
      <c r="C24" s="69">
        <v>235.2</v>
      </c>
      <c r="D24" s="16">
        <f>C24/B24*100</f>
        <v>66.61002548853016</v>
      </c>
    </row>
    <row r="25" spans="1:4" ht="46.5" customHeight="1">
      <c r="A25" s="12" t="s">
        <v>143</v>
      </c>
      <c r="B25" s="69">
        <v>170</v>
      </c>
      <c r="C25" s="69">
        <v>170</v>
      </c>
      <c r="D25" s="16">
        <f>C25/B25*100</f>
        <v>100</v>
      </c>
    </row>
    <row r="26" spans="1:4" ht="21" customHeight="1">
      <c r="A26" s="12" t="s">
        <v>84</v>
      </c>
      <c r="B26" s="69">
        <v>177.9</v>
      </c>
      <c r="C26" s="69">
        <v>149.1</v>
      </c>
      <c r="D26" s="16">
        <f>C26/B26*100</f>
        <v>83.81112984822934</v>
      </c>
    </row>
    <row r="27" spans="1:4" ht="48.75" customHeight="1">
      <c r="A27" s="12" t="s">
        <v>87</v>
      </c>
      <c r="B27" s="69">
        <v>0</v>
      </c>
      <c r="C27" s="69">
        <v>0</v>
      </c>
      <c r="D27" s="16"/>
    </row>
    <row r="28" spans="1:4" ht="45" customHeight="1">
      <c r="A28" s="52" t="s">
        <v>99</v>
      </c>
      <c r="B28" s="69">
        <v>0</v>
      </c>
      <c r="C28" s="69">
        <v>0</v>
      </c>
      <c r="D28" s="16"/>
    </row>
    <row r="29" spans="1:4" ht="17.25" customHeight="1">
      <c r="A29" s="19" t="s">
        <v>1</v>
      </c>
      <c r="B29" s="30">
        <f>B21+B8</f>
        <v>4396.06701</v>
      </c>
      <c r="C29" s="30">
        <f>C21+C8</f>
        <v>3772.3</v>
      </c>
      <c r="D29" s="30">
        <f>C29/B29*100</f>
        <v>85.8107938623074</v>
      </c>
    </row>
    <row r="30" spans="1:4" ht="14.25" customHeight="1">
      <c r="A30" s="19" t="s">
        <v>8</v>
      </c>
      <c r="B30" s="30">
        <f>B31+B35+B37+B39+B43+B47</f>
        <v>4461.0689999999995</v>
      </c>
      <c r="C30" s="97">
        <f>C31+C35+C37+C39+C43+C47</f>
        <v>3671.29</v>
      </c>
      <c r="D30" s="31">
        <f aca="true" t="shared" si="0" ref="D30:D36">C30/B30*100</f>
        <v>82.29619402883031</v>
      </c>
    </row>
    <row r="31" spans="1:4" ht="14.25" customHeight="1">
      <c r="A31" s="19" t="s">
        <v>59</v>
      </c>
      <c r="B31" s="30">
        <f>B32+B33+B34</f>
        <v>2127.003</v>
      </c>
      <c r="C31" s="30">
        <f>C32+C33+C34</f>
        <v>1736.59</v>
      </c>
      <c r="D31" s="31">
        <f t="shared" si="0"/>
        <v>81.64492480734629</v>
      </c>
    </row>
    <row r="32" spans="1:4" ht="42" customHeight="1">
      <c r="A32" s="38" t="s">
        <v>34</v>
      </c>
      <c r="B32" s="80">
        <v>2086.003</v>
      </c>
      <c r="C32" s="80">
        <v>1705.778</v>
      </c>
      <c r="D32" s="16">
        <f t="shared" si="0"/>
        <v>81.77255737407856</v>
      </c>
    </row>
    <row r="33" spans="1:4" ht="17.25" customHeight="1">
      <c r="A33" s="38" t="s">
        <v>42</v>
      </c>
      <c r="B33" s="80">
        <v>1</v>
      </c>
      <c r="C33" s="80">
        <v>0</v>
      </c>
      <c r="D33" s="16">
        <f t="shared" si="0"/>
        <v>0</v>
      </c>
    </row>
    <row r="34" spans="1:4" ht="18.75" customHeight="1">
      <c r="A34" s="12" t="s">
        <v>31</v>
      </c>
      <c r="B34" s="80">
        <v>40</v>
      </c>
      <c r="C34" s="80">
        <v>30.812</v>
      </c>
      <c r="D34" s="16">
        <f t="shared" si="0"/>
        <v>77.03</v>
      </c>
    </row>
    <row r="35" spans="1:4" ht="16.5" customHeight="1">
      <c r="A35" s="49" t="s">
        <v>60</v>
      </c>
      <c r="B35" s="30">
        <f>B36</f>
        <v>177.9</v>
      </c>
      <c r="C35" s="30">
        <f>C36</f>
        <v>149.128</v>
      </c>
      <c r="D35" s="31">
        <f t="shared" si="0"/>
        <v>83.82686902754355</v>
      </c>
    </row>
    <row r="36" spans="1:4" ht="16.5" customHeight="1">
      <c r="A36" s="12" t="s">
        <v>58</v>
      </c>
      <c r="B36" s="80">
        <v>177.9</v>
      </c>
      <c r="C36" s="80">
        <v>149.128</v>
      </c>
      <c r="D36" s="16">
        <f t="shared" si="0"/>
        <v>83.82686902754355</v>
      </c>
    </row>
    <row r="37" spans="1:4" ht="16.5" customHeight="1" hidden="1">
      <c r="A37" s="19" t="s">
        <v>35</v>
      </c>
      <c r="B37" s="30">
        <f>B38</f>
        <v>0</v>
      </c>
      <c r="C37" s="30">
        <f>C38</f>
        <v>0</v>
      </c>
      <c r="D37" s="16">
        <v>0</v>
      </c>
    </row>
    <row r="38" spans="1:4" ht="28.5" customHeight="1" hidden="1">
      <c r="A38" s="12" t="s">
        <v>21</v>
      </c>
      <c r="B38" s="80">
        <v>0</v>
      </c>
      <c r="C38" s="80">
        <v>0</v>
      </c>
      <c r="D38" s="16">
        <v>0</v>
      </c>
    </row>
    <row r="39" spans="1:4" ht="16.5" customHeight="1">
      <c r="A39" s="19" t="s">
        <v>41</v>
      </c>
      <c r="B39" s="30">
        <f>B40+B41+B42</f>
        <v>526.369</v>
      </c>
      <c r="C39" s="30">
        <f>C40+C41+C42</f>
        <v>332.4</v>
      </c>
      <c r="D39" s="31">
        <f aca="true" t="shared" si="1" ref="D39:D48">C39/B39*100</f>
        <v>63.14961557386547</v>
      </c>
    </row>
    <row r="40" spans="1:4" ht="19.5" customHeight="1" hidden="1">
      <c r="A40" s="12" t="s">
        <v>73</v>
      </c>
      <c r="B40" s="80">
        <v>0</v>
      </c>
      <c r="C40" s="80">
        <v>0</v>
      </c>
      <c r="D40" s="16">
        <v>0</v>
      </c>
    </row>
    <row r="41" spans="1:4" ht="18" customHeight="1">
      <c r="A41" s="12" t="s">
        <v>139</v>
      </c>
      <c r="B41" s="80">
        <v>526.369</v>
      </c>
      <c r="C41" s="80">
        <v>332.4</v>
      </c>
      <c r="D41" s="16">
        <f>C41/B41*100</f>
        <v>63.14961557386547</v>
      </c>
    </row>
    <row r="42" spans="1:4" ht="15">
      <c r="A42" s="46" t="s">
        <v>74</v>
      </c>
      <c r="B42" s="80">
        <v>0</v>
      </c>
      <c r="C42" s="80">
        <v>0</v>
      </c>
      <c r="D42" s="16">
        <v>0</v>
      </c>
    </row>
    <row r="43" spans="1:4" ht="18.75" customHeight="1">
      <c r="A43" s="19" t="s">
        <v>14</v>
      </c>
      <c r="B43" s="30">
        <f>B44+B45+B46</f>
        <v>1465.897</v>
      </c>
      <c r="C43" s="30">
        <f>C44+C45+C46</f>
        <v>1297.495</v>
      </c>
      <c r="D43" s="31">
        <f t="shared" si="1"/>
        <v>88.51201687430972</v>
      </c>
    </row>
    <row r="44" spans="1:4" ht="15" customHeight="1">
      <c r="A44" s="12" t="s">
        <v>49</v>
      </c>
      <c r="B44" s="80">
        <v>41</v>
      </c>
      <c r="C44" s="80">
        <v>26.239</v>
      </c>
      <c r="D44" s="16">
        <f t="shared" si="1"/>
        <v>63.99756097560976</v>
      </c>
    </row>
    <row r="45" spans="1:4" ht="18" customHeight="1">
      <c r="A45" s="12" t="s">
        <v>38</v>
      </c>
      <c r="B45" s="80">
        <v>1238.597</v>
      </c>
      <c r="C45" s="80">
        <v>1238.398</v>
      </c>
      <c r="D45" s="16">
        <f t="shared" si="1"/>
        <v>99.98393343436162</v>
      </c>
    </row>
    <row r="46" spans="1:4" ht="17.25" customHeight="1">
      <c r="A46" s="12" t="s">
        <v>15</v>
      </c>
      <c r="B46" s="80">
        <v>186.3</v>
      </c>
      <c r="C46" s="80">
        <v>32.858</v>
      </c>
      <c r="D46" s="16">
        <f t="shared" si="1"/>
        <v>17.637144390767574</v>
      </c>
    </row>
    <row r="47" spans="1:4" ht="17.25" customHeight="1">
      <c r="A47" s="19" t="s">
        <v>39</v>
      </c>
      <c r="B47" s="30">
        <v>163.9</v>
      </c>
      <c r="C47" s="30">
        <f>C48</f>
        <v>155.677</v>
      </c>
      <c r="D47" s="31">
        <f t="shared" si="1"/>
        <v>94.9829164124466</v>
      </c>
    </row>
    <row r="48" spans="1:4" ht="17.25" customHeight="1">
      <c r="A48" s="12" t="s">
        <v>39</v>
      </c>
      <c r="B48" s="80">
        <v>163.9</v>
      </c>
      <c r="C48" s="80">
        <v>155.677</v>
      </c>
      <c r="D48" s="16">
        <f t="shared" si="1"/>
        <v>94.9829164124466</v>
      </c>
    </row>
    <row r="49" spans="1:4" ht="14.25" customHeight="1">
      <c r="A49" s="12" t="s">
        <v>0</v>
      </c>
      <c r="B49" s="80">
        <f>B29-B30</f>
        <v>-65.00198999999975</v>
      </c>
      <c r="C49" s="96">
        <f>C29-C30</f>
        <v>101.01000000000022</v>
      </c>
      <c r="D49" s="16"/>
    </row>
    <row r="50" spans="1:4" ht="14.25" customHeight="1">
      <c r="A50" s="12"/>
      <c r="B50" s="15"/>
      <c r="C50" s="15"/>
      <c r="D50" s="16"/>
    </row>
    <row r="51" spans="1:4" ht="14.25" customHeight="1">
      <c r="A51" s="12"/>
      <c r="B51" s="15"/>
      <c r="C51" s="15"/>
      <c r="D51" s="16"/>
    </row>
    <row r="52" spans="1:4" ht="14.25" customHeight="1">
      <c r="A52" s="5" t="s">
        <v>153</v>
      </c>
      <c r="B52" s="5"/>
      <c r="C52" s="5"/>
      <c r="D52" s="5"/>
    </row>
    <row r="53" spans="1:4" ht="15.75">
      <c r="A53" s="5" t="s">
        <v>22</v>
      </c>
      <c r="B53" s="5"/>
      <c r="C53" s="5"/>
      <c r="D53" s="5"/>
    </row>
    <row r="54" spans="1:4" ht="15.75">
      <c r="A54" s="5" t="s">
        <v>3</v>
      </c>
      <c r="B54" s="5"/>
      <c r="C54" s="5" t="s">
        <v>154</v>
      </c>
      <c r="D54" s="5"/>
    </row>
    <row r="55" spans="1:4" ht="15.75">
      <c r="A55" s="10"/>
      <c r="B55" s="5"/>
      <c r="C55" s="5"/>
      <c r="D55" s="5"/>
    </row>
    <row r="56" ht="12.75">
      <c r="A56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zoomScalePageLayoutView="0" workbookViewId="0" topLeftCell="A25">
      <selection activeCell="C48" sqref="C48"/>
    </sheetView>
  </sheetViews>
  <sheetFormatPr defaultColWidth="9.00390625" defaultRowHeight="12.75"/>
  <cols>
    <col min="1" max="1" width="78.25390625" style="0" customWidth="1"/>
    <col min="2" max="2" width="13.875" style="0" customWidth="1"/>
    <col min="3" max="3" width="12.00390625" style="0" customWidth="1"/>
    <col min="4" max="4" width="11.1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27</v>
      </c>
      <c r="B2" s="98"/>
      <c r="C2" s="98"/>
      <c r="D2" s="98"/>
    </row>
    <row r="3" spans="1:4" ht="15.75">
      <c r="A3" s="98" t="s">
        <v>156</v>
      </c>
      <c r="B3" s="98"/>
      <c r="C3" s="98"/>
      <c r="D3" s="98"/>
    </row>
    <row r="4" spans="1:4" ht="7.5" customHeight="1">
      <c r="A4" s="4"/>
      <c r="B4" s="4"/>
      <c r="C4" s="4"/>
      <c r="D4" s="4"/>
    </row>
    <row r="5" spans="1:4" ht="47.25">
      <c r="A5" s="6" t="s">
        <v>2</v>
      </c>
      <c r="B5" s="7" t="s">
        <v>135</v>
      </c>
      <c r="C5" s="7" t="s">
        <v>157</v>
      </c>
      <c r="D5" s="40" t="s">
        <v>4</v>
      </c>
    </row>
    <row r="6" spans="1:4" ht="9" customHeight="1">
      <c r="A6" s="25"/>
      <c r="B6" s="32"/>
      <c r="C6" s="32"/>
      <c r="D6" s="32"/>
    </row>
    <row r="7" spans="1:4" ht="15.75">
      <c r="A7" s="19" t="s">
        <v>76</v>
      </c>
      <c r="B7" s="33">
        <f>SUM(B8:B18)</f>
        <v>278.8</v>
      </c>
      <c r="C7" s="33">
        <f>SUM(C8:C18)</f>
        <v>190.6608</v>
      </c>
      <c r="D7" s="34">
        <f>C7/B7*100</f>
        <v>68.38622668579627</v>
      </c>
    </row>
    <row r="8" spans="1:4" ht="18.75" customHeight="1">
      <c r="A8" s="12" t="s">
        <v>10</v>
      </c>
      <c r="B8" s="70">
        <v>104.8</v>
      </c>
      <c r="C8" s="70">
        <v>75</v>
      </c>
      <c r="D8" s="18">
        <f>C8/B8*100</f>
        <v>71.56488549618321</v>
      </c>
    </row>
    <row r="9" spans="1:4" ht="18.75" customHeight="1">
      <c r="A9" s="12" t="s">
        <v>7</v>
      </c>
      <c r="B9" s="70">
        <v>131</v>
      </c>
      <c r="C9" s="70">
        <v>11</v>
      </c>
      <c r="D9" s="18">
        <f>C9/B9*100</f>
        <v>8.396946564885496</v>
      </c>
    </row>
    <row r="10" spans="1:4" ht="15" customHeight="1">
      <c r="A10" s="12" t="s">
        <v>12</v>
      </c>
      <c r="B10" s="70">
        <v>37</v>
      </c>
      <c r="C10" s="70">
        <v>31.5</v>
      </c>
      <c r="D10" s="18">
        <f>C10/B10*100</f>
        <v>85.13513513513513</v>
      </c>
    </row>
    <row r="11" spans="1:4" ht="46.5" customHeight="1" hidden="1">
      <c r="A11" s="12" t="s">
        <v>40</v>
      </c>
      <c r="B11" s="70"/>
      <c r="C11" s="70"/>
      <c r="D11" s="18" t="e">
        <f>C11/B11*100</f>
        <v>#DIV/0!</v>
      </c>
    </row>
    <row r="12" spans="1:4" ht="30" customHeight="1">
      <c r="A12" s="12" t="s">
        <v>43</v>
      </c>
      <c r="B12" s="70">
        <v>0</v>
      </c>
      <c r="C12" s="70">
        <v>0.0608</v>
      </c>
      <c r="D12" s="18"/>
    </row>
    <row r="13" spans="1:4" ht="23.25" customHeight="1" hidden="1">
      <c r="A13" s="12" t="s">
        <v>6</v>
      </c>
      <c r="B13" s="70"/>
      <c r="C13" s="70"/>
      <c r="D13" s="18"/>
    </row>
    <row r="14" spans="1:4" ht="31.5" customHeight="1">
      <c r="A14" s="12" t="s">
        <v>67</v>
      </c>
      <c r="B14" s="70">
        <v>6</v>
      </c>
      <c r="C14" s="70">
        <v>4.9</v>
      </c>
      <c r="D14" s="18">
        <f>C14/B14*100</f>
        <v>81.66666666666667</v>
      </c>
    </row>
    <row r="15" spans="1:4" ht="62.25" customHeight="1">
      <c r="A15" s="23" t="s">
        <v>88</v>
      </c>
      <c r="B15" s="70">
        <v>0</v>
      </c>
      <c r="C15" s="70">
        <v>63</v>
      </c>
      <c r="D15" s="18"/>
    </row>
    <row r="16" spans="1:4" ht="32.25" customHeight="1">
      <c r="A16" s="12" t="s">
        <v>89</v>
      </c>
      <c r="B16" s="70">
        <v>0</v>
      </c>
      <c r="C16" s="70">
        <v>5.2</v>
      </c>
      <c r="D16" s="18"/>
    </row>
    <row r="17" spans="1:4" ht="31.5" customHeight="1">
      <c r="A17" s="12" t="s">
        <v>53</v>
      </c>
      <c r="B17" s="70">
        <v>0</v>
      </c>
      <c r="C17" s="70">
        <v>0</v>
      </c>
      <c r="D17" s="18"/>
    </row>
    <row r="18" spans="1:4" ht="18.75" customHeight="1">
      <c r="A18" s="12" t="s">
        <v>18</v>
      </c>
      <c r="B18" s="70"/>
      <c r="C18" s="70">
        <v>0</v>
      </c>
      <c r="D18" s="18"/>
    </row>
    <row r="19" spans="1:4" ht="16.5" customHeight="1">
      <c r="A19" s="19" t="s">
        <v>5</v>
      </c>
      <c r="B19" s="71">
        <f>B20+B21+B24+B25+B22+B23</f>
        <v>3635.50357</v>
      </c>
      <c r="C19" s="71">
        <f>C20+C21+C24+C25+C26+C22+C23</f>
        <v>3476.9</v>
      </c>
      <c r="D19" s="34">
        <f>C19/B19*100</f>
        <v>95.63736998338308</v>
      </c>
    </row>
    <row r="20" spans="1:4" ht="30.75" customHeight="1">
      <c r="A20" s="12" t="s">
        <v>94</v>
      </c>
      <c r="B20" s="72">
        <v>999.1</v>
      </c>
      <c r="C20" s="72">
        <v>868</v>
      </c>
      <c r="D20" s="18">
        <f>C20/B20*100</f>
        <v>86.8781903713342</v>
      </c>
    </row>
    <row r="21" spans="1:4" ht="30" customHeight="1">
      <c r="A21" s="12" t="s">
        <v>96</v>
      </c>
      <c r="B21" s="72">
        <v>2292.30357</v>
      </c>
      <c r="C21" s="72">
        <v>2284.3</v>
      </c>
      <c r="D21" s="18">
        <f>C21/B21*100</f>
        <v>99.65085034527081</v>
      </c>
    </row>
    <row r="22" spans="1:4" ht="60.75" customHeight="1">
      <c r="A22" s="12" t="s">
        <v>138</v>
      </c>
      <c r="B22" s="72">
        <v>119.5</v>
      </c>
      <c r="C22" s="72">
        <v>114.9</v>
      </c>
      <c r="D22" s="18">
        <f>C22/B22*100</f>
        <v>96.15062761506277</v>
      </c>
    </row>
    <row r="23" spans="1:4" ht="48.75" customHeight="1">
      <c r="A23" s="12" t="s">
        <v>143</v>
      </c>
      <c r="B23" s="72">
        <v>135</v>
      </c>
      <c r="C23" s="72">
        <v>135</v>
      </c>
      <c r="D23" s="18"/>
    </row>
    <row r="24" spans="1:4" ht="16.5" customHeight="1">
      <c r="A24" s="12" t="s">
        <v>84</v>
      </c>
      <c r="B24" s="72">
        <v>89.6</v>
      </c>
      <c r="C24" s="72">
        <v>74.7</v>
      </c>
      <c r="D24" s="18">
        <f>C24/B24*100</f>
        <v>83.37053571428572</v>
      </c>
    </row>
    <row r="25" spans="1:4" ht="46.5" customHeight="1">
      <c r="A25" s="12" t="s">
        <v>86</v>
      </c>
      <c r="B25" s="72">
        <v>0</v>
      </c>
      <c r="C25" s="72">
        <v>0</v>
      </c>
      <c r="D25" s="18"/>
    </row>
    <row r="26" spans="1:4" ht="15.75" customHeight="1">
      <c r="A26" s="12" t="s">
        <v>111</v>
      </c>
      <c r="B26" s="72"/>
      <c r="C26" s="72">
        <v>0</v>
      </c>
      <c r="D26" s="18"/>
    </row>
    <row r="27" spans="1:4" ht="18" customHeight="1">
      <c r="A27" s="19" t="s">
        <v>1</v>
      </c>
      <c r="B27" s="33">
        <f>B19+B7</f>
        <v>3914.30357</v>
      </c>
      <c r="C27" s="33">
        <f>C19+C7</f>
        <v>3667.5608</v>
      </c>
      <c r="D27" s="33">
        <f aca="true" t="shared" si="0" ref="D27:D35">C27/B27*100</f>
        <v>93.69638134632466</v>
      </c>
    </row>
    <row r="28" spans="1:4" ht="15.75" customHeight="1">
      <c r="A28" s="19" t="s">
        <v>141</v>
      </c>
      <c r="B28" s="33">
        <f>B29+B34+B36+B38+B40+B45</f>
        <v>3941.303</v>
      </c>
      <c r="C28" s="74">
        <f>C29+C34+C38+C40+C45</f>
        <v>3607.96</v>
      </c>
      <c r="D28" s="33">
        <f t="shared" si="0"/>
        <v>91.54231481314682</v>
      </c>
    </row>
    <row r="29" spans="1:4" ht="16.5" customHeight="1">
      <c r="A29" s="19" t="s">
        <v>59</v>
      </c>
      <c r="B29" s="33">
        <f>B30+B33+B32</f>
        <v>1085.4</v>
      </c>
      <c r="C29" s="33">
        <f>C30+C32+C33</f>
        <v>836.049</v>
      </c>
      <c r="D29" s="33">
        <f>C29/B29*100</f>
        <v>77.02681039248202</v>
      </c>
    </row>
    <row r="30" spans="1:4" ht="46.5" customHeight="1">
      <c r="A30" s="38" t="s">
        <v>34</v>
      </c>
      <c r="B30" s="17">
        <v>1079.4</v>
      </c>
      <c r="C30" s="17">
        <v>831.367</v>
      </c>
      <c r="D30" s="18">
        <f t="shared" si="0"/>
        <v>77.02121549008709</v>
      </c>
    </row>
    <row r="31" spans="1:4" ht="13.5" customHeight="1" hidden="1">
      <c r="A31" s="12" t="s">
        <v>31</v>
      </c>
      <c r="B31" s="17"/>
      <c r="C31" s="17"/>
      <c r="D31" s="18" t="e">
        <f t="shared" si="0"/>
        <v>#DIV/0!</v>
      </c>
    </row>
    <row r="32" spans="1:4" ht="13.5" customHeight="1">
      <c r="A32" s="38" t="s">
        <v>42</v>
      </c>
      <c r="B32" s="17">
        <v>1</v>
      </c>
      <c r="C32" s="17">
        <v>0</v>
      </c>
      <c r="D32" s="18">
        <v>0</v>
      </c>
    </row>
    <row r="33" spans="1:4" ht="13.5" customHeight="1">
      <c r="A33" s="12" t="s">
        <v>31</v>
      </c>
      <c r="B33" s="17">
        <v>5</v>
      </c>
      <c r="C33" s="17">
        <v>4.682</v>
      </c>
      <c r="D33" s="18">
        <v>0</v>
      </c>
    </row>
    <row r="34" spans="1:4" ht="18.75" customHeight="1">
      <c r="A34" s="19" t="s">
        <v>60</v>
      </c>
      <c r="B34" s="33">
        <f>B35</f>
        <v>89.6</v>
      </c>
      <c r="C34" s="33">
        <f>C35</f>
        <v>74.676</v>
      </c>
      <c r="D34" s="34">
        <f>C34/B34*100</f>
        <v>83.34375</v>
      </c>
    </row>
    <row r="35" spans="1:4" ht="13.5" customHeight="1">
      <c r="A35" s="12" t="s">
        <v>9</v>
      </c>
      <c r="B35" s="17">
        <v>89.6</v>
      </c>
      <c r="C35" s="17">
        <v>74.676</v>
      </c>
      <c r="D35" s="18">
        <f t="shared" si="0"/>
        <v>83.34375</v>
      </c>
    </row>
    <row r="36" spans="1:4" ht="0.75" customHeight="1" hidden="1">
      <c r="A36" s="19" t="s">
        <v>61</v>
      </c>
      <c r="B36" s="33">
        <f>B37</f>
        <v>0</v>
      </c>
      <c r="C36" s="33">
        <f>C37</f>
        <v>0</v>
      </c>
      <c r="D36" s="34">
        <v>0</v>
      </c>
    </row>
    <row r="37" spans="1:4" ht="28.5" customHeight="1" hidden="1">
      <c r="A37" s="12" t="s">
        <v>21</v>
      </c>
      <c r="B37" s="17">
        <v>0</v>
      </c>
      <c r="C37" s="17">
        <v>0</v>
      </c>
      <c r="D37" s="18">
        <v>0</v>
      </c>
    </row>
    <row r="38" spans="1:4" ht="15" customHeight="1">
      <c r="A38" s="19" t="s">
        <v>41</v>
      </c>
      <c r="B38" s="33">
        <f>B39</f>
        <v>257.055</v>
      </c>
      <c r="C38" s="33">
        <f>C39</f>
        <v>252.655</v>
      </c>
      <c r="D38" s="34">
        <f>C38/B38*100</f>
        <v>98.28830405944254</v>
      </c>
    </row>
    <row r="39" spans="1:4" ht="18" customHeight="1">
      <c r="A39" s="12" t="s">
        <v>139</v>
      </c>
      <c r="B39" s="17">
        <v>257.055</v>
      </c>
      <c r="C39" s="17">
        <v>252.655</v>
      </c>
      <c r="D39" s="18">
        <f>C39/B39*100</f>
        <v>98.28830405944254</v>
      </c>
    </row>
    <row r="40" spans="1:4" ht="17.25" customHeight="1">
      <c r="A40" s="19" t="s">
        <v>14</v>
      </c>
      <c r="B40" s="33">
        <f>B42+B43+B44</f>
        <v>2384.748</v>
      </c>
      <c r="C40" s="33">
        <f>C42+C43+C44</f>
        <v>2330.531</v>
      </c>
      <c r="D40" s="34">
        <f aca="true" t="shared" si="1" ref="D40:D46">C40/B40*100</f>
        <v>97.72651030633006</v>
      </c>
    </row>
    <row r="41" spans="1:4" ht="29.25" customHeight="1" hidden="1">
      <c r="A41" s="12" t="s">
        <v>16</v>
      </c>
      <c r="B41" s="17"/>
      <c r="C41" s="17"/>
      <c r="D41" s="18" t="e">
        <f t="shared" si="1"/>
        <v>#DIV/0!</v>
      </c>
    </row>
    <row r="42" spans="1:4" ht="14.25" customHeight="1">
      <c r="A42" s="36" t="s">
        <v>78</v>
      </c>
      <c r="B42" s="17">
        <v>59</v>
      </c>
      <c r="C42" s="17">
        <v>45.3</v>
      </c>
      <c r="D42" s="18">
        <f t="shared" si="1"/>
        <v>76.77966101694915</v>
      </c>
    </row>
    <row r="43" spans="1:4" ht="14.25" customHeight="1">
      <c r="A43" s="36" t="s">
        <v>38</v>
      </c>
      <c r="B43" s="17">
        <v>2181.748</v>
      </c>
      <c r="C43" s="17">
        <v>2181.548</v>
      </c>
      <c r="D43" s="18">
        <f t="shared" si="1"/>
        <v>99.99083303846272</v>
      </c>
    </row>
    <row r="44" spans="1:4" ht="14.25" customHeight="1">
      <c r="A44" s="12" t="s">
        <v>15</v>
      </c>
      <c r="B44" s="17">
        <v>144</v>
      </c>
      <c r="C44" s="17">
        <v>103.683</v>
      </c>
      <c r="D44" s="18">
        <f t="shared" si="1"/>
        <v>72.00208333333333</v>
      </c>
    </row>
    <row r="45" spans="1:4" ht="15.75">
      <c r="A45" s="19" t="s">
        <v>72</v>
      </c>
      <c r="B45" s="33">
        <v>124.5</v>
      </c>
      <c r="C45" s="33">
        <f>C46</f>
        <v>114.049</v>
      </c>
      <c r="D45" s="34">
        <f t="shared" si="1"/>
        <v>91.60562248995984</v>
      </c>
    </row>
    <row r="46" spans="1:4" ht="15" customHeight="1">
      <c r="A46" s="12" t="s">
        <v>39</v>
      </c>
      <c r="B46" s="17">
        <v>124.5</v>
      </c>
      <c r="C46" s="17">
        <v>114.049</v>
      </c>
      <c r="D46" s="18">
        <f t="shared" si="1"/>
        <v>91.60562248995984</v>
      </c>
    </row>
    <row r="47" spans="1:4" ht="16.5" customHeight="1">
      <c r="A47" s="12" t="s">
        <v>0</v>
      </c>
      <c r="B47" s="75">
        <f>B27-B28</f>
        <v>-26.999429999999847</v>
      </c>
      <c r="C47" s="90">
        <f>C27-C28</f>
        <v>59.60080000000016</v>
      </c>
      <c r="D47" s="17"/>
    </row>
    <row r="48" spans="1:4" ht="9" customHeight="1">
      <c r="A48" s="12"/>
      <c r="B48" s="17"/>
      <c r="C48" s="17"/>
      <c r="D48" s="17"/>
    </row>
    <row r="49" spans="1:4" ht="12" customHeight="1">
      <c r="A49" s="12"/>
      <c r="B49" s="17"/>
      <c r="C49" s="17"/>
      <c r="D49" s="17"/>
    </row>
    <row r="50" spans="1:4" ht="15.75">
      <c r="A50" s="5" t="s">
        <v>153</v>
      </c>
      <c r="B50" s="5"/>
      <c r="C50" s="5"/>
      <c r="D50" s="5"/>
    </row>
    <row r="51" spans="1:4" ht="15.75">
      <c r="A51" s="5" t="s">
        <v>22</v>
      </c>
      <c r="B51" s="5"/>
      <c r="C51" s="5"/>
      <c r="D51" s="5"/>
    </row>
    <row r="52" spans="1:4" ht="15.75">
      <c r="A52" s="5" t="s">
        <v>3</v>
      </c>
      <c r="B52" s="5"/>
      <c r="C52" s="5" t="s">
        <v>154</v>
      </c>
      <c r="D52" s="5"/>
    </row>
    <row r="53" spans="1:4" ht="15.75">
      <c r="A53" s="10"/>
      <c r="B53" s="5"/>
      <c r="C53" s="5"/>
      <c r="D53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SheetLayoutView="100" zoomScalePageLayoutView="0" workbookViewId="0" topLeftCell="A13">
      <selection activeCell="C36" sqref="C36"/>
    </sheetView>
  </sheetViews>
  <sheetFormatPr defaultColWidth="9.00390625" defaultRowHeight="12.75"/>
  <cols>
    <col min="1" max="1" width="71.25390625" style="0" customWidth="1"/>
    <col min="2" max="2" width="13.875" style="0" customWidth="1"/>
    <col min="3" max="4" width="14.00390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28</v>
      </c>
      <c r="B2" s="98"/>
      <c r="C2" s="98"/>
      <c r="D2" s="98"/>
    </row>
    <row r="3" spans="1:4" ht="15.75">
      <c r="A3" s="98" t="s">
        <v>156</v>
      </c>
      <c r="B3" s="98"/>
      <c r="C3" s="98"/>
      <c r="D3" s="98"/>
    </row>
    <row r="4" spans="1:4" ht="10.5" customHeight="1">
      <c r="A4" s="4"/>
      <c r="B4" s="4"/>
      <c r="C4" s="4"/>
      <c r="D4" s="4"/>
    </row>
    <row r="5" spans="1:4" ht="50.25" customHeight="1">
      <c r="A5" s="6" t="s">
        <v>2</v>
      </c>
      <c r="B5" s="6" t="s">
        <v>135</v>
      </c>
      <c r="C5" s="7" t="s">
        <v>157</v>
      </c>
      <c r="D5" s="40" t="s">
        <v>4</v>
      </c>
    </row>
    <row r="6" spans="1:4" ht="12" customHeight="1">
      <c r="A6" s="25"/>
      <c r="B6" s="26"/>
      <c r="C6" s="26"/>
      <c r="D6" s="26"/>
    </row>
    <row r="7" spans="1:4" ht="16.5" customHeight="1">
      <c r="A7" s="19" t="s">
        <v>75</v>
      </c>
      <c r="B7" s="20">
        <f>SUM(B8:B20)</f>
        <v>1006.5</v>
      </c>
      <c r="C7" s="76">
        <f>C8+C9+C10+C11+C12+C13+C14+C15+C16+C20+C21+C17+C19</f>
        <v>726.8999999999999</v>
      </c>
      <c r="D7" s="21">
        <f aca="true" t="shared" si="0" ref="D7:D13">C7/B7*100</f>
        <v>72.22056631892696</v>
      </c>
    </row>
    <row r="8" spans="1:4" ht="15">
      <c r="A8" s="12" t="s">
        <v>10</v>
      </c>
      <c r="B8" s="22">
        <v>265.5</v>
      </c>
      <c r="C8" s="86">
        <v>215.3</v>
      </c>
      <c r="D8" s="14">
        <f t="shared" si="0"/>
        <v>81.09227871939737</v>
      </c>
    </row>
    <row r="9" spans="1:4" ht="15.75" customHeight="1">
      <c r="A9" s="12" t="s">
        <v>11</v>
      </c>
      <c r="B9" s="22">
        <v>1</v>
      </c>
      <c r="C9" s="86">
        <v>17.2</v>
      </c>
      <c r="D9" s="14">
        <f t="shared" si="0"/>
        <v>1720</v>
      </c>
    </row>
    <row r="10" spans="1:4" ht="17.25" customHeight="1">
      <c r="A10" s="12" t="s">
        <v>7</v>
      </c>
      <c r="B10" s="22">
        <v>137</v>
      </c>
      <c r="C10" s="22">
        <v>72.6</v>
      </c>
      <c r="D10" s="14">
        <f t="shared" si="0"/>
        <v>52.992700729927</v>
      </c>
    </row>
    <row r="11" spans="1:4" ht="15.75" customHeight="1">
      <c r="A11" s="12" t="s">
        <v>12</v>
      </c>
      <c r="B11" s="22">
        <v>461</v>
      </c>
      <c r="C11" s="22">
        <v>282</v>
      </c>
      <c r="D11" s="14">
        <f t="shared" si="0"/>
        <v>61.17136659436009</v>
      </c>
    </row>
    <row r="12" spans="1:4" ht="29.25" customHeight="1" hidden="1">
      <c r="A12" s="12" t="s">
        <v>40</v>
      </c>
      <c r="B12" s="22"/>
      <c r="C12" s="22"/>
      <c r="D12" s="14" t="e">
        <f t="shared" si="0"/>
        <v>#DIV/0!</v>
      </c>
    </row>
    <row r="13" spans="1:4" ht="30.75" customHeight="1">
      <c r="A13" s="12" t="s">
        <v>20</v>
      </c>
      <c r="B13" s="22">
        <v>16</v>
      </c>
      <c r="C13" s="86">
        <v>18.9</v>
      </c>
      <c r="D13" s="14">
        <f t="shared" si="0"/>
        <v>118.12499999999999</v>
      </c>
    </row>
    <row r="14" spans="1:4" ht="12.75" customHeight="1" hidden="1">
      <c r="A14" s="12" t="s">
        <v>6</v>
      </c>
      <c r="B14" s="22"/>
      <c r="C14" s="22"/>
      <c r="D14" s="14"/>
    </row>
    <row r="15" spans="1:4" ht="30.75" customHeight="1">
      <c r="A15" s="12" t="s">
        <v>67</v>
      </c>
      <c r="B15" s="22">
        <v>62</v>
      </c>
      <c r="C15" s="22">
        <v>47.4</v>
      </c>
      <c r="D15" s="14">
        <f>C15/B15*100</f>
        <v>76.45161290322581</v>
      </c>
    </row>
    <row r="16" spans="1:4" ht="58.5" customHeight="1">
      <c r="A16" s="23" t="s">
        <v>88</v>
      </c>
      <c r="B16" s="22">
        <v>64</v>
      </c>
      <c r="C16" s="22">
        <v>34.8</v>
      </c>
      <c r="D16" s="14">
        <f>C16/B16*100</f>
        <v>54.37499999999999</v>
      </c>
    </row>
    <row r="17" spans="1:4" ht="30.75" customHeight="1">
      <c r="A17" s="12" t="s">
        <v>89</v>
      </c>
      <c r="B17" s="22">
        <v>0</v>
      </c>
      <c r="C17" s="86">
        <v>29.3</v>
      </c>
      <c r="D17" s="14"/>
    </row>
    <row r="18" spans="1:4" ht="30.75" customHeight="1">
      <c r="A18" s="12" t="s">
        <v>53</v>
      </c>
      <c r="B18" s="22">
        <v>0</v>
      </c>
      <c r="C18" s="22"/>
      <c r="D18" s="14"/>
    </row>
    <row r="19" spans="1:4" ht="45.75" customHeight="1">
      <c r="A19" s="12" t="s">
        <v>105</v>
      </c>
      <c r="B19" s="22"/>
      <c r="C19" s="22">
        <v>0</v>
      </c>
      <c r="D19" s="14"/>
    </row>
    <row r="20" spans="1:4" ht="16.5" customHeight="1">
      <c r="A20" s="12" t="s">
        <v>18</v>
      </c>
      <c r="B20" s="22"/>
      <c r="C20" s="22">
        <v>9.4</v>
      </c>
      <c r="D20" s="14"/>
    </row>
    <row r="21" spans="1:4" ht="0.75" customHeight="1" hidden="1">
      <c r="A21" s="51" t="s">
        <v>81</v>
      </c>
      <c r="B21" s="73"/>
      <c r="C21" s="22"/>
      <c r="D21" s="14"/>
    </row>
    <row r="22" spans="1:4" ht="15" customHeight="1">
      <c r="A22" s="19" t="s">
        <v>5</v>
      </c>
      <c r="B22" s="61">
        <f>B23+B24+B27+B28+B30+B32+B29+B25+B26+B33+B31</f>
        <v>6207.98345</v>
      </c>
      <c r="C22" s="61">
        <f>C23+C24+C27+C28+C34+C30+C29+C32+C25+C26+C33</f>
        <v>4894.3</v>
      </c>
      <c r="D22" s="21">
        <f>C22/B22*100</f>
        <v>78.83880553837496</v>
      </c>
    </row>
    <row r="23" spans="1:4" ht="31.5" customHeight="1">
      <c r="A23" s="12" t="s">
        <v>94</v>
      </c>
      <c r="B23" s="63">
        <v>942.7</v>
      </c>
      <c r="C23" s="63">
        <v>776.7</v>
      </c>
      <c r="D23" s="14">
        <f>C23/B23*100</f>
        <v>82.39100456136629</v>
      </c>
    </row>
    <row r="24" spans="1:4" ht="31.5" customHeight="1">
      <c r="A24" s="12" t="s">
        <v>96</v>
      </c>
      <c r="B24" s="63">
        <v>3647.6664</v>
      </c>
      <c r="C24" s="63">
        <v>3608.6</v>
      </c>
      <c r="D24" s="14">
        <f>C24/B24*100</f>
        <v>98.92900293733001</v>
      </c>
    </row>
    <row r="25" spans="1:4" ht="62.25" customHeight="1">
      <c r="A25" s="12" t="s">
        <v>138</v>
      </c>
      <c r="B25" s="63">
        <v>264.4</v>
      </c>
      <c r="C25" s="63">
        <v>233.2</v>
      </c>
      <c r="D25" s="14">
        <f>C25/B25*100</f>
        <v>88.19969742813919</v>
      </c>
    </row>
    <row r="26" spans="1:4" ht="62.25" customHeight="1">
      <c r="A26" s="12" t="s">
        <v>143</v>
      </c>
      <c r="B26" s="63">
        <v>260</v>
      </c>
      <c r="C26" s="63"/>
      <c r="D26" s="14"/>
    </row>
    <row r="27" spans="1:4" ht="29.25" customHeight="1">
      <c r="A27" s="12" t="s">
        <v>84</v>
      </c>
      <c r="B27" s="63">
        <v>206.5</v>
      </c>
      <c r="C27" s="63">
        <v>181.1</v>
      </c>
      <c r="D27" s="14">
        <f>C27/B27*100</f>
        <v>87.6997578692494</v>
      </c>
    </row>
    <row r="28" spans="1:4" ht="48.75" customHeight="1">
      <c r="A28" s="12" t="s">
        <v>86</v>
      </c>
      <c r="B28" s="63">
        <v>0</v>
      </c>
      <c r="C28" s="63">
        <v>0</v>
      </c>
      <c r="D28" s="14"/>
    </row>
    <row r="29" spans="1:4" ht="60" customHeight="1">
      <c r="A29" s="12" t="s">
        <v>107</v>
      </c>
      <c r="B29" s="63">
        <v>0</v>
      </c>
      <c r="C29" s="63">
        <v>0</v>
      </c>
      <c r="D29" s="14"/>
    </row>
    <row r="30" spans="1:4" ht="43.5" customHeight="1">
      <c r="A30" s="52" t="s">
        <v>93</v>
      </c>
      <c r="B30" s="63">
        <v>635.21705</v>
      </c>
      <c r="C30" s="63">
        <v>29</v>
      </c>
      <c r="D30" s="14">
        <f>C30/B30*100</f>
        <v>4.565368640530036</v>
      </c>
    </row>
    <row r="31" spans="1:4" ht="43.5" customHeight="1">
      <c r="A31" s="81" t="s">
        <v>147</v>
      </c>
      <c r="B31" s="63">
        <v>180</v>
      </c>
      <c r="C31" s="63"/>
      <c r="D31" s="14">
        <f>C31/B31*100</f>
        <v>0</v>
      </c>
    </row>
    <row r="32" spans="1:4" ht="45.75" customHeight="1">
      <c r="A32" s="12" t="s">
        <v>146</v>
      </c>
      <c r="B32" s="63">
        <v>41.5</v>
      </c>
      <c r="C32" s="63">
        <v>41.5</v>
      </c>
      <c r="D32" s="14">
        <f>C32/B32*100</f>
        <v>100</v>
      </c>
    </row>
    <row r="33" spans="1:4" ht="32.25" customHeight="1">
      <c r="A33" s="12" t="s">
        <v>144</v>
      </c>
      <c r="B33" s="63">
        <v>30</v>
      </c>
      <c r="C33" s="63">
        <v>30</v>
      </c>
      <c r="D33" s="14">
        <f>C33/B33*100</f>
        <v>100</v>
      </c>
    </row>
    <row r="34" spans="1:4" ht="48.75" customHeight="1">
      <c r="A34" s="12" t="s">
        <v>92</v>
      </c>
      <c r="B34" s="63"/>
      <c r="C34" s="63">
        <v>-5.8</v>
      </c>
      <c r="D34" s="21"/>
    </row>
    <row r="35" spans="1:4" ht="15" customHeight="1">
      <c r="A35" s="19" t="s">
        <v>1</v>
      </c>
      <c r="B35" s="20">
        <f>B22+B7</f>
        <v>7214.48345</v>
      </c>
      <c r="C35" s="20">
        <f>C22+C7</f>
        <v>5621.2</v>
      </c>
      <c r="D35" s="20">
        <f aca="true" t="shared" si="1" ref="D35:D53">C35/B35*100</f>
        <v>77.91548818370357</v>
      </c>
    </row>
    <row r="36" spans="1:4" ht="15" customHeight="1">
      <c r="A36" s="19" t="s">
        <v>141</v>
      </c>
      <c r="B36" s="76">
        <f>B37+B42+B44+B47+B55+B51</f>
        <v>7499.8150000000005</v>
      </c>
      <c r="C36" s="93">
        <f>C37+C42+C44+C47+C55+C51</f>
        <v>5862.968</v>
      </c>
      <c r="D36" s="20">
        <f>C36/B36*100</f>
        <v>78.17483497926283</v>
      </c>
    </row>
    <row r="37" spans="1:4" ht="15" customHeight="1">
      <c r="A37" s="19" t="s">
        <v>59</v>
      </c>
      <c r="B37" s="20">
        <f>B38+B40+B41+B39</f>
        <v>1732.5</v>
      </c>
      <c r="C37" s="20">
        <f>C38+C40+C41+C39</f>
        <v>1328.502</v>
      </c>
      <c r="D37" s="21">
        <f t="shared" si="1"/>
        <v>76.68121212121211</v>
      </c>
    </row>
    <row r="38" spans="1:4" ht="43.5" customHeight="1">
      <c r="A38" s="38" t="s">
        <v>34</v>
      </c>
      <c r="B38" s="13">
        <v>1604.1</v>
      </c>
      <c r="C38" s="13">
        <v>1261.138</v>
      </c>
      <c r="D38" s="14">
        <f t="shared" si="1"/>
        <v>78.61966211582819</v>
      </c>
    </row>
    <row r="39" spans="1:4" ht="30" hidden="1">
      <c r="A39" s="38" t="s">
        <v>104</v>
      </c>
      <c r="B39" s="13">
        <v>0</v>
      </c>
      <c r="C39" s="13">
        <v>0</v>
      </c>
      <c r="D39" s="14"/>
    </row>
    <row r="40" spans="1:4" ht="15" customHeight="1">
      <c r="A40" s="38" t="s">
        <v>42</v>
      </c>
      <c r="B40" s="13">
        <v>1</v>
      </c>
      <c r="C40" s="13">
        <v>0</v>
      </c>
      <c r="D40" s="14">
        <f t="shared" si="1"/>
        <v>0</v>
      </c>
    </row>
    <row r="41" spans="1:4" ht="14.25" customHeight="1">
      <c r="A41" s="12" t="s">
        <v>31</v>
      </c>
      <c r="B41" s="13">
        <v>127.4</v>
      </c>
      <c r="C41" s="13">
        <v>67.364</v>
      </c>
      <c r="D41" s="14">
        <f t="shared" si="1"/>
        <v>52.87598116169545</v>
      </c>
    </row>
    <row r="42" spans="1:4" ht="14.25" customHeight="1">
      <c r="A42" s="19" t="s">
        <v>60</v>
      </c>
      <c r="B42" s="20">
        <f>B43</f>
        <v>206.5</v>
      </c>
      <c r="C42" s="20">
        <f>C43</f>
        <v>155.424</v>
      </c>
      <c r="D42" s="21">
        <f t="shared" si="1"/>
        <v>75.26585956416466</v>
      </c>
    </row>
    <row r="43" spans="1:4" ht="14.25" customHeight="1">
      <c r="A43" s="12" t="s">
        <v>9</v>
      </c>
      <c r="B43" s="13">
        <v>206.5</v>
      </c>
      <c r="C43" s="13">
        <v>155.424</v>
      </c>
      <c r="D43" s="14">
        <f t="shared" si="1"/>
        <v>75.26585956416466</v>
      </c>
    </row>
    <row r="44" spans="1:4" ht="14.25" customHeight="1" hidden="1">
      <c r="A44" s="19" t="s">
        <v>35</v>
      </c>
      <c r="B44" s="20">
        <f>B45+B46</f>
        <v>0</v>
      </c>
      <c r="C44" s="20">
        <f>C45+C46</f>
        <v>0</v>
      </c>
      <c r="D44" s="21">
        <v>0</v>
      </c>
    </row>
    <row r="45" spans="1:4" ht="27.75" customHeight="1" hidden="1">
      <c r="A45" s="12" t="s">
        <v>21</v>
      </c>
      <c r="B45" s="13">
        <v>0</v>
      </c>
      <c r="C45" s="13">
        <v>0</v>
      </c>
      <c r="D45" s="14">
        <v>0</v>
      </c>
    </row>
    <row r="46" spans="1:4" ht="15.75" customHeight="1" hidden="1">
      <c r="A46" s="12" t="s">
        <v>55</v>
      </c>
      <c r="B46" s="13"/>
      <c r="C46" s="13"/>
      <c r="D46" s="14"/>
    </row>
    <row r="47" spans="1:4" ht="15.75" customHeight="1">
      <c r="A47" s="19" t="s">
        <v>41</v>
      </c>
      <c r="B47" s="20">
        <f>B49+B50+B48</f>
        <v>779.506</v>
      </c>
      <c r="C47" s="20">
        <f>C49+C50+C48</f>
        <v>303.2</v>
      </c>
      <c r="D47" s="21">
        <f t="shared" si="1"/>
        <v>38.89642927700364</v>
      </c>
    </row>
    <row r="48" spans="1:4" ht="14.25" customHeight="1" hidden="1">
      <c r="A48" s="46" t="s">
        <v>73</v>
      </c>
      <c r="B48" s="13">
        <v>0</v>
      </c>
      <c r="C48" s="13">
        <v>0</v>
      </c>
      <c r="D48" s="14">
        <v>0</v>
      </c>
    </row>
    <row r="49" spans="1:4" ht="15">
      <c r="A49" s="12" t="s">
        <v>139</v>
      </c>
      <c r="B49" s="13">
        <v>529.506</v>
      </c>
      <c r="C49" s="77">
        <v>233.2</v>
      </c>
      <c r="D49" s="14">
        <f t="shared" si="1"/>
        <v>44.04104958206328</v>
      </c>
    </row>
    <row r="50" spans="1:4" ht="15">
      <c r="A50" s="59" t="s">
        <v>50</v>
      </c>
      <c r="B50" s="13">
        <v>250</v>
      </c>
      <c r="C50" s="13">
        <v>70</v>
      </c>
      <c r="D50" s="14">
        <v>0</v>
      </c>
    </row>
    <row r="51" spans="1:4" ht="15.75" customHeight="1">
      <c r="A51" s="19" t="s">
        <v>14</v>
      </c>
      <c r="B51" s="20">
        <f>B52+B53+B54</f>
        <v>4708.509</v>
      </c>
      <c r="C51" s="20">
        <f>C52+C53+C54</f>
        <v>4021.257</v>
      </c>
      <c r="D51" s="14">
        <f t="shared" si="1"/>
        <v>85.4040419164538</v>
      </c>
    </row>
    <row r="52" spans="1:4" ht="15.75" customHeight="1">
      <c r="A52" s="12" t="s">
        <v>49</v>
      </c>
      <c r="B52" s="13">
        <v>205.3</v>
      </c>
      <c r="C52" s="13">
        <v>192.197</v>
      </c>
      <c r="D52" s="14">
        <f t="shared" si="1"/>
        <v>93.61763273258646</v>
      </c>
    </row>
    <row r="53" spans="1:4" ht="15">
      <c r="A53" s="36" t="s">
        <v>38</v>
      </c>
      <c r="B53" s="13">
        <v>3603.56</v>
      </c>
      <c r="C53" s="13">
        <v>3603.36</v>
      </c>
      <c r="D53" s="14">
        <f t="shared" si="1"/>
        <v>99.99444993284419</v>
      </c>
    </row>
    <row r="54" spans="1:4" ht="15.75" customHeight="1">
      <c r="A54" s="12" t="s">
        <v>15</v>
      </c>
      <c r="B54" s="13">
        <v>899.649</v>
      </c>
      <c r="C54" s="13">
        <v>225.7</v>
      </c>
      <c r="D54" s="14">
        <f>C54/B54*100</f>
        <v>25.08756192692928</v>
      </c>
    </row>
    <row r="55" spans="1:4" ht="15.75" customHeight="1">
      <c r="A55" s="19" t="s">
        <v>39</v>
      </c>
      <c r="B55" s="20">
        <f>B56</f>
        <v>72.8</v>
      </c>
      <c r="C55" s="20">
        <f>C56</f>
        <v>54.585</v>
      </c>
      <c r="D55" s="21">
        <f>C55/B55*100</f>
        <v>74.9793956043956</v>
      </c>
    </row>
    <row r="56" spans="1:4" ht="15.75" customHeight="1">
      <c r="A56" s="12" t="s">
        <v>39</v>
      </c>
      <c r="B56" s="13">
        <v>72.8</v>
      </c>
      <c r="C56" s="13">
        <v>54.585</v>
      </c>
      <c r="D56" s="14">
        <f>C56/B56*100</f>
        <v>74.9793956043956</v>
      </c>
    </row>
    <row r="57" spans="1:4" ht="15" customHeight="1">
      <c r="A57" s="12" t="s">
        <v>0</v>
      </c>
      <c r="B57" s="13">
        <f>B35-B36</f>
        <v>-285.3315500000008</v>
      </c>
      <c r="C57" s="88">
        <f>C35-C36</f>
        <v>-241.76800000000003</v>
      </c>
      <c r="D57" s="13"/>
    </row>
    <row r="58" spans="1:4" ht="15" customHeight="1">
      <c r="A58" s="5"/>
      <c r="B58" s="24"/>
      <c r="C58" s="24"/>
      <c r="D58" s="14"/>
    </row>
    <row r="59" spans="1:4" ht="14.25" customHeight="1">
      <c r="A59" s="5" t="s">
        <v>153</v>
      </c>
      <c r="B59" s="5"/>
      <c r="C59" s="5"/>
      <c r="D59" s="5"/>
    </row>
    <row r="60" spans="1:4" ht="18" customHeight="1">
      <c r="A60" s="5" t="s">
        <v>22</v>
      </c>
      <c r="B60" s="5"/>
      <c r="C60" s="5"/>
      <c r="D60" s="5"/>
    </row>
    <row r="61" spans="1:4" ht="15.75">
      <c r="A61" s="5" t="s">
        <v>3</v>
      </c>
      <c r="B61" s="5"/>
      <c r="C61" s="5" t="s">
        <v>154</v>
      </c>
      <c r="D61" s="5"/>
    </row>
    <row r="62" spans="1:4" ht="15.75">
      <c r="A62" s="10"/>
      <c r="B62" s="5"/>
      <c r="C62" s="5"/>
      <c r="D62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zoomScalePageLayoutView="0" workbookViewId="0" topLeftCell="A34">
      <selection activeCell="C33" sqref="C33"/>
    </sheetView>
  </sheetViews>
  <sheetFormatPr defaultColWidth="9.00390625" defaultRowHeight="12.75"/>
  <cols>
    <col min="1" max="1" width="77.125" style="0" customWidth="1"/>
    <col min="2" max="2" width="13.625" style="0" customWidth="1"/>
    <col min="3" max="3" width="15.75390625" style="0" customWidth="1"/>
    <col min="4" max="4" width="11.75390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29</v>
      </c>
      <c r="B2" s="98"/>
      <c r="C2" s="98"/>
      <c r="D2" s="98"/>
    </row>
    <row r="3" spans="1:5" ht="15.75">
      <c r="A3" s="98" t="s">
        <v>156</v>
      </c>
      <c r="B3" s="98"/>
      <c r="C3" s="98"/>
      <c r="D3" s="98"/>
      <c r="E3" s="98"/>
    </row>
    <row r="4" spans="1:4" ht="8.25" customHeight="1">
      <c r="A4" s="4"/>
      <c r="B4" s="4"/>
      <c r="C4" s="4"/>
      <c r="D4" s="4"/>
    </row>
    <row r="5" spans="1:4" ht="48" customHeight="1">
      <c r="A5" s="6" t="s">
        <v>2</v>
      </c>
      <c r="B5" s="7" t="s">
        <v>135</v>
      </c>
      <c r="C5" s="7" t="s">
        <v>157</v>
      </c>
      <c r="D5" s="40" t="s">
        <v>4</v>
      </c>
    </row>
    <row r="6" spans="1:4" ht="13.5" customHeight="1">
      <c r="A6" s="25"/>
      <c r="B6" s="26"/>
      <c r="C6" s="26"/>
      <c r="D6" s="26"/>
    </row>
    <row r="7" spans="1:4" ht="15" customHeight="1">
      <c r="A7" s="35" t="s">
        <v>76</v>
      </c>
      <c r="B7" s="28">
        <f>SUM(B8:B19)</f>
        <v>2395.6</v>
      </c>
      <c r="C7" s="28">
        <f>SUM(C8:C19)</f>
        <v>2868.6</v>
      </c>
      <c r="D7" s="29">
        <f>C7/B7*100</f>
        <v>119.74453164134246</v>
      </c>
    </row>
    <row r="8" spans="1:4" ht="16.5" customHeight="1">
      <c r="A8" s="12" t="s">
        <v>10</v>
      </c>
      <c r="B8" s="64">
        <v>698.6</v>
      </c>
      <c r="C8" s="64">
        <v>526.7</v>
      </c>
      <c r="D8" s="9">
        <f>C8/B8*100</f>
        <v>75.39364443172059</v>
      </c>
    </row>
    <row r="9" spans="1:4" ht="19.5" customHeight="1">
      <c r="A9" s="12" t="s">
        <v>11</v>
      </c>
      <c r="B9" s="64">
        <v>0</v>
      </c>
      <c r="C9" s="64">
        <v>0</v>
      </c>
      <c r="D9" s="9"/>
    </row>
    <row r="10" spans="1:4" ht="15.75" customHeight="1">
      <c r="A10" s="12" t="s">
        <v>7</v>
      </c>
      <c r="B10" s="64">
        <v>114</v>
      </c>
      <c r="C10" s="64">
        <v>71</v>
      </c>
      <c r="D10" s="9">
        <f>C10/B10*100</f>
        <v>62.28070175438597</v>
      </c>
    </row>
    <row r="11" spans="1:4" ht="18" customHeight="1">
      <c r="A11" s="12" t="s">
        <v>12</v>
      </c>
      <c r="B11" s="64">
        <v>1518</v>
      </c>
      <c r="C11" s="64">
        <v>2056</v>
      </c>
      <c r="D11" s="9">
        <f>C11/B11*100</f>
        <v>135.44137022397894</v>
      </c>
    </row>
    <row r="12" spans="1:4" ht="0.75" customHeight="1" hidden="1">
      <c r="A12" s="12" t="s">
        <v>40</v>
      </c>
      <c r="B12" s="64"/>
      <c r="C12" s="64"/>
      <c r="D12" s="9"/>
    </row>
    <row r="13" spans="1:4" ht="32.25" customHeight="1">
      <c r="A13" s="12" t="s">
        <v>20</v>
      </c>
      <c r="B13" s="64">
        <v>0</v>
      </c>
      <c r="C13" s="64"/>
      <c r="D13" s="9"/>
    </row>
    <row r="14" spans="1:4" ht="32.25" customHeight="1">
      <c r="A14" s="12" t="s">
        <v>67</v>
      </c>
      <c r="B14" s="64">
        <v>46</v>
      </c>
      <c r="C14" s="64">
        <v>36.6</v>
      </c>
      <c r="D14" s="9">
        <f>C14/B14*100</f>
        <v>79.56521739130436</v>
      </c>
    </row>
    <row r="15" spans="1:4" ht="60" customHeight="1">
      <c r="A15" s="23" t="s">
        <v>88</v>
      </c>
      <c r="B15" s="64">
        <v>19</v>
      </c>
      <c r="C15" s="64">
        <v>172.9</v>
      </c>
      <c r="D15" s="9">
        <f>C15/B15*100</f>
        <v>910</v>
      </c>
    </row>
    <row r="16" spans="1:4" ht="32.25" customHeight="1">
      <c r="A16" s="12" t="s">
        <v>89</v>
      </c>
      <c r="B16" s="64">
        <v>0</v>
      </c>
      <c r="C16" s="64">
        <v>5.4</v>
      </c>
      <c r="D16" s="9"/>
    </row>
    <row r="17" spans="1:4" ht="31.5" customHeight="1">
      <c r="A17" s="12" t="s">
        <v>53</v>
      </c>
      <c r="B17" s="64">
        <v>0</v>
      </c>
      <c r="C17" s="64"/>
      <c r="D17" s="9"/>
    </row>
    <row r="18" spans="1:4" ht="48" customHeight="1">
      <c r="A18" s="12" t="s">
        <v>77</v>
      </c>
      <c r="B18" s="64">
        <v>0</v>
      </c>
      <c r="C18" s="64">
        <v>0</v>
      </c>
      <c r="D18" s="9"/>
    </row>
    <row r="19" spans="1:4" ht="21" customHeight="1">
      <c r="A19" s="12" t="s">
        <v>18</v>
      </c>
      <c r="B19" s="64">
        <v>0</v>
      </c>
      <c r="C19" s="64">
        <v>0</v>
      </c>
      <c r="D19" s="9"/>
    </row>
    <row r="20" spans="1:4" ht="19.5" customHeight="1">
      <c r="A20" s="35" t="s">
        <v>5</v>
      </c>
      <c r="B20" s="65">
        <f>B21+B22+B25+B30+B26+B28+B29+B23+B24+B27</f>
        <v>7615.7016300000005</v>
      </c>
      <c r="C20" s="65">
        <f>C21+C22+C25+C30+C26+C28+C29+C23+C31+C27+C24</f>
        <v>6294.86154</v>
      </c>
      <c r="D20" s="29">
        <f>C20/B20*100</f>
        <v>82.65635716613545</v>
      </c>
    </row>
    <row r="21" spans="1:4" ht="30.75" customHeight="1">
      <c r="A21" s="12" t="s">
        <v>94</v>
      </c>
      <c r="B21" s="66">
        <v>90.6</v>
      </c>
      <c r="C21" s="66">
        <v>21.8</v>
      </c>
      <c r="D21" s="9">
        <f>C21/B21*100</f>
        <v>24.06181015452539</v>
      </c>
    </row>
    <row r="22" spans="1:4" ht="31.5" customHeight="1">
      <c r="A22" s="12" t="s">
        <v>96</v>
      </c>
      <c r="B22" s="66">
        <v>6310.77091</v>
      </c>
      <c r="C22" s="66">
        <v>5798.4</v>
      </c>
      <c r="D22" s="9">
        <f>C22/B22*100</f>
        <v>91.88100919353448</v>
      </c>
    </row>
    <row r="23" spans="1:4" ht="62.25" customHeight="1">
      <c r="A23" s="12" t="s">
        <v>138</v>
      </c>
      <c r="B23" s="66">
        <v>74.7</v>
      </c>
      <c r="C23" s="66">
        <v>54.2</v>
      </c>
      <c r="D23" s="9">
        <f>C23/B23*100</f>
        <v>72.55689424364124</v>
      </c>
    </row>
    <row r="24" spans="1:4" ht="47.25" customHeight="1">
      <c r="A24" s="12" t="s">
        <v>143</v>
      </c>
      <c r="B24" s="66">
        <v>133</v>
      </c>
      <c r="C24" s="66">
        <v>133</v>
      </c>
      <c r="D24" s="9"/>
    </row>
    <row r="25" spans="1:4" ht="17.25" customHeight="1">
      <c r="A25" s="12" t="s">
        <v>84</v>
      </c>
      <c r="B25" s="66">
        <v>201.7</v>
      </c>
      <c r="C25" s="66">
        <v>168.9</v>
      </c>
      <c r="D25" s="9">
        <f>C25/B25*100</f>
        <v>83.73822508676253</v>
      </c>
    </row>
    <row r="26" spans="1:4" ht="47.25" customHeight="1">
      <c r="A26" s="60" t="s">
        <v>93</v>
      </c>
      <c r="B26" s="66">
        <v>714.61918</v>
      </c>
      <c r="C26" s="66">
        <v>33.6</v>
      </c>
      <c r="D26" s="9">
        <f>C26/B26*100</f>
        <v>4.701804952954103</v>
      </c>
    </row>
    <row r="27" spans="1:4" ht="47.25" customHeight="1">
      <c r="A27" s="81" t="s">
        <v>147</v>
      </c>
      <c r="B27" s="66">
        <v>71.85</v>
      </c>
      <c r="C27" s="66">
        <v>71.9</v>
      </c>
      <c r="D27" s="9"/>
    </row>
    <row r="28" spans="1:4" ht="31.5" customHeight="1">
      <c r="A28" s="12" t="s">
        <v>100</v>
      </c>
      <c r="B28" s="66">
        <v>8.46154</v>
      </c>
      <c r="C28" s="66">
        <v>18.46154</v>
      </c>
      <c r="D28" s="9">
        <f>C28/B28*100</f>
        <v>218.18179669421878</v>
      </c>
    </row>
    <row r="29" spans="1:4" ht="19.5" customHeight="1">
      <c r="A29" s="12" t="s">
        <v>116</v>
      </c>
      <c r="B29" s="66">
        <v>10</v>
      </c>
      <c r="C29" s="66">
        <v>0</v>
      </c>
      <c r="D29" s="9"/>
    </row>
    <row r="30" spans="1:4" ht="47.25" customHeight="1">
      <c r="A30" s="12" t="s">
        <v>86</v>
      </c>
      <c r="B30" s="66">
        <v>0</v>
      </c>
      <c r="C30" s="66">
        <v>0</v>
      </c>
      <c r="D30" s="9"/>
    </row>
    <row r="31" spans="1:4" ht="47.25" customHeight="1">
      <c r="A31" s="12" t="s">
        <v>92</v>
      </c>
      <c r="B31" s="66">
        <v>0</v>
      </c>
      <c r="C31" s="66">
        <v>-5.4</v>
      </c>
      <c r="D31" s="9"/>
    </row>
    <row r="32" spans="1:4" ht="18.75" customHeight="1">
      <c r="A32" s="35" t="s">
        <v>1</v>
      </c>
      <c r="B32" s="28">
        <f>B20+B7</f>
        <v>10011.30163</v>
      </c>
      <c r="C32" s="28">
        <f>C20+C7</f>
        <v>9163.46154</v>
      </c>
      <c r="D32" s="29">
        <f>C32/B32*100</f>
        <v>91.53117025802769</v>
      </c>
    </row>
    <row r="33" spans="1:4" ht="15.75">
      <c r="A33" s="35" t="s">
        <v>8</v>
      </c>
      <c r="B33" s="78">
        <f>B34+B38+B40+B42+B45</f>
        <v>10110.865</v>
      </c>
      <c r="C33" s="78">
        <f>C34+C38+C42+C45</f>
        <v>8658.364</v>
      </c>
      <c r="D33" s="29">
        <f>C33/B33*100</f>
        <v>85.63425582282031</v>
      </c>
    </row>
    <row r="34" spans="1:4" ht="15.75">
      <c r="A34" s="35" t="s">
        <v>59</v>
      </c>
      <c r="B34" s="28">
        <f>B35+B36+B37</f>
        <v>1241</v>
      </c>
      <c r="C34" s="28">
        <f>C35+C36+C37</f>
        <v>1015.7489999999999</v>
      </c>
      <c r="D34" s="29">
        <f>C34/B34*100</f>
        <v>81.84923448831587</v>
      </c>
    </row>
    <row r="35" spans="1:4" ht="44.25" customHeight="1">
      <c r="A35" s="38" t="s">
        <v>34</v>
      </c>
      <c r="B35" s="50">
        <v>1150.1</v>
      </c>
      <c r="C35" s="50">
        <v>927.776</v>
      </c>
      <c r="D35" s="9">
        <f>C35/B35*100</f>
        <v>80.66915920354752</v>
      </c>
    </row>
    <row r="36" spans="1:4" ht="15" customHeight="1">
      <c r="A36" s="38" t="s">
        <v>42</v>
      </c>
      <c r="B36" s="50">
        <v>1</v>
      </c>
      <c r="C36" s="50">
        <v>0</v>
      </c>
      <c r="D36" s="9">
        <v>0</v>
      </c>
    </row>
    <row r="37" spans="1:4" ht="15" customHeight="1">
      <c r="A37" s="12" t="s">
        <v>31</v>
      </c>
      <c r="B37" s="50">
        <v>89.9</v>
      </c>
      <c r="C37" s="50">
        <v>87.973</v>
      </c>
      <c r="D37" s="9">
        <v>0</v>
      </c>
    </row>
    <row r="38" spans="1:4" ht="16.5" customHeight="1">
      <c r="A38" s="35" t="s">
        <v>60</v>
      </c>
      <c r="B38" s="28">
        <f>B39</f>
        <v>201.7</v>
      </c>
      <c r="C38" s="28">
        <f>C39</f>
        <v>145.573</v>
      </c>
      <c r="D38" s="29">
        <f>C38/B38*100</f>
        <v>72.17302925136342</v>
      </c>
    </row>
    <row r="39" spans="1:4" ht="15" customHeight="1">
      <c r="A39" s="12" t="s">
        <v>9</v>
      </c>
      <c r="B39" s="50">
        <v>201.7</v>
      </c>
      <c r="C39" s="50">
        <v>145.573</v>
      </c>
      <c r="D39" s="9">
        <f>C39/B39*100</f>
        <v>72.17302925136342</v>
      </c>
    </row>
    <row r="40" spans="1:4" ht="30.75" customHeight="1" hidden="1">
      <c r="A40" s="35" t="s">
        <v>70</v>
      </c>
      <c r="B40" s="28">
        <v>0</v>
      </c>
      <c r="C40" s="28">
        <v>0</v>
      </c>
      <c r="D40" s="29">
        <v>0</v>
      </c>
    </row>
    <row r="41" spans="1:4" ht="31.5" customHeight="1" hidden="1">
      <c r="A41" s="12" t="s">
        <v>71</v>
      </c>
      <c r="B41" s="50">
        <v>0</v>
      </c>
      <c r="C41" s="50">
        <v>0</v>
      </c>
      <c r="D41" s="9">
        <v>0</v>
      </c>
    </row>
    <row r="42" spans="1:4" ht="15.75" customHeight="1">
      <c r="A42" s="35" t="s">
        <v>41</v>
      </c>
      <c r="B42" s="28">
        <f>B43+B44</f>
        <v>309.065</v>
      </c>
      <c r="C42" s="28">
        <f>C43+C44</f>
        <v>288.765</v>
      </c>
      <c r="D42" s="29">
        <f aca="true" t="shared" si="0" ref="D42:D48">C42/B42*100</f>
        <v>93.43180237166938</v>
      </c>
    </row>
    <row r="43" spans="1:4" ht="15" customHeight="1">
      <c r="A43" s="12" t="s">
        <v>139</v>
      </c>
      <c r="B43" s="50">
        <v>210.215</v>
      </c>
      <c r="C43" s="50">
        <v>189.915</v>
      </c>
      <c r="D43" s="9">
        <f t="shared" si="0"/>
        <v>90.34322003662916</v>
      </c>
    </row>
    <row r="44" spans="1:4" ht="15" customHeight="1">
      <c r="A44" s="12" t="s">
        <v>50</v>
      </c>
      <c r="B44" s="50">
        <v>98.85</v>
      </c>
      <c r="C44" s="50">
        <v>98.85</v>
      </c>
      <c r="D44" s="9">
        <v>0</v>
      </c>
    </row>
    <row r="45" spans="1:4" ht="15.75" customHeight="1">
      <c r="A45" s="35" t="s">
        <v>80</v>
      </c>
      <c r="B45" s="28">
        <f>B46+B47+B48</f>
        <v>8359.1</v>
      </c>
      <c r="C45" s="28">
        <f>C46+C47+C48</f>
        <v>7208.277</v>
      </c>
      <c r="D45" s="29">
        <f t="shared" si="0"/>
        <v>86.2326925147444</v>
      </c>
    </row>
    <row r="46" spans="1:4" ht="16.5" customHeight="1">
      <c r="A46" s="12" t="s">
        <v>79</v>
      </c>
      <c r="B46" s="50">
        <v>1199.2</v>
      </c>
      <c r="C46" s="50">
        <v>839.885</v>
      </c>
      <c r="D46" s="9">
        <f>C46/B46*100</f>
        <v>70.03710807204803</v>
      </c>
    </row>
    <row r="47" spans="1:4" ht="15.75" customHeight="1">
      <c r="A47" s="12" t="s">
        <v>38</v>
      </c>
      <c r="B47" s="50">
        <v>6277.2</v>
      </c>
      <c r="C47" s="50">
        <v>6277.054</v>
      </c>
      <c r="D47" s="9">
        <f t="shared" si="0"/>
        <v>99.9976741222201</v>
      </c>
    </row>
    <row r="48" spans="1:4" ht="15.75" customHeight="1">
      <c r="A48" s="12" t="s">
        <v>15</v>
      </c>
      <c r="B48" s="50">
        <v>882.7</v>
      </c>
      <c r="C48" s="50">
        <v>91.338</v>
      </c>
      <c r="D48" s="9">
        <f t="shared" si="0"/>
        <v>10.347569955817377</v>
      </c>
    </row>
    <row r="49" spans="1:4" ht="15.75" customHeight="1">
      <c r="A49" s="12" t="s">
        <v>0</v>
      </c>
      <c r="B49" s="50">
        <f>B32-B33</f>
        <v>-99.56336999999985</v>
      </c>
      <c r="C49" s="79">
        <f>C32-C33</f>
        <v>505.09754000000066</v>
      </c>
      <c r="D49" s="45"/>
    </row>
    <row r="50" spans="1:4" ht="15.75" customHeight="1">
      <c r="A50" s="11"/>
      <c r="B50" s="8"/>
      <c r="C50" s="8"/>
      <c r="D50" s="9"/>
    </row>
    <row r="51" spans="1:4" ht="15.75">
      <c r="A51" s="5" t="s">
        <v>153</v>
      </c>
      <c r="B51" s="5"/>
      <c r="C51" s="5"/>
      <c r="D51" s="5"/>
    </row>
    <row r="52" spans="1:4" ht="15.75">
      <c r="A52" s="5" t="s">
        <v>22</v>
      </c>
      <c r="B52" s="5"/>
      <c r="C52" s="5"/>
      <c r="D52" s="5"/>
    </row>
    <row r="53" spans="1:4" ht="15.75">
      <c r="A53" s="5" t="s">
        <v>3</v>
      </c>
      <c r="B53" s="5"/>
      <c r="C53" s="5" t="s">
        <v>154</v>
      </c>
      <c r="D53" s="5"/>
    </row>
    <row r="54" spans="1:4" ht="15.75">
      <c r="A54" s="10"/>
      <c r="B54" s="5"/>
      <c r="C54" s="5"/>
      <c r="D54" s="5"/>
    </row>
    <row r="55" ht="12.75">
      <c r="A55" s="3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1">
      <selection activeCell="F43" sqref="F43"/>
    </sheetView>
  </sheetViews>
  <sheetFormatPr defaultColWidth="9.00390625" defaultRowHeight="12.75"/>
  <cols>
    <col min="1" max="1" width="68.125" style="2" customWidth="1"/>
    <col min="2" max="2" width="16.625" style="0" customWidth="1"/>
    <col min="3" max="3" width="17.625" style="0" customWidth="1"/>
    <col min="4" max="4" width="14.25390625" style="0" customWidth="1"/>
  </cols>
  <sheetData>
    <row r="1" spans="1:4" ht="15.75">
      <c r="A1" s="98" t="s">
        <v>23</v>
      </c>
      <c r="B1" s="98"/>
      <c r="C1" s="98"/>
      <c r="D1" s="98"/>
    </row>
    <row r="2" spans="1:4" ht="15.75">
      <c r="A2" s="98" t="s">
        <v>30</v>
      </c>
      <c r="B2" s="98"/>
      <c r="C2" s="98"/>
      <c r="D2" s="98"/>
    </row>
    <row r="3" spans="1:4" ht="15.75">
      <c r="A3" s="98" t="s">
        <v>156</v>
      </c>
      <c r="B3" s="98"/>
      <c r="C3" s="98"/>
      <c r="D3" s="98"/>
    </row>
    <row r="4" spans="1:4" ht="9.75" customHeight="1">
      <c r="A4" s="4"/>
      <c r="B4" s="4"/>
      <c r="C4" s="4"/>
      <c r="D4" s="4"/>
    </row>
    <row r="5" spans="1:4" ht="35.25" customHeight="1">
      <c r="A5" s="6" t="s">
        <v>2</v>
      </c>
      <c r="B5" s="7" t="s">
        <v>135</v>
      </c>
      <c r="C5" s="7" t="s">
        <v>157</v>
      </c>
      <c r="D5" s="40" t="s">
        <v>4</v>
      </c>
    </row>
    <row r="6" spans="1:4" ht="14.25" customHeight="1">
      <c r="A6" s="39">
        <v>1</v>
      </c>
      <c r="B6" s="7">
        <v>2</v>
      </c>
      <c r="C6" s="7">
        <v>3</v>
      </c>
      <c r="D6" s="40">
        <v>4</v>
      </c>
    </row>
    <row r="7" spans="1:4" ht="16.5" customHeight="1">
      <c r="A7" s="25"/>
      <c r="B7" s="26"/>
      <c r="C7" s="26"/>
      <c r="D7" s="32"/>
    </row>
    <row r="8" spans="1:4" ht="17.25" customHeight="1">
      <c r="A8" s="19" t="s">
        <v>75</v>
      </c>
      <c r="B8" s="33">
        <f>SUM(B9:B23)</f>
        <v>28096</v>
      </c>
      <c r="C8" s="33">
        <f>SUM(C9:C23)</f>
        <v>22349.699999999997</v>
      </c>
      <c r="D8" s="34">
        <f aca="true" t="shared" si="0" ref="D8:D17">C8/B8*100</f>
        <v>79.54762243735762</v>
      </c>
    </row>
    <row r="9" spans="1:4" ht="15.75" customHeight="1">
      <c r="A9" s="12" t="s">
        <v>10</v>
      </c>
      <c r="B9" s="70">
        <v>19316</v>
      </c>
      <c r="C9" s="70">
        <v>15743.4</v>
      </c>
      <c r="D9" s="18">
        <f>C9/B9*100</f>
        <v>81.50445226755022</v>
      </c>
    </row>
    <row r="10" spans="1:4" ht="15.75" customHeight="1">
      <c r="A10" s="12" t="s">
        <v>11</v>
      </c>
      <c r="B10" s="70">
        <v>48</v>
      </c>
      <c r="C10" s="70">
        <v>11</v>
      </c>
      <c r="D10" s="18">
        <f>C10/B10*100</f>
        <v>22.916666666666664</v>
      </c>
    </row>
    <row r="11" spans="1:4" ht="15.75" customHeight="1">
      <c r="A11" s="12" t="s">
        <v>68</v>
      </c>
      <c r="B11" s="70">
        <v>1986</v>
      </c>
      <c r="C11" s="70">
        <v>1063.4</v>
      </c>
      <c r="D11" s="18">
        <f t="shared" si="0"/>
        <v>53.544813695871106</v>
      </c>
    </row>
    <row r="12" spans="1:4" ht="17.25" customHeight="1">
      <c r="A12" s="12" t="s">
        <v>12</v>
      </c>
      <c r="B12" s="70">
        <v>3871</v>
      </c>
      <c r="C12" s="70">
        <v>2596.4</v>
      </c>
      <c r="D12" s="18">
        <f t="shared" si="0"/>
        <v>67.0731077241023</v>
      </c>
    </row>
    <row r="13" spans="1:4" ht="19.5" customHeight="1" hidden="1">
      <c r="A13" s="12" t="s">
        <v>13</v>
      </c>
      <c r="B13" s="70"/>
      <c r="C13" s="70"/>
      <c r="D13" s="18"/>
    </row>
    <row r="14" spans="1:4" ht="45" customHeight="1">
      <c r="A14" s="12" t="s">
        <v>113</v>
      </c>
      <c r="B14" s="70">
        <v>1602</v>
      </c>
      <c r="C14" s="70">
        <v>1450.9</v>
      </c>
      <c r="D14" s="18">
        <f t="shared" si="0"/>
        <v>90.56803995006243</v>
      </c>
    </row>
    <row r="15" spans="1:4" ht="30" customHeight="1">
      <c r="A15" s="12" t="s">
        <v>82</v>
      </c>
      <c r="B15" s="70">
        <v>23</v>
      </c>
      <c r="C15" s="70">
        <v>7.6</v>
      </c>
      <c r="D15" s="18">
        <f t="shared" si="0"/>
        <v>33.04347826086956</v>
      </c>
    </row>
    <row r="16" spans="1:4" ht="27.75" customHeight="1" hidden="1">
      <c r="A16" s="12" t="s">
        <v>62</v>
      </c>
      <c r="B16" s="70"/>
      <c r="C16" s="70"/>
      <c r="D16" s="18"/>
    </row>
    <row r="17" spans="1:4" ht="31.5" customHeight="1">
      <c r="A17" s="12" t="s">
        <v>83</v>
      </c>
      <c r="B17" s="70">
        <v>350</v>
      </c>
      <c r="C17" s="92">
        <v>268.4</v>
      </c>
      <c r="D17" s="18">
        <f t="shared" si="0"/>
        <v>76.68571428571428</v>
      </c>
    </row>
    <row r="18" spans="1:4" ht="27.75" customHeight="1">
      <c r="A18" s="54" t="s">
        <v>115</v>
      </c>
      <c r="B18" s="70"/>
      <c r="C18" s="70">
        <v>28.1</v>
      </c>
      <c r="D18" s="18"/>
    </row>
    <row r="19" spans="1:4" ht="31.5" customHeight="1">
      <c r="A19" s="12" t="s">
        <v>91</v>
      </c>
      <c r="B19" s="70">
        <v>180</v>
      </c>
      <c r="C19" s="92">
        <v>150.1</v>
      </c>
      <c r="D19" s="18"/>
    </row>
    <row r="20" spans="1:4" ht="30.75" customHeight="1">
      <c r="A20" s="12" t="s">
        <v>90</v>
      </c>
      <c r="B20" s="70">
        <v>20</v>
      </c>
      <c r="C20" s="70">
        <v>31.7</v>
      </c>
      <c r="D20" s="18"/>
    </row>
    <row r="21" spans="1:4" ht="48" customHeight="1">
      <c r="A21" s="56" t="s">
        <v>114</v>
      </c>
      <c r="B21" s="70">
        <v>700</v>
      </c>
      <c r="C21" s="70">
        <v>723.1</v>
      </c>
      <c r="D21" s="18"/>
    </row>
    <row r="22" spans="1:4" ht="31.5" customHeight="1">
      <c r="A22" s="12" t="s">
        <v>152</v>
      </c>
      <c r="B22" s="70"/>
      <c r="C22" s="70">
        <v>0</v>
      </c>
      <c r="D22" s="18"/>
    </row>
    <row r="23" spans="1:4" ht="17.25" customHeight="1">
      <c r="A23" s="12" t="s">
        <v>63</v>
      </c>
      <c r="B23" s="70"/>
      <c r="C23" s="70">
        <v>275.6</v>
      </c>
      <c r="D23" s="18"/>
    </row>
    <row r="24" spans="1:4" ht="18.75" customHeight="1">
      <c r="A24" s="19" t="s">
        <v>5</v>
      </c>
      <c r="B24" s="71">
        <f>B25+B26+B27+B30+B28+B31+B35+B34+B32+B29+B33</f>
        <v>24920.373190000002</v>
      </c>
      <c r="C24" s="71">
        <f>C25+C26+C27+C30+C28+C31+C35+C32+C34+C29</f>
        <v>17125.100000000002</v>
      </c>
      <c r="D24" s="34">
        <f>C24/B24*100</f>
        <v>68.71927586891809</v>
      </c>
    </row>
    <row r="25" spans="1:4" ht="33" customHeight="1">
      <c r="A25" s="12" t="s">
        <v>95</v>
      </c>
      <c r="B25" s="72">
        <v>0</v>
      </c>
      <c r="C25" s="72">
        <v>0</v>
      </c>
      <c r="D25" s="18"/>
    </row>
    <row r="26" spans="1:4" ht="30" customHeight="1">
      <c r="A26" s="12" t="s">
        <v>97</v>
      </c>
      <c r="B26" s="89">
        <v>12846.05932</v>
      </c>
      <c r="C26" s="72">
        <v>12761</v>
      </c>
      <c r="D26" s="18">
        <f>C26/B26*100</f>
        <v>99.33785670857388</v>
      </c>
    </row>
    <row r="27" spans="1:4" ht="45.75" customHeight="1">
      <c r="A27" s="12" t="s">
        <v>112</v>
      </c>
      <c r="B27" s="89">
        <v>0</v>
      </c>
      <c r="C27" s="72">
        <v>0</v>
      </c>
      <c r="D27" s="18"/>
    </row>
    <row r="28" spans="1:4" ht="45.75" customHeight="1">
      <c r="A28" s="52" t="s">
        <v>98</v>
      </c>
      <c r="B28" s="89">
        <v>5161.13852</v>
      </c>
      <c r="C28" s="72">
        <v>37.1</v>
      </c>
      <c r="D28" s="18">
        <f>C28/B28*100</f>
        <v>0.7188336421553746</v>
      </c>
    </row>
    <row r="29" spans="1:4" ht="75.75" customHeight="1">
      <c r="A29" s="52" t="s">
        <v>145</v>
      </c>
      <c r="B29" s="89">
        <v>2395</v>
      </c>
      <c r="C29" s="72">
        <v>2316.4</v>
      </c>
      <c r="D29" s="18">
        <f>C29/B29*100</f>
        <v>96.71816283924844</v>
      </c>
    </row>
    <row r="30" spans="1:4" ht="59.25" customHeight="1">
      <c r="A30" s="12" t="s">
        <v>85</v>
      </c>
      <c r="B30" s="89">
        <v>0</v>
      </c>
      <c r="C30" s="72"/>
      <c r="D30" s="18"/>
    </row>
    <row r="31" spans="1:4" ht="36" customHeight="1">
      <c r="A31" s="53" t="s">
        <v>101</v>
      </c>
      <c r="B31" s="89">
        <v>1900</v>
      </c>
      <c r="C31" s="72">
        <v>1899</v>
      </c>
      <c r="D31" s="18">
        <f>C31/B31*100</f>
        <v>99.94736842105263</v>
      </c>
    </row>
    <row r="32" spans="1:4" ht="62.25" customHeight="1">
      <c r="A32" s="52" t="s">
        <v>109</v>
      </c>
      <c r="B32" s="89">
        <v>0</v>
      </c>
      <c r="C32" s="72">
        <v>0</v>
      </c>
      <c r="D32" s="18"/>
    </row>
    <row r="33" spans="1:4" ht="62.25" customHeight="1">
      <c r="A33" s="52" t="s">
        <v>155</v>
      </c>
      <c r="B33" s="91">
        <v>2524.18</v>
      </c>
      <c r="C33" s="72"/>
      <c r="D33" s="18"/>
    </row>
    <row r="34" spans="1:5" ht="30.75" customHeight="1">
      <c r="A34" s="12" t="s">
        <v>108</v>
      </c>
      <c r="B34" s="89">
        <v>10</v>
      </c>
      <c r="C34" s="72">
        <v>13</v>
      </c>
      <c r="D34" s="18">
        <f>C34/B34*100</f>
        <v>130</v>
      </c>
      <c r="E34" s="55"/>
    </row>
    <row r="35" spans="1:4" ht="44.25" customHeight="1">
      <c r="A35" s="12" t="s">
        <v>148</v>
      </c>
      <c r="B35" s="89">
        <v>83.99535</v>
      </c>
      <c r="C35" s="72">
        <v>98.6</v>
      </c>
      <c r="D35" s="18">
        <f>C35/B35*100</f>
        <v>117.3874506148257</v>
      </c>
    </row>
    <row r="36" spans="1:4" ht="14.25" customHeight="1">
      <c r="A36" s="19" t="s">
        <v>1</v>
      </c>
      <c r="B36" s="33">
        <f>B24+B8</f>
        <v>53016.37319</v>
      </c>
      <c r="C36" s="33">
        <f>C24+C8</f>
        <v>39474.8</v>
      </c>
      <c r="D36" s="34">
        <f>C36/B36*100</f>
        <v>74.45775262394935</v>
      </c>
    </row>
    <row r="37" spans="1:4" ht="16.5" customHeight="1">
      <c r="A37" s="19" t="s">
        <v>8</v>
      </c>
      <c r="B37" s="82">
        <f>B39+B40+B41+B42+B45+B48+B54+B56</f>
        <v>55501.565</v>
      </c>
      <c r="C37" s="82">
        <f>C39+C40+C41+C43+C45+C48+C54+C42+C56</f>
        <v>39050.444</v>
      </c>
      <c r="D37" s="34">
        <f>C37/B37*100</f>
        <v>70.35917635836036</v>
      </c>
    </row>
    <row r="38" spans="1:4" ht="16.5" customHeight="1">
      <c r="A38" s="19" t="s">
        <v>59</v>
      </c>
      <c r="B38" s="33">
        <f>B39+B40+B41</f>
        <v>3982.965</v>
      </c>
      <c r="C38" s="33">
        <f>C39+C40+C41</f>
        <v>2969.6110000000003</v>
      </c>
      <c r="D38" s="34">
        <f>C38/B38*100</f>
        <v>74.55779802232759</v>
      </c>
    </row>
    <row r="39" spans="1:4" ht="43.5" customHeight="1">
      <c r="A39" s="38" t="s">
        <v>34</v>
      </c>
      <c r="B39" s="17">
        <v>3028.295</v>
      </c>
      <c r="C39" s="17">
        <v>2320.233</v>
      </c>
      <c r="D39" s="18">
        <f>C39/B39*100</f>
        <v>76.61846022266656</v>
      </c>
    </row>
    <row r="40" spans="1:4" ht="15.75" customHeight="1">
      <c r="A40" s="38" t="s">
        <v>42</v>
      </c>
      <c r="B40" s="17">
        <v>2</v>
      </c>
      <c r="C40" s="17">
        <v>0</v>
      </c>
      <c r="D40" s="18">
        <f>C40/B40*100</f>
        <v>0</v>
      </c>
    </row>
    <row r="41" spans="1:4" ht="15.75" customHeight="1">
      <c r="A41" s="12" t="s">
        <v>31</v>
      </c>
      <c r="B41" s="17">
        <v>952.67</v>
      </c>
      <c r="C41" s="17">
        <v>649.378</v>
      </c>
      <c r="D41" s="18">
        <f>C41/B41*100</f>
        <v>68.16400222532462</v>
      </c>
    </row>
    <row r="42" spans="1:4" ht="15.75" customHeight="1">
      <c r="A42" s="19" t="s">
        <v>61</v>
      </c>
      <c r="B42" s="17">
        <f>B43+B44</f>
        <v>0</v>
      </c>
      <c r="C42" s="17">
        <f>C43+C44</f>
        <v>0</v>
      </c>
      <c r="D42" s="18">
        <v>0</v>
      </c>
    </row>
    <row r="43" spans="1:4" ht="28.5" customHeight="1">
      <c r="A43" s="12" t="s">
        <v>21</v>
      </c>
      <c r="B43" s="17">
        <v>0</v>
      </c>
      <c r="C43" s="17">
        <v>0</v>
      </c>
      <c r="D43" s="18">
        <v>0</v>
      </c>
    </row>
    <row r="44" spans="1:4" ht="15.75">
      <c r="A44" s="12" t="s">
        <v>69</v>
      </c>
      <c r="B44" s="17">
        <v>0</v>
      </c>
      <c r="C44" s="17">
        <v>0</v>
      </c>
      <c r="D44" s="18">
        <v>0</v>
      </c>
    </row>
    <row r="45" spans="1:4" ht="15.75" customHeight="1">
      <c r="A45" s="19" t="s">
        <v>41</v>
      </c>
      <c r="B45" s="33">
        <f>B46+B47</f>
        <v>13130.1</v>
      </c>
      <c r="C45" s="33">
        <f>C46+C47</f>
        <v>11591.96</v>
      </c>
      <c r="D45" s="34">
        <f>C45/B45*100</f>
        <v>88.28539005795842</v>
      </c>
    </row>
    <row r="46" spans="1:4" ht="15.75" customHeight="1">
      <c r="A46" s="12" t="s">
        <v>139</v>
      </c>
      <c r="B46" s="17">
        <v>13130.1</v>
      </c>
      <c r="C46" s="17">
        <v>11591.96</v>
      </c>
      <c r="D46" s="18">
        <f>C46/B46*100</f>
        <v>88.28539005795842</v>
      </c>
    </row>
    <row r="47" spans="1:4" ht="15.75">
      <c r="A47" s="46" t="s">
        <v>50</v>
      </c>
      <c r="B47" s="17">
        <v>0</v>
      </c>
      <c r="C47" s="17">
        <v>0</v>
      </c>
      <c r="D47" s="18">
        <v>0</v>
      </c>
    </row>
    <row r="48" spans="1:4" ht="17.25" customHeight="1">
      <c r="A48" s="19" t="s">
        <v>14</v>
      </c>
      <c r="B48" s="33">
        <f>B50+B51+B52</f>
        <v>30129.2</v>
      </c>
      <c r="C48" s="33">
        <f>C50+C51+C52</f>
        <v>17606.073</v>
      </c>
      <c r="D48" s="34">
        <f>C48/B48*100</f>
        <v>58.43524886156951</v>
      </c>
    </row>
    <row r="49" spans="1:4" ht="25.5" customHeight="1" hidden="1">
      <c r="A49" s="12" t="s">
        <v>17</v>
      </c>
      <c r="B49" s="17"/>
      <c r="C49" s="17"/>
      <c r="D49" s="18" t="e">
        <f>C49/B49*100</f>
        <v>#DIV/0!</v>
      </c>
    </row>
    <row r="50" spans="1:4" ht="15" customHeight="1">
      <c r="A50" s="12" t="s">
        <v>47</v>
      </c>
      <c r="B50" s="17">
        <v>371</v>
      </c>
      <c r="C50" s="17">
        <v>371</v>
      </c>
      <c r="D50" s="18">
        <f>C50/B50*100</f>
        <v>100</v>
      </c>
    </row>
    <row r="51" spans="1:4" ht="15" customHeight="1">
      <c r="A51" s="12" t="s">
        <v>38</v>
      </c>
      <c r="B51" s="17">
        <v>20596.4</v>
      </c>
      <c r="C51" s="17">
        <v>15493.673</v>
      </c>
      <c r="D51" s="18">
        <f>C51/B51*100</f>
        <v>75.22515099726166</v>
      </c>
    </row>
    <row r="52" spans="1:4" ht="15.75" customHeight="1">
      <c r="A52" s="12" t="s">
        <v>15</v>
      </c>
      <c r="B52" s="17">
        <v>9161.8</v>
      </c>
      <c r="C52" s="17">
        <v>1741.4</v>
      </c>
      <c r="D52" s="18">
        <f>C52/B52*100</f>
        <v>19.00718199480452</v>
      </c>
    </row>
    <row r="53" spans="1:4" ht="15.75" customHeight="1">
      <c r="A53" s="83" t="s">
        <v>151</v>
      </c>
      <c r="B53" s="33">
        <f>B54</f>
        <v>150.3</v>
      </c>
      <c r="C53" s="33">
        <f>C54</f>
        <v>125.3</v>
      </c>
      <c r="D53" s="34">
        <f>C53/B53*100</f>
        <v>83.3666001330672</v>
      </c>
    </row>
    <row r="54" spans="1:4" ht="15.75" customHeight="1">
      <c r="A54" s="12" t="s">
        <v>39</v>
      </c>
      <c r="B54" s="17">
        <v>150.3</v>
      </c>
      <c r="C54" s="17">
        <v>125.3</v>
      </c>
      <c r="D54" s="18">
        <f>C54/B54*100</f>
        <v>83.3666001330672</v>
      </c>
    </row>
    <row r="55" spans="1:4" ht="28.5" customHeight="1">
      <c r="A55" s="84" t="s">
        <v>149</v>
      </c>
      <c r="B55" s="33">
        <f>B56</f>
        <v>8109</v>
      </c>
      <c r="C55" s="33">
        <f>C56</f>
        <v>6757.5</v>
      </c>
      <c r="D55" s="34">
        <f>C55/B55*100</f>
        <v>83.33333333333334</v>
      </c>
    </row>
    <row r="56" spans="1:4" ht="15.75" customHeight="1">
      <c r="A56" s="85" t="s">
        <v>150</v>
      </c>
      <c r="B56" s="17">
        <v>8109</v>
      </c>
      <c r="C56" s="17">
        <v>6757.5</v>
      </c>
      <c r="D56" s="18">
        <f>C56/B56*100</f>
        <v>83.33333333333334</v>
      </c>
    </row>
    <row r="57" spans="1:4" ht="15" customHeight="1">
      <c r="A57" s="19" t="s">
        <v>103</v>
      </c>
      <c r="B57" s="17">
        <f>B36-B37</f>
        <v>-2485.191810000004</v>
      </c>
      <c r="C57" s="90">
        <f>C36-C37</f>
        <v>424.35599999999977</v>
      </c>
      <c r="D57" s="18"/>
    </row>
    <row r="58" spans="1:4" ht="15" customHeight="1">
      <c r="A58" s="19"/>
      <c r="B58" s="37"/>
      <c r="C58" s="37"/>
      <c r="D58" s="18"/>
    </row>
    <row r="59" spans="1:4" ht="14.25" customHeight="1">
      <c r="A59" s="5" t="s">
        <v>153</v>
      </c>
      <c r="B59" s="5"/>
      <c r="C59" s="5"/>
      <c r="D59" s="5"/>
    </row>
    <row r="60" spans="1:4" ht="14.25" customHeight="1">
      <c r="A60" s="5" t="s">
        <v>22</v>
      </c>
      <c r="B60" s="5"/>
      <c r="C60" s="5"/>
      <c r="D60" s="5"/>
    </row>
    <row r="61" spans="1:5" ht="14.25" customHeight="1">
      <c r="A61" s="5" t="s">
        <v>3</v>
      </c>
      <c r="B61" s="5"/>
      <c r="C61" s="5" t="s">
        <v>154</v>
      </c>
      <c r="D61" s="5"/>
      <c r="E61" s="5"/>
    </row>
    <row r="62" spans="1:4" ht="15.75">
      <c r="A62" s="10"/>
      <c r="B62" s="5"/>
      <c r="C62" s="5"/>
      <c r="D62" s="5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"Городское поселение Советский" на 1 ноября 2018 г.</dc:title>
  <dc:subject/>
  <dc:creator>DOHOD1</dc:creator>
  <cp:keywords/>
  <dc:description/>
  <cp:lastModifiedBy>Романова Е.В.</cp:lastModifiedBy>
  <cp:lastPrinted>2018-10-09T07:46:08Z</cp:lastPrinted>
  <dcterms:created xsi:type="dcterms:W3CDTF">2007-03-05T11:59:24Z</dcterms:created>
  <dcterms:modified xsi:type="dcterms:W3CDTF">2019-01-10T10:35:57Z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XXJ7TYMEEKJ2-4589-155</vt:lpwstr>
  </property>
  <property fmtid="{D5CDD505-2E9C-101B-9397-08002B2CF9AE}" pid="4" name="_dlc_DocIdItemGu">
    <vt:lpwstr>f29c7dbe-a389-4920-b47e-4455309fe2b8</vt:lpwstr>
  </property>
  <property fmtid="{D5CDD505-2E9C-101B-9397-08002B2CF9AE}" pid="5" name="_dlc_DocIdU">
    <vt:lpwstr>https://vip.gov.mari.ru/sovetsk/gpsovetskiy/_layouts/DocIdRedir.aspx?ID=XXJ7TYMEEKJ2-4589-155, XXJ7TYMEEKJ2-4589-155</vt:lpwstr>
  </property>
  <property fmtid="{D5CDD505-2E9C-101B-9397-08002B2CF9AE}" pid="6" name="Описан">
    <vt:lpwstr>   
</vt:lpwstr>
  </property>
</Properties>
</file>