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7"/>
  </bookViews>
  <sheets>
    <sheet name="Алекс" sheetId="1" r:id="rId1"/>
    <sheet name="В-У" sheetId="2" r:id="rId2"/>
    <sheet name="Вятс" sheetId="3" r:id="rId3"/>
    <sheet name="Кужм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'Алекс'!$A$1:$D$57</definedName>
    <definedName name="_xlnm.Print_Area" localSheetId="6">'Солнеч'!$A$1:$D$53</definedName>
  </definedNames>
  <calcPr fullCalcOnLoad="1"/>
</workbook>
</file>

<file path=xl/sharedStrings.xml><?xml version="1.0" encoding="utf-8"?>
<sst xmlns="http://schemas.openxmlformats.org/spreadsheetml/2006/main" count="455" uniqueCount="159">
  <si>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</si>
  <si>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</si>
  <si>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</si>
  <si>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</si>
  <si>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</si>
  <si>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</si>
  <si>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</si>
  <si>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</si>
  <si>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</si>
  <si>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</si>
  <si>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</si>
  <si>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</si>
  <si>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</si>
  <si>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</si>
  <si>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</si>
  <si>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</si>
  <si>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0501Федеральная целевая программа "Соц развите села до 2014 г"</t>
  </si>
  <si>
    <t>0501 Капитальный ремонт жилого фонда</t>
  </si>
  <si>
    <t>90411705050100000180 прочие неналоговые доходы  в бюджеты поселений</t>
  </si>
  <si>
    <t xml:space="preserve">0500 Жилищно-коммунальное хозяйство </t>
  </si>
  <si>
    <t xml:space="preserve">90311105025100000120 Арендная плата за земли, находящиеся в государственной собственности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</si>
  <si>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</si>
  <si>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</si>
  <si>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</si>
  <si>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"Алексеевское сельское поселение</t>
  </si>
  <si>
    <t>"Верх-Ушнурское сельское поселение</t>
  </si>
  <si>
    <t>"Вятское сельское поселение</t>
  </si>
  <si>
    <t>"Михайловское сельское поселение</t>
  </si>
  <si>
    <t>"Ронгинское сельское поселение</t>
  </si>
  <si>
    <t>"Солнечное сельское поселение"</t>
  </si>
  <si>
    <t>"Городское поселение Советский"</t>
  </si>
  <si>
    <t>0113 Другие общегосударственные вопросы</t>
  </si>
  <si>
    <t>0502 Коммунальное хозяйство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</si>
  <si>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</si>
  <si>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</si>
  <si>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</si>
  <si>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 обеспечение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</si>
  <si>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</si>
  <si>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</si>
  <si>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</si>
  <si>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</si>
  <si>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</si>
  <si>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</si>
  <si>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</si>
  <si>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0406 Мероприятия в области  использования, охраны  водных объектов и гидротехнических сооружений</t>
  </si>
  <si>
    <t>18210503010011000110 Единый сельхоз налог</t>
  </si>
  <si>
    <t>18210503010011000110 Единый сельскохозяйственный налог</t>
  </si>
  <si>
    <t>"Кужмаринское сельское поселение</t>
  </si>
  <si>
    <t>0501 Жилищное хозяйство в т.ч.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</si>
  <si>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</si>
  <si>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</si>
  <si>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</si>
  <si>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0501  Жилищное хозяйство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</si>
  <si>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</si>
  <si>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</si>
  <si>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</si>
  <si>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 xml:space="preserve">         0310  Обеспечение пожарной безопасности (приобретение услуг, уплата налогов)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</si>
  <si>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</si>
  <si>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</si>
  <si>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</si>
  <si>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</si>
  <si>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</si>
  <si>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</si>
  <si>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90311105035130000120 Доходы от сдачи в аренду имущества</t>
  </si>
  <si>
    <t>90411705050130000180 прочие неналоговые доходы  в бюджеты поселений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</si>
  <si>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бюджета поселения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</si>
  <si>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физических лиц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</si>
  <si>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юридических лиц</t>
  </si>
  <si>
    <t>90311105075100000120 Доходы от сдачи в аренду имущества, составляющего казну сельских поселений</t>
  </si>
  <si>
    <t>18210601030130000110 Налог на имущество физических лиц</t>
  </si>
  <si>
    <t>0310 Обеспечение пожарной безопасности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</si>
  <si>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</si>
  <si>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</si>
  <si>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1001  Пенсионное обеспечение</t>
  </si>
  <si>
    <t>0406 Водное хозяйство</t>
  </si>
  <si>
    <t>0412 Другие вопросы в области национальной экономики:</t>
  </si>
  <si>
    <t xml:space="preserve">00010000000000000000 Налоговые и неналоговые доходы  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</si>
  <si>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</si>
  <si>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</si>
  <si>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 Жилищное хозяйство  </t>
  </si>
  <si>
    <t xml:space="preserve">0501Жилищное хозяйство </t>
  </si>
  <si>
    <t>0500 Жилищно-коммунальное хозяйство в т.ч.</t>
  </si>
  <si>
    <t>90411621050100000 140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</si>
  <si>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90311105025130000120 Доходы в виде арендной платы за земельные участки, находящиеся в собственности городских поселений</t>
  </si>
  <si>
    <t>90311105075130000120 Доходы от сдачи в аренду имущества, составляющего казну городских поселений</t>
  </si>
  <si>
    <t>99220235118100000151 Субвенции на осуществление первичного воинского учета</t>
  </si>
  <si>
    <t>99220220216130010151 Субсидии бюджетам  городских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</si>
  <si>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</si>
  <si>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</si>
  <si>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</si>
  <si>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</si>
  <si>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90411302995130000130 Прочие доходы от компенсации затрат  бюджетов  городских поселений</t>
  </si>
  <si>
    <t>90411301995130000130 Прочие доходы от оказания платных услуг (работ) получателями средств бюджетов городских поселений</t>
  </si>
  <si>
    <t>99221960010100000151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</si>
  <si>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</si>
  <si>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</si>
  <si>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>99220215001130000151 Дотации бюджетам городских 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</si>
  <si>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</si>
  <si>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99220215002130000151 Дотации бюджетам городских поселений  на поддержку мер по обеспечению сбалансированности бюджетов </t>
  </si>
  <si>
    <t>90420225555130000151 Субсидии бюджетам городских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</si>
  <si>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90420229999100050151 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</si>
  <si>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90420705020100000180 Поступление отденежных пожертвований, предоставляемых физ лицами получателям средств бюдж.  сельских поселений</t>
  </si>
  <si>
    <t>99220229999130020151 Субсидии на осуществление целевых мероприятий в отношении автомобильных дорог общего пользования местного значения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</si>
  <si>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</si>
  <si>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>Дефицит(-), профицит(+)</t>
  </si>
  <si>
    <t>0107 Проведение выборов в представительные органы муниципальных образований</t>
  </si>
  <si>
    <t>08111690050106000140 Прочие поступления от денежных взысканий (штрафов и иных сумм в возмещение ущерба, зачисляемые в бюджетеы сельских поселений)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</si>
  <si>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</si>
  <si>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>99220220077100010151 Субсидии бюджетам сельских поселений на 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</si>
  <si>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90420705030130000180 Прочие безвозмездные поступл бюд. городских поселений</t>
  </si>
  <si>
    <t>90420229999130050151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</si>
  <si>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90420229999100050151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</si>
  <si>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90420705030100000180 Прочие безвозмездные поступл бюд. сельских поселений</t>
  </si>
  <si>
    <t>99220220302130002151 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</si>
  <si>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90311105013130000120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</si>
  <si>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90311406013130000430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</si>
  <si>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</si>
  <si>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90420705030100000180 Прочие безвозмездные поступл бюд. городских поселений</t>
  </si>
  <si>
    <t>992 202 15 001 10 0000 151 Дотации бюджетам сельских поселений на выравнивание бюджетной обеспеченности</t>
  </si>
  <si>
    <t xml:space="preserve">992 202 15 002 10 0000 151 Дотации бюджетам сельских поселений  на поддержку мер по обеспечению сбалансированности бюджетов </t>
  </si>
  <si>
    <t>992 202 35 118 10 0000 151 Субвенции на осуществление первичного воинского учета</t>
  </si>
  <si>
    <t>904 202 25 555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</si>
  <si>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20 216 10 0010 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</si>
  <si>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992 219 60 010 10 0000 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</si>
  <si>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</si>
  <si>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</si>
  <si>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</si>
  <si>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</si>
  <si>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</si>
  <si>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</si>
  <si>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</si>
  <si>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</si>
  <si>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904 117 05 050 10 0000 180 прочие неналоговые доходы  в бюджеты поселений</t>
  </si>
  <si>
    <t>992 202 20051 10 0000 151 Субсидии бюджетам сельских поселений  на реализацию федеральных целевых программ</t>
  </si>
  <si>
    <t>904 202 25555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</si>
  <si>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161 116 33050 10 6000 430 Ден.взыскания(штрафы) о нарушении законодательства РФ в сфере закупок товаров</t>
  </si>
  <si>
    <t>План 2018 г.</t>
  </si>
  <si>
    <t>904 207 05 020 10 0000 180 Поступление от денежных пожертвований, предоставляемых физ лицами получателям средств бюдж.  сельских поселений</t>
  </si>
  <si>
    <t>992 202 40 014 10 0000 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</si>
  <si>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</si>
  <si>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</si>
  <si>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99221960010100000000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</si>
  <si>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ВСЕГО: в т.ч.</t>
  </si>
  <si>
    <t>992 202 40 014 10 0010 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</si>
  <si>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</si>
  <si>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>90420705030100000180 Прочие безвозмездные поступления в бюджеты сельских поселений</t>
  </si>
  <si>
    <t>99220220216130000151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</si>
  <si>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90420705020100000180 Поступление от денежных пожертвований, предоставляемых физ лицами получателям средств бюдж.  сельских поселений</t>
  </si>
  <si>
    <t>90420229999100060151 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</si>
  <si>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90420705020130000180 Поступление от денежных пожертвований, предоставляемых физ лицами получателям средств бюдж.  городских поселений</t>
  </si>
  <si>
    <t>1400 Межбюджетные трансферты общего характера бюджетам субъектов Российской Федерации и муниципальных образований</t>
  </si>
  <si>
    <t>1403 Прочие межбюджетные трансферты общего характера</t>
  </si>
  <si>
    <t>1000 Социальная политика</t>
  </si>
  <si>
    <t>161 116 33050 13 6000 430 Ден.взыскания (штрафы) о нарушении законодательства РФ в сфере закупок товаров</t>
  </si>
  <si>
    <t xml:space="preserve">Руководитель финансового отдела </t>
  </si>
  <si>
    <t xml:space="preserve">           Е.Кропотова</t>
  </si>
  <si>
    <t>на 1 августа 2018 г.</t>
  </si>
  <si>
    <t>Факт на 01.08.18 г.</t>
  </si>
  <si>
    <t>90420245160130000151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</si>
</sst>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56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6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6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6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justify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52" applyFont="1" applyBorder="1" applyAlignment="1">
      <alignment horizontal="justify" vertical="top" wrapText="1"/>
      <protection/>
    </xf>
    <xf numFmtId="164" fontId="4" fillId="33" borderId="0" xfId="56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top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6" fontId="7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 wrapText="1"/>
      <protection locked="0"/>
    </xf>
    <xf numFmtId="164" fontId="7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right" vertical="top" wrapText="1"/>
      <protection locked="0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right" vertical="top"/>
      <protection locked="0"/>
    </xf>
    <xf numFmtId="164" fontId="8" fillId="0" borderId="0" xfId="0" applyNumberFormat="1" applyFont="1" applyAlignment="1">
      <alignment horizontal="justify" vertical="top" wrapText="1"/>
    </xf>
    <xf numFmtId="164" fontId="3" fillId="33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>
      <alignment horizontal="right" vertical="top" wrapText="1"/>
    </xf>
    <xf numFmtId="164" fontId="7" fillId="33" borderId="0" xfId="0" applyNumberFormat="1" applyFont="1" applyFill="1" applyBorder="1" applyAlignment="1">
      <alignment horizontal="right" vertical="top" wrapText="1"/>
    </xf>
    <xf numFmtId="164" fontId="6" fillId="33" borderId="0" xfId="0" applyNumberFormat="1" applyFont="1" applyFill="1" applyBorder="1" applyAlignment="1">
      <alignment horizontal="righ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justify"/>
    </xf>
    <xf numFmtId="164" fontId="3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164" fontId="6" fillId="33" borderId="0" xfId="0" applyNumberFormat="1" applyFont="1" applyFill="1" applyBorder="1" applyAlignment="1" applyProtection="1">
      <alignment horizontal="right" vertical="top" wrapText="1"/>
      <protection locked="0"/>
    </xf>
    <xf numFmtId="16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 applyProtection="1">
      <alignment horizontal="right" vertical="top"/>
      <protection locked="0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164" fontId="4" fillId="33" borderId="0" xfId="0" applyNumberFormat="1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1.875" style="0" customWidth="1"/>
    <col min="4" max="4" width="12.625" style="0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24</v>
      </c>
      <c r="B2" s="92"/>
      <c r="C2" s="92"/>
      <c r="D2" s="92"/>
    </row>
    <row r="3" spans="1:4" ht="15.75">
      <c r="A3" s="92" t="s">
        <v>156</v>
      </c>
      <c r="B3" s="92"/>
      <c r="C3" s="92"/>
      <c r="D3" s="92"/>
    </row>
    <row r="4" spans="1:4" ht="8.25" customHeight="1">
      <c r="A4" s="5"/>
      <c r="B4" s="5"/>
      <c r="C4" s="5"/>
      <c r="D4" s="5"/>
    </row>
    <row r="5" spans="1:4" ht="31.5" customHeight="1">
      <c r="A5" s="39" t="s">
        <v>2</v>
      </c>
      <c r="B5" s="7" t="s">
        <v>136</v>
      </c>
      <c r="C5" s="7" t="s">
        <v>157</v>
      </c>
      <c r="D5" s="40" t="s">
        <v>4</v>
      </c>
    </row>
    <row r="6" spans="1:4" ht="11.25" customHeight="1">
      <c r="A6" s="41"/>
      <c r="B6" s="42"/>
      <c r="C6" s="42"/>
      <c r="D6" s="43"/>
    </row>
    <row r="7" spans="1:4" ht="5.25" customHeight="1" hidden="1">
      <c r="A7" s="25"/>
      <c r="B7" s="26"/>
      <c r="C7" s="26"/>
      <c r="D7" s="26"/>
    </row>
    <row r="8" spans="1:4" ht="19.5" customHeight="1">
      <c r="A8" s="19" t="s">
        <v>77</v>
      </c>
      <c r="B8" s="20">
        <f>SUM(B9:B19)</f>
        <v>1092.1</v>
      </c>
      <c r="C8" s="20">
        <f>SUM(C9:C19)</f>
        <v>679.40757</v>
      </c>
      <c r="D8" s="21">
        <f aca="true" t="shared" si="0" ref="D8:D18">C8/B8*100</f>
        <v>62.21111345114917</v>
      </c>
    </row>
    <row r="9" spans="1:4" ht="18" customHeight="1">
      <c r="A9" s="12" t="s">
        <v>124</v>
      </c>
      <c r="B9" s="22">
        <v>313.1</v>
      </c>
      <c r="C9" s="86">
        <v>206.52476</v>
      </c>
      <c r="D9" s="14">
        <f t="shared" si="0"/>
        <v>65.96127754710955</v>
      </c>
    </row>
    <row r="10" spans="1:4" ht="15.75" customHeight="1">
      <c r="A10" s="12" t="s">
        <v>125</v>
      </c>
      <c r="B10" s="22">
        <v>158</v>
      </c>
      <c r="C10" s="22">
        <v>25.26835</v>
      </c>
      <c r="D10" s="14">
        <f t="shared" si="0"/>
        <v>15.992626582278483</v>
      </c>
    </row>
    <row r="11" spans="1:4" ht="15.75" customHeight="1">
      <c r="A11" s="12" t="s">
        <v>126</v>
      </c>
      <c r="B11" s="22">
        <v>512</v>
      </c>
      <c r="C11" s="22">
        <v>381.73299</v>
      </c>
      <c r="D11" s="14">
        <f t="shared" si="0"/>
        <v>74.557224609375</v>
      </c>
    </row>
    <row r="12" spans="1:4" ht="20.25" customHeight="1" hidden="1">
      <c r="A12" s="12" t="s">
        <v>46</v>
      </c>
      <c r="B12" s="22"/>
      <c r="C12" s="22"/>
      <c r="D12" s="14" t="e">
        <f t="shared" si="0"/>
        <v>#DIV/0!</v>
      </c>
    </row>
    <row r="13" spans="1:4" ht="30.75" customHeight="1">
      <c r="A13" s="12" t="s">
        <v>127</v>
      </c>
      <c r="B13" s="22">
        <v>0</v>
      </c>
      <c r="C13" s="22">
        <v>0</v>
      </c>
      <c r="D13" s="14"/>
    </row>
    <row r="14" spans="1:4" ht="32.25" customHeight="1">
      <c r="A14" s="15" t="s">
        <v>128</v>
      </c>
      <c r="B14" s="22">
        <v>90</v>
      </c>
      <c r="C14" s="22">
        <v>26.17218</v>
      </c>
      <c r="D14" s="14">
        <f t="shared" si="0"/>
        <v>29.0802</v>
      </c>
    </row>
    <row r="15" spans="1:4" ht="63" customHeight="1">
      <c r="A15" s="23" t="s">
        <v>129</v>
      </c>
      <c r="B15" s="22">
        <v>19</v>
      </c>
      <c r="C15" s="22">
        <v>29.49729</v>
      </c>
      <c r="D15" s="14">
        <f t="shared" si="0"/>
        <v>155.24889473684212</v>
      </c>
    </row>
    <row r="16" spans="1:4" ht="30" customHeight="1">
      <c r="A16" s="12" t="s">
        <v>130</v>
      </c>
      <c r="B16" s="22">
        <v>0</v>
      </c>
      <c r="C16" s="22">
        <v>0</v>
      </c>
      <c r="D16" s="14"/>
    </row>
    <row r="17" spans="1:4" ht="34.5" customHeight="1">
      <c r="A17" s="58" t="s">
        <v>131</v>
      </c>
      <c r="B17" s="22">
        <v>0</v>
      </c>
      <c r="C17" s="22">
        <v>10.212</v>
      </c>
      <c r="D17" s="14"/>
    </row>
    <row r="18" spans="1:4" ht="13.5" customHeight="1" hidden="1">
      <c r="A18" s="12" t="s">
        <v>49</v>
      </c>
      <c r="B18" s="22"/>
      <c r="C18" s="22"/>
      <c r="D18" s="14" t="e">
        <f t="shared" si="0"/>
        <v>#DIV/0!</v>
      </c>
    </row>
    <row r="19" spans="1:4" ht="19.5" customHeight="1">
      <c r="A19" s="58" t="s">
        <v>132</v>
      </c>
      <c r="B19" s="22">
        <v>0</v>
      </c>
      <c r="C19" s="22"/>
      <c r="D19" s="14"/>
    </row>
    <row r="20" spans="1:4" ht="15.75" customHeight="1">
      <c r="A20" s="19" t="s">
        <v>5</v>
      </c>
      <c r="B20" s="61">
        <f>B21+B22+B23+B25+B24+B28+B26+B27</f>
        <v>4817.7404</v>
      </c>
      <c r="C20" s="61">
        <f>C21+C22+C23+C25+C29+C24+C28+C26</f>
        <v>1417.09668</v>
      </c>
      <c r="D20" s="21">
        <f>C20/B20*100</f>
        <v>29.414135307082965</v>
      </c>
    </row>
    <row r="21" spans="1:4" ht="30" customHeight="1">
      <c r="A21" s="12" t="s">
        <v>118</v>
      </c>
      <c r="B21" s="22">
        <v>207.9</v>
      </c>
      <c r="C21" s="22">
        <v>124.5</v>
      </c>
      <c r="D21" s="14">
        <f>C21/B21*100</f>
        <v>59.884559884559884</v>
      </c>
    </row>
    <row r="22" spans="1:4" ht="32.25" customHeight="1">
      <c r="A22" s="12" t="s">
        <v>119</v>
      </c>
      <c r="B22" s="22">
        <v>3467.12548</v>
      </c>
      <c r="C22" s="22">
        <v>1047.01903</v>
      </c>
      <c r="D22" s="14">
        <f>C22/B22*100</f>
        <v>30.198475251031294</v>
      </c>
    </row>
    <row r="23" spans="1:4" ht="18.75" customHeight="1">
      <c r="A23" s="12" t="s">
        <v>120</v>
      </c>
      <c r="B23" s="13">
        <v>154</v>
      </c>
      <c r="C23" s="13">
        <v>116.45513</v>
      </c>
      <c r="D23" s="14">
        <f>C23/B23*100</f>
        <v>75.62021428571428</v>
      </c>
    </row>
    <row r="24" spans="1:4" ht="45.75" customHeight="1">
      <c r="A24" s="52" t="s">
        <v>121</v>
      </c>
      <c r="B24" s="13">
        <v>555.81492</v>
      </c>
      <c r="C24" s="13">
        <v>14.92252</v>
      </c>
      <c r="D24" s="14">
        <f>C24/B24*100</f>
        <v>2.6848001849248666</v>
      </c>
    </row>
    <row r="25" spans="1:4" ht="48.75" customHeight="1">
      <c r="A25" s="12" t="s">
        <v>122</v>
      </c>
      <c r="B25" s="13">
        <v>0</v>
      </c>
      <c r="C25" s="13"/>
      <c r="D25" s="14"/>
    </row>
    <row r="26" spans="1:4" ht="60.75" customHeight="1">
      <c r="A26" s="12" t="s">
        <v>138</v>
      </c>
      <c r="B26" s="13">
        <v>170.9</v>
      </c>
      <c r="C26" s="13">
        <v>113.8</v>
      </c>
      <c r="D26" s="14">
        <f>C26/B26*100</f>
        <v>66.5886483323581</v>
      </c>
    </row>
    <row r="27" spans="1:4" ht="48.75" customHeight="1">
      <c r="A27" s="12" t="s">
        <v>143</v>
      </c>
      <c r="B27" s="13">
        <v>250</v>
      </c>
      <c r="C27" s="13"/>
      <c r="D27" s="14">
        <f>C27/B27*100</f>
        <v>0</v>
      </c>
    </row>
    <row r="28" spans="1:4" ht="45" customHeight="1">
      <c r="A28" s="12" t="s">
        <v>137</v>
      </c>
      <c r="B28" s="13">
        <v>12</v>
      </c>
      <c r="C28" s="13">
        <v>0.4</v>
      </c>
      <c r="D28" s="14">
        <f>C28/B28*100</f>
        <v>3.3333333333333335</v>
      </c>
    </row>
    <row r="29" spans="1:4" ht="48.75" customHeight="1">
      <c r="A29" s="12" t="s">
        <v>123</v>
      </c>
      <c r="B29" s="13">
        <v>0</v>
      </c>
      <c r="C29" s="13">
        <v>0</v>
      </c>
      <c r="D29" s="14"/>
    </row>
    <row r="30" spans="1:4" ht="17.25" customHeight="1">
      <c r="A30" s="19" t="s">
        <v>1</v>
      </c>
      <c r="B30" s="62">
        <f>B8+B20</f>
        <v>5909.840399999999</v>
      </c>
      <c r="C30" s="20">
        <f>C8+C20</f>
        <v>2096.50425</v>
      </c>
      <c r="D30" s="21">
        <f>C30/B30*100</f>
        <v>35.47480317742591</v>
      </c>
    </row>
    <row r="31" spans="1:4" ht="14.25" customHeight="1">
      <c r="A31" s="19" t="s">
        <v>8</v>
      </c>
      <c r="B31" s="76">
        <f>B32+B36+B38+B40+B46+B50</f>
        <v>6022.822999999999</v>
      </c>
      <c r="C31" s="76">
        <f>C32+C36+C38+C40+C46+C50</f>
        <v>2122.277</v>
      </c>
      <c r="D31" s="21">
        <f>C31/B31*100</f>
        <v>35.237246719686105</v>
      </c>
    </row>
    <row r="32" spans="1:4" ht="14.25" customHeight="1">
      <c r="A32" s="19" t="s">
        <v>60</v>
      </c>
      <c r="B32" s="20">
        <f>B33+B34+B35</f>
        <v>1083.6</v>
      </c>
      <c r="C32" s="20">
        <f>C33+C34+C35</f>
        <v>639.075</v>
      </c>
      <c r="D32" s="21">
        <f>C32/B32*100</f>
        <v>58.97702104097454</v>
      </c>
    </row>
    <row r="33" spans="1:4" ht="44.25" customHeight="1">
      <c r="A33" s="38" t="s">
        <v>34</v>
      </c>
      <c r="B33" s="13">
        <v>1053.6</v>
      </c>
      <c r="C33" s="13">
        <v>639.075</v>
      </c>
      <c r="D33" s="14">
        <f>C33/B33*100</f>
        <v>60.65632118451026</v>
      </c>
    </row>
    <row r="34" spans="1:4" ht="15.75" customHeight="1">
      <c r="A34" s="38" t="s">
        <v>42</v>
      </c>
      <c r="B34" s="13">
        <v>1</v>
      </c>
      <c r="C34" s="13">
        <v>0</v>
      </c>
      <c r="D34" s="14">
        <v>0</v>
      </c>
    </row>
    <row r="35" spans="1:4" ht="16.5" customHeight="1">
      <c r="A35" s="12" t="s">
        <v>31</v>
      </c>
      <c r="B35" s="13">
        <v>29</v>
      </c>
      <c r="C35" s="13">
        <v>0</v>
      </c>
      <c r="D35" s="14">
        <v>0</v>
      </c>
    </row>
    <row r="36" spans="1:4" ht="16.5" customHeight="1">
      <c r="A36" s="19" t="s">
        <v>61</v>
      </c>
      <c r="B36" s="20">
        <f>B37</f>
        <v>154</v>
      </c>
      <c r="C36" s="20">
        <f>C37</f>
        <v>116.455</v>
      </c>
      <c r="D36" s="20">
        <f>D37</f>
        <v>75.62012987012987</v>
      </c>
    </row>
    <row r="37" spans="1:4" ht="13.5" customHeight="1">
      <c r="A37" s="12" t="s">
        <v>9</v>
      </c>
      <c r="B37" s="13">
        <v>154</v>
      </c>
      <c r="C37" s="13">
        <v>116.455</v>
      </c>
      <c r="D37" s="14">
        <f>C37/B37*100</f>
        <v>75.62012987012987</v>
      </c>
    </row>
    <row r="38" spans="1:4" ht="16.5" customHeight="1" hidden="1">
      <c r="A38" s="19" t="s">
        <v>35</v>
      </c>
      <c r="B38" s="20">
        <f>B39</f>
        <v>0</v>
      </c>
      <c r="C38" s="20">
        <f>C39</f>
        <v>0</v>
      </c>
      <c r="D38" s="20">
        <f>D39</f>
        <v>0</v>
      </c>
    </row>
    <row r="39" spans="1:4" ht="30" customHeight="1" hidden="1">
      <c r="A39" s="12" t="s">
        <v>21</v>
      </c>
      <c r="B39" s="13"/>
      <c r="C39" s="13"/>
      <c r="D39" s="14"/>
    </row>
    <row r="40" spans="1:4" ht="17.25" customHeight="1">
      <c r="A40" s="19" t="s">
        <v>41</v>
      </c>
      <c r="B40" s="20">
        <f>B42</f>
        <v>425.802</v>
      </c>
      <c r="C40" s="20">
        <f>C42</f>
        <v>113.8</v>
      </c>
      <c r="D40" s="20">
        <f>D41+D42</f>
        <v>26.726036984326047</v>
      </c>
    </row>
    <row r="41" spans="1:4" ht="30.75" customHeight="1" hidden="1">
      <c r="A41" s="12" t="s">
        <v>44</v>
      </c>
      <c r="B41" s="13"/>
      <c r="C41" s="13"/>
      <c r="D41" s="14"/>
    </row>
    <row r="42" spans="1:4" ht="13.5" customHeight="1">
      <c r="A42" s="12" t="s">
        <v>140</v>
      </c>
      <c r="B42" s="13">
        <v>425.802</v>
      </c>
      <c r="C42" s="13">
        <v>113.8</v>
      </c>
      <c r="D42" s="14">
        <f>C42/B42*100</f>
        <v>26.726036984326047</v>
      </c>
    </row>
    <row r="43" spans="1:4" ht="45" hidden="1">
      <c r="A43" s="46" t="s">
        <v>65</v>
      </c>
      <c r="B43" s="13"/>
      <c r="C43" s="13"/>
      <c r="D43" s="14"/>
    </row>
    <row r="44" spans="1:4" ht="45" hidden="1">
      <c r="A44" s="46" t="s">
        <v>66</v>
      </c>
      <c r="B44" s="13"/>
      <c r="C44" s="13"/>
      <c r="D44" s="14"/>
    </row>
    <row r="45" spans="1:4" ht="45" hidden="1">
      <c r="A45" s="46" t="s">
        <v>67</v>
      </c>
      <c r="B45" s="13"/>
      <c r="C45" s="13"/>
      <c r="D45" s="14"/>
    </row>
    <row r="46" spans="1:4" ht="16.5" customHeight="1">
      <c r="A46" s="19" t="s">
        <v>14</v>
      </c>
      <c r="B46" s="20">
        <f>B47+B48+B49</f>
        <v>4295.021</v>
      </c>
      <c r="C46" s="20">
        <f>C47+C48+C49</f>
        <v>1231.4920000000002</v>
      </c>
      <c r="D46" s="21">
        <f aca="true" t="shared" si="1" ref="D46:D51">C46/B46*100</f>
        <v>28.67254898171628</v>
      </c>
    </row>
    <row r="47" spans="1:4" ht="15">
      <c r="A47" s="12" t="s">
        <v>50</v>
      </c>
      <c r="B47" s="13">
        <v>75.73</v>
      </c>
      <c r="C47" s="13">
        <v>75.728</v>
      </c>
      <c r="D47" s="14">
        <f t="shared" si="1"/>
        <v>99.99735903869006</v>
      </c>
    </row>
    <row r="48" spans="1:4" ht="18" customHeight="1">
      <c r="A48" s="36" t="s">
        <v>32</v>
      </c>
      <c r="B48" s="13">
        <v>3452.223</v>
      </c>
      <c r="C48" s="13">
        <v>1047.019</v>
      </c>
      <c r="D48" s="14">
        <f t="shared" si="1"/>
        <v>30.328834493020874</v>
      </c>
    </row>
    <row r="49" spans="1:4" ht="15" customHeight="1">
      <c r="A49" s="12" t="s">
        <v>15</v>
      </c>
      <c r="B49" s="13">
        <v>767.068</v>
      </c>
      <c r="C49" s="13">
        <v>108.745</v>
      </c>
      <c r="D49" s="14">
        <f t="shared" si="1"/>
        <v>14.17670923568706</v>
      </c>
    </row>
    <row r="50" spans="1:4" ht="14.25" customHeight="1">
      <c r="A50" s="19" t="s">
        <v>36</v>
      </c>
      <c r="B50" s="20">
        <f>B51</f>
        <v>64.4</v>
      </c>
      <c r="C50" s="20">
        <f>C51</f>
        <v>21.455</v>
      </c>
      <c r="D50" s="21">
        <f t="shared" si="1"/>
        <v>33.315217391304344</v>
      </c>
    </row>
    <row r="51" spans="1:4" ht="14.25" customHeight="1">
      <c r="A51" s="12" t="s">
        <v>39</v>
      </c>
      <c r="B51" s="13">
        <v>64.4</v>
      </c>
      <c r="C51" s="13">
        <v>21.455</v>
      </c>
      <c r="D51" s="14">
        <f t="shared" si="1"/>
        <v>33.315217391304344</v>
      </c>
    </row>
    <row r="52" spans="1:4" ht="15.75" customHeight="1">
      <c r="A52" s="12" t="s">
        <v>0</v>
      </c>
      <c r="B52" s="13">
        <f>B30-B31</f>
        <v>-112.98260000000028</v>
      </c>
      <c r="C52" s="88">
        <f>C30-C31</f>
        <v>-25.772750000000087</v>
      </c>
      <c r="D52" s="47"/>
    </row>
    <row r="53" spans="1:4" ht="11.25" customHeight="1">
      <c r="A53" s="12"/>
      <c r="B53" s="13"/>
      <c r="C53" s="13"/>
      <c r="D53" s="14"/>
    </row>
    <row r="54" spans="1:4" ht="15.75">
      <c r="A54" s="5" t="s">
        <v>154</v>
      </c>
      <c r="B54" s="5"/>
      <c r="C54" s="5"/>
      <c r="D54" s="5"/>
    </row>
    <row r="55" spans="1:4" ht="15.75">
      <c r="A55" s="5" t="s">
        <v>22</v>
      </c>
      <c r="B55" s="5"/>
      <c r="C55" s="5"/>
      <c r="D55" s="5"/>
    </row>
    <row r="56" spans="1:4" ht="15" customHeight="1">
      <c r="A56" s="5" t="s">
        <v>3</v>
      </c>
      <c r="B56" s="5"/>
      <c r="C56" s="5" t="s">
        <v>155</v>
      </c>
      <c r="D56" s="5"/>
    </row>
    <row r="57" spans="1:4" ht="15.75">
      <c r="A57" s="10"/>
      <c r="B57" s="5"/>
      <c r="C57" s="5"/>
      <c r="D57" s="5"/>
    </row>
    <row r="58" spans="1:4" ht="15">
      <c r="A58" s="10"/>
      <c r="B58" s="10"/>
      <c r="C58" s="10"/>
      <c r="D58" s="10"/>
    </row>
    <row r="59" spans="1:4" ht="15">
      <c r="A59" s="10"/>
      <c r="B59" s="10"/>
      <c r="C59" s="10"/>
      <c r="D59" s="10"/>
    </row>
    <row r="60" spans="2:4" ht="15">
      <c r="B60" s="10"/>
      <c r="C60" s="10"/>
      <c r="D60" s="10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workbookViewId="0" topLeftCell="A1">
      <selection activeCell="C31" sqref="C31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25</v>
      </c>
      <c r="B2" s="92"/>
      <c r="C2" s="92"/>
      <c r="D2" s="92"/>
    </row>
    <row r="3" spans="1:4" ht="15.75">
      <c r="A3" s="92" t="s">
        <v>156</v>
      </c>
      <c r="B3" s="92"/>
      <c r="C3" s="92"/>
      <c r="D3" s="92"/>
    </row>
    <row r="4" spans="1:4" ht="9" customHeight="1">
      <c r="A4" s="4"/>
      <c r="B4" s="4"/>
      <c r="C4" s="4"/>
      <c r="D4" s="4"/>
    </row>
    <row r="5" spans="1:4" ht="38.25" customHeight="1">
      <c r="A5" s="39" t="s">
        <v>2</v>
      </c>
      <c r="B5" s="7" t="s">
        <v>136</v>
      </c>
      <c r="C5" s="7" t="s">
        <v>157</v>
      </c>
      <c r="D5" s="40" t="s">
        <v>4</v>
      </c>
    </row>
    <row r="6" spans="1:4" ht="6.75" customHeight="1">
      <c r="A6" s="41"/>
      <c r="B6" s="6"/>
      <c r="C6" s="6"/>
      <c r="D6" s="41"/>
    </row>
    <row r="7" spans="1:4" ht="18" customHeight="1">
      <c r="A7" s="19" t="s">
        <v>77</v>
      </c>
      <c r="B7" s="20">
        <f>SUM(B8:B20)</f>
        <v>645.3</v>
      </c>
      <c r="C7" s="20">
        <f>SUM(C8:C19)</f>
        <v>201.63223999999997</v>
      </c>
      <c r="D7" s="21">
        <f>C7/B7*100</f>
        <v>31.246279249961255</v>
      </c>
    </row>
    <row r="8" spans="1:4" ht="19.5" customHeight="1">
      <c r="A8" s="12" t="s">
        <v>10</v>
      </c>
      <c r="B8" s="22">
        <v>220.3</v>
      </c>
      <c r="C8" s="22">
        <v>103.75509</v>
      </c>
      <c r="D8" s="14">
        <f>C8/B8*100</f>
        <v>47.0971811166591</v>
      </c>
    </row>
    <row r="9" spans="1:4" ht="0.75" customHeight="1" hidden="1">
      <c r="A9" s="12" t="s">
        <v>11</v>
      </c>
      <c r="B9" s="22"/>
      <c r="C9" s="22"/>
      <c r="D9" s="14"/>
    </row>
    <row r="10" spans="1:4" ht="18" customHeight="1">
      <c r="A10" s="12" t="s">
        <v>7</v>
      </c>
      <c r="B10" s="22">
        <v>112</v>
      </c>
      <c r="C10" s="22">
        <v>29.56861</v>
      </c>
      <c r="D10" s="14">
        <f aca="true" t="shared" si="0" ref="D10:D17">C10/B10*100</f>
        <v>26.40054464285714</v>
      </c>
    </row>
    <row r="11" spans="1:4" ht="18" customHeight="1">
      <c r="A11" s="12" t="s">
        <v>45</v>
      </c>
      <c r="B11" s="22">
        <v>28</v>
      </c>
      <c r="C11" s="22">
        <v>0.1</v>
      </c>
      <c r="D11" s="14">
        <f t="shared" si="0"/>
        <v>0.35714285714285715</v>
      </c>
    </row>
    <row r="12" spans="1:4" ht="18" customHeight="1">
      <c r="A12" s="12" t="s">
        <v>12</v>
      </c>
      <c r="B12" s="22">
        <v>271</v>
      </c>
      <c r="C12" s="22">
        <v>58.28493</v>
      </c>
      <c r="D12" s="14">
        <f t="shared" si="0"/>
        <v>21.507354243542437</v>
      </c>
    </row>
    <row r="13" spans="1:4" ht="0.75" customHeight="1" hidden="1">
      <c r="A13" s="12" t="s">
        <v>13</v>
      </c>
      <c r="B13" s="22"/>
      <c r="C13" s="22"/>
      <c r="D13" s="14" t="e">
        <f t="shared" si="0"/>
        <v>#DIV/0!</v>
      </c>
    </row>
    <row r="14" spans="1:4" ht="1.5" customHeight="1" hidden="1">
      <c r="A14" s="12" t="s">
        <v>40</v>
      </c>
      <c r="B14" s="22"/>
      <c r="C14" s="22"/>
      <c r="D14" s="14" t="e">
        <f t="shared" si="0"/>
        <v>#DIV/0!</v>
      </c>
    </row>
    <row r="15" spans="1:4" ht="23.25" customHeight="1" hidden="1">
      <c r="A15" s="12" t="s">
        <v>6</v>
      </c>
      <c r="B15" s="22"/>
      <c r="C15" s="22"/>
      <c r="D15" s="14" t="e">
        <f t="shared" si="0"/>
        <v>#DIV/0!</v>
      </c>
    </row>
    <row r="16" spans="1:4" ht="33" customHeight="1">
      <c r="A16" s="12" t="s">
        <v>43</v>
      </c>
      <c r="B16" s="22">
        <v>0</v>
      </c>
      <c r="C16" s="22">
        <v>0.12649</v>
      </c>
      <c r="D16" s="14"/>
    </row>
    <row r="17" spans="1:4" ht="28.5" customHeight="1">
      <c r="A17" s="12" t="s">
        <v>68</v>
      </c>
      <c r="B17" s="22">
        <v>14</v>
      </c>
      <c r="C17" s="22">
        <v>4.77306</v>
      </c>
      <c r="D17" s="14">
        <f t="shared" si="0"/>
        <v>34.09328571428571</v>
      </c>
    </row>
    <row r="18" spans="1:4" ht="18" customHeight="1">
      <c r="A18" s="12" t="s">
        <v>18</v>
      </c>
      <c r="B18" s="22"/>
      <c r="C18" s="22">
        <v>0</v>
      </c>
      <c r="D18" s="14"/>
    </row>
    <row r="19" spans="1:4" ht="59.25" customHeight="1">
      <c r="A19" s="23" t="s">
        <v>89</v>
      </c>
      <c r="B19" s="22"/>
      <c r="C19" s="22">
        <v>5.02406</v>
      </c>
      <c r="D19" s="14"/>
    </row>
    <row r="20" spans="1:4" ht="30" customHeight="1">
      <c r="A20" s="12" t="s">
        <v>54</v>
      </c>
      <c r="B20" s="22">
        <v>0</v>
      </c>
      <c r="C20" s="22"/>
      <c r="D20" s="14"/>
    </row>
    <row r="21" spans="1:4" ht="15.75" customHeight="1">
      <c r="A21" s="19" t="s">
        <v>5</v>
      </c>
      <c r="B21" s="61">
        <f>B22+B23+B26+B28+B27+B24+B25</f>
        <v>2417.5317</v>
      </c>
      <c r="C21" s="61">
        <f>C22+C23+C26+C28+C27+C24+C25</f>
        <v>1298.77851</v>
      </c>
      <c r="D21" s="21">
        <f>C21/B21*100</f>
        <v>53.72332904672977</v>
      </c>
    </row>
    <row r="22" spans="1:4" ht="30.75" customHeight="1">
      <c r="A22" s="12" t="s">
        <v>95</v>
      </c>
      <c r="B22" s="63">
        <v>1023.3</v>
      </c>
      <c r="C22" s="63">
        <v>688.9</v>
      </c>
      <c r="D22" s="14">
        <f>C22/B22*100</f>
        <v>67.32141112088341</v>
      </c>
    </row>
    <row r="23" spans="1:4" ht="32.25" customHeight="1">
      <c r="A23" s="12" t="s">
        <v>97</v>
      </c>
      <c r="B23" s="63">
        <v>733.7317</v>
      </c>
      <c r="C23" s="63">
        <v>241.94037</v>
      </c>
      <c r="D23" s="14">
        <f>C23/B23*100</f>
        <v>32.97395628402044</v>
      </c>
    </row>
    <row r="24" spans="1:4" ht="60" customHeight="1">
      <c r="A24" s="12" t="s">
        <v>139</v>
      </c>
      <c r="B24" s="63">
        <v>236.5</v>
      </c>
      <c r="C24" s="63">
        <v>157.5</v>
      </c>
      <c r="D24" s="14">
        <f>C24/B24*100</f>
        <v>66.59619450317125</v>
      </c>
    </row>
    <row r="25" spans="1:4" ht="48" customHeight="1">
      <c r="A25" s="12" t="s">
        <v>144</v>
      </c>
      <c r="B25" s="63">
        <v>270</v>
      </c>
      <c r="C25" s="63">
        <v>70.5</v>
      </c>
      <c r="D25" s="14">
        <f>C25/B25*100</f>
        <v>26.111111111111114</v>
      </c>
    </row>
    <row r="26" spans="1:4" ht="18" customHeight="1">
      <c r="A26" s="12" t="s">
        <v>85</v>
      </c>
      <c r="B26" s="63">
        <v>154</v>
      </c>
      <c r="C26" s="63">
        <v>139.93814</v>
      </c>
      <c r="D26" s="14">
        <f>C26/B26*100</f>
        <v>90.86892207792208</v>
      </c>
    </row>
    <row r="27" spans="1:4" ht="34.5" customHeight="1">
      <c r="A27" s="12" t="s">
        <v>107</v>
      </c>
      <c r="B27" s="63"/>
      <c r="C27" s="63">
        <v>0</v>
      </c>
      <c r="D27" s="14"/>
    </row>
    <row r="28" spans="1:4" ht="48.75" customHeight="1">
      <c r="A28" s="12" t="s">
        <v>88</v>
      </c>
      <c r="B28" s="63"/>
      <c r="C28" s="63">
        <v>0</v>
      </c>
      <c r="D28" s="14"/>
    </row>
    <row r="29" spans="1:4" ht="14.25">
      <c r="A29" s="19" t="s">
        <v>1</v>
      </c>
      <c r="B29" s="20">
        <f>B21+B7</f>
        <v>3062.8316999999997</v>
      </c>
      <c r="C29" s="20">
        <f>C21+C7</f>
        <v>1500.41075</v>
      </c>
      <c r="D29" s="20">
        <f>C29/B29*100</f>
        <v>48.9876982140416</v>
      </c>
    </row>
    <row r="30" spans="1:4" ht="15" customHeight="1">
      <c r="A30" s="19" t="s">
        <v>142</v>
      </c>
      <c r="B30" s="20">
        <f>B31+B35+B37+B39+B45+B49</f>
        <v>3132.8310000000006</v>
      </c>
      <c r="C30" s="89">
        <f>C31+C35+C37+C39+C45+C49</f>
        <v>1558.672</v>
      </c>
      <c r="D30" s="20">
        <f aca="true" t="shared" si="1" ref="D30:D39">C30/B30*100</f>
        <v>49.752827394774876</v>
      </c>
    </row>
    <row r="31" spans="1:4" ht="15" customHeight="1">
      <c r="A31" s="19" t="s">
        <v>60</v>
      </c>
      <c r="B31" s="20">
        <f>B32+B33+B34</f>
        <v>1413.2</v>
      </c>
      <c r="C31" s="20">
        <f>C32+C33+C34</f>
        <v>746.253</v>
      </c>
      <c r="D31" s="21">
        <f t="shared" si="1"/>
        <v>52.80590150014153</v>
      </c>
    </row>
    <row r="32" spans="1:4" ht="48" customHeight="1">
      <c r="A32" s="38" t="s">
        <v>34</v>
      </c>
      <c r="B32" s="13">
        <v>1405.2</v>
      </c>
      <c r="C32" s="13">
        <v>746.253</v>
      </c>
      <c r="D32" s="14">
        <f t="shared" si="1"/>
        <v>53.10653287788215</v>
      </c>
    </row>
    <row r="33" spans="1:4" ht="18" customHeight="1">
      <c r="A33" s="38" t="s">
        <v>42</v>
      </c>
      <c r="B33" s="13">
        <v>1</v>
      </c>
      <c r="C33" s="13">
        <v>0</v>
      </c>
      <c r="D33" s="14">
        <f t="shared" si="1"/>
        <v>0</v>
      </c>
    </row>
    <row r="34" spans="1:4" ht="18" customHeight="1">
      <c r="A34" s="12" t="s">
        <v>31</v>
      </c>
      <c r="B34" s="13">
        <v>7</v>
      </c>
      <c r="C34" s="13">
        <v>0</v>
      </c>
      <c r="D34" s="14">
        <f>C34/B34*100</f>
        <v>0</v>
      </c>
    </row>
    <row r="35" spans="1:4" ht="15.75" customHeight="1">
      <c r="A35" s="19" t="s">
        <v>61</v>
      </c>
      <c r="B35" s="20">
        <f>B36</f>
        <v>154</v>
      </c>
      <c r="C35" s="20">
        <f>C36</f>
        <v>93.426</v>
      </c>
      <c r="D35" s="14">
        <f t="shared" si="1"/>
        <v>60.666233766233766</v>
      </c>
    </row>
    <row r="36" spans="1:4" ht="17.25" customHeight="1">
      <c r="A36" s="12" t="s">
        <v>9</v>
      </c>
      <c r="B36" s="13">
        <v>154</v>
      </c>
      <c r="C36" s="13">
        <v>93.426</v>
      </c>
      <c r="D36" s="14">
        <f t="shared" si="1"/>
        <v>60.666233766233766</v>
      </c>
    </row>
    <row r="37" spans="1:4" ht="27" customHeight="1" hidden="1">
      <c r="A37" s="19" t="s">
        <v>62</v>
      </c>
      <c r="B37" s="20">
        <f>B38</f>
        <v>0</v>
      </c>
      <c r="C37" s="20">
        <v>0</v>
      </c>
      <c r="D37" s="14"/>
    </row>
    <row r="38" spans="1:4" ht="30" customHeight="1" hidden="1">
      <c r="A38" s="12" t="s">
        <v>21</v>
      </c>
      <c r="B38" s="13"/>
      <c r="C38" s="13"/>
      <c r="D38" s="14"/>
    </row>
    <row r="39" spans="1:4" ht="18" customHeight="1">
      <c r="A39" s="19" t="s">
        <v>41</v>
      </c>
      <c r="B39" s="20">
        <f>B41</f>
        <v>511.81</v>
      </c>
      <c r="C39" s="20">
        <f>C41</f>
        <v>226.656</v>
      </c>
      <c r="D39" s="21">
        <f t="shared" si="1"/>
        <v>44.285183954983296</v>
      </c>
    </row>
    <row r="40" spans="1:4" ht="30" hidden="1">
      <c r="A40" s="12" t="s">
        <v>33</v>
      </c>
      <c r="B40" s="20"/>
      <c r="C40" s="20"/>
      <c r="D40" s="21"/>
    </row>
    <row r="41" spans="1:4" ht="14.25" customHeight="1">
      <c r="A41" s="12" t="s">
        <v>140</v>
      </c>
      <c r="B41" s="13">
        <v>511.81</v>
      </c>
      <c r="C41" s="13">
        <v>226.656</v>
      </c>
      <c r="D41" s="14">
        <f aca="true" t="shared" si="2" ref="D41:D49">C41/B41*100</f>
        <v>44.285183954983296</v>
      </c>
    </row>
    <row r="42" spans="1:4" ht="0.75" customHeight="1" hidden="1">
      <c r="A42" s="46" t="s">
        <v>57</v>
      </c>
      <c r="B42" s="13">
        <v>0</v>
      </c>
      <c r="C42" s="13"/>
      <c r="D42" s="14"/>
    </row>
    <row r="43" spans="1:4" ht="0.75" customHeight="1" hidden="1">
      <c r="A43" s="46" t="s">
        <v>58</v>
      </c>
      <c r="B43" s="13">
        <v>0</v>
      </c>
      <c r="C43" s="13"/>
      <c r="D43" s="14"/>
    </row>
    <row r="44" spans="1:4" ht="1.5" customHeight="1" hidden="1">
      <c r="A44" s="48" t="s">
        <v>51</v>
      </c>
      <c r="B44" s="13"/>
      <c r="C44" s="13"/>
      <c r="D44" s="14">
        <v>0</v>
      </c>
    </row>
    <row r="45" spans="1:4" ht="15" customHeight="1">
      <c r="A45" s="19" t="s">
        <v>14</v>
      </c>
      <c r="B45" s="20">
        <f>B46+B47+B48</f>
        <v>990.421</v>
      </c>
      <c r="C45" s="20">
        <f>C46+C47+C48</f>
        <v>469.28</v>
      </c>
      <c r="D45" s="21">
        <f t="shared" si="2"/>
        <v>47.381870941751025</v>
      </c>
    </row>
    <row r="46" spans="1:4" ht="15" customHeight="1">
      <c r="A46" s="12" t="s">
        <v>52</v>
      </c>
      <c r="B46" s="13">
        <v>37</v>
      </c>
      <c r="C46" s="13">
        <v>0</v>
      </c>
      <c r="D46" s="14">
        <f t="shared" si="2"/>
        <v>0</v>
      </c>
    </row>
    <row r="47" spans="1:4" ht="16.5" customHeight="1">
      <c r="A47" s="36" t="s">
        <v>38</v>
      </c>
      <c r="B47" s="13">
        <v>672.421</v>
      </c>
      <c r="C47" s="13">
        <v>241.94</v>
      </c>
      <c r="D47" s="14">
        <f t="shared" si="2"/>
        <v>35.980434876364654</v>
      </c>
    </row>
    <row r="48" spans="1:4" ht="14.25" customHeight="1">
      <c r="A48" s="12" t="s">
        <v>15</v>
      </c>
      <c r="B48" s="13">
        <v>281</v>
      </c>
      <c r="C48" s="13">
        <v>227.34</v>
      </c>
      <c r="D48" s="14">
        <f t="shared" si="2"/>
        <v>80.90391459074733</v>
      </c>
    </row>
    <row r="49" spans="1:4" ht="14.25" customHeight="1">
      <c r="A49" s="19" t="s">
        <v>73</v>
      </c>
      <c r="B49" s="20">
        <f>B50</f>
        <v>63.4</v>
      </c>
      <c r="C49" s="20">
        <f>C50</f>
        <v>23.057</v>
      </c>
      <c r="D49" s="21">
        <f t="shared" si="2"/>
        <v>36.36750788643533</v>
      </c>
    </row>
    <row r="50" spans="1:4" ht="14.25" customHeight="1">
      <c r="A50" s="12" t="s">
        <v>39</v>
      </c>
      <c r="B50" s="13">
        <v>63.4</v>
      </c>
      <c r="C50" s="13">
        <v>23.057</v>
      </c>
      <c r="D50" s="14">
        <f>C50/B50*100</f>
        <v>36.36750788643533</v>
      </c>
    </row>
    <row r="51" spans="1:4" ht="24" customHeight="1">
      <c r="A51" s="12" t="s">
        <v>0</v>
      </c>
      <c r="B51" s="77">
        <f>B29-B30</f>
        <v>-69.99930000000086</v>
      </c>
      <c r="C51" s="88">
        <f>C29-C30</f>
        <v>-58.26125000000002</v>
      </c>
      <c r="D51" s="44"/>
    </row>
    <row r="52" spans="1:4" ht="14.25" customHeight="1">
      <c r="A52" s="5" t="s">
        <v>154</v>
      </c>
      <c r="B52" s="5"/>
      <c r="C52" s="5"/>
      <c r="D52" s="5"/>
    </row>
    <row r="53" spans="1:4" ht="14.25" customHeight="1">
      <c r="A53" s="5" t="s">
        <v>22</v>
      </c>
      <c r="B53" s="5"/>
      <c r="C53" s="5"/>
      <c r="D53" s="5"/>
    </row>
    <row r="54" spans="1:4" ht="14.25" customHeight="1">
      <c r="A54" s="5" t="s">
        <v>3</v>
      </c>
      <c r="B54" s="5"/>
      <c r="C54" s="5" t="s">
        <v>155</v>
      </c>
      <c r="D54" s="5"/>
    </row>
    <row r="55" spans="1:4" ht="14.25" customHeight="1">
      <c r="A55" s="10"/>
      <c r="B55" s="5"/>
      <c r="C55" s="5"/>
      <c r="D55" s="5"/>
    </row>
    <row r="61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SheetLayoutView="100" zoomScalePageLayoutView="0" workbookViewId="0" topLeftCell="A21">
      <selection activeCell="C24" sqref="C24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3" width="13.00390625" style="0" customWidth="1"/>
    <col min="4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26</v>
      </c>
      <c r="B2" s="92"/>
      <c r="C2" s="92"/>
      <c r="D2" s="92"/>
    </row>
    <row r="3" spans="1:4" ht="14.25" customHeight="1">
      <c r="A3" s="92" t="s">
        <v>156</v>
      </c>
      <c r="B3" s="92"/>
      <c r="C3" s="92"/>
      <c r="D3" s="92"/>
    </row>
    <row r="4" spans="1:4" ht="15.75" hidden="1">
      <c r="A4" s="92"/>
      <c r="B4" s="92"/>
      <c r="C4" s="92"/>
      <c r="D4" s="92"/>
    </row>
    <row r="5" spans="1:4" ht="15.75">
      <c r="A5" s="4"/>
      <c r="B5" s="4"/>
      <c r="C5" s="4"/>
      <c r="D5" s="4"/>
    </row>
    <row r="6" spans="1:4" ht="45.75" customHeight="1">
      <c r="A6" s="39" t="s">
        <v>2</v>
      </c>
      <c r="B6" s="7" t="s">
        <v>136</v>
      </c>
      <c r="C6" s="7" t="s">
        <v>157</v>
      </c>
      <c r="D6" s="40" t="s">
        <v>4</v>
      </c>
    </row>
    <row r="7" spans="1:4" ht="17.25" customHeight="1">
      <c r="A7" s="39">
        <v>1</v>
      </c>
      <c r="B7" s="7">
        <v>2</v>
      </c>
      <c r="C7" s="7">
        <v>3</v>
      </c>
      <c r="D7" s="40">
        <v>4</v>
      </c>
    </row>
    <row r="8" spans="1:4" ht="14.25" customHeight="1">
      <c r="A8" s="25"/>
      <c r="B8" s="26"/>
      <c r="C8" s="26"/>
      <c r="D8" s="26"/>
    </row>
    <row r="9" spans="1:4" ht="19.5" customHeight="1">
      <c r="A9" s="27" t="s">
        <v>77</v>
      </c>
      <c r="B9" s="28">
        <f>SUM(B10:B22)</f>
        <v>1565.1</v>
      </c>
      <c r="C9" s="28">
        <f>SUM(C10:C22)</f>
        <v>815.4499400000001</v>
      </c>
      <c r="D9" s="29">
        <f>C9/B9*100</f>
        <v>52.10209826848126</v>
      </c>
    </row>
    <row r="10" spans="1:4" ht="16.5" customHeight="1">
      <c r="A10" s="12" t="s">
        <v>10</v>
      </c>
      <c r="B10" s="64">
        <v>522.1</v>
      </c>
      <c r="C10" s="64">
        <v>252.49893</v>
      </c>
      <c r="D10" s="9">
        <f>C10/B10*100</f>
        <v>48.36217774372725</v>
      </c>
    </row>
    <row r="11" spans="1:4" ht="17.25" customHeight="1">
      <c r="A11" s="12" t="s">
        <v>11</v>
      </c>
      <c r="B11" s="64">
        <v>0</v>
      </c>
      <c r="C11" s="64">
        <v>45.3621</v>
      </c>
      <c r="D11" s="9"/>
    </row>
    <row r="12" spans="1:4" ht="17.25" customHeight="1">
      <c r="A12" s="12" t="s">
        <v>7</v>
      </c>
      <c r="B12" s="64">
        <v>348</v>
      </c>
      <c r="C12" s="64">
        <v>59.14698</v>
      </c>
      <c r="D12" s="9">
        <f>C12/B12*100</f>
        <v>16.996258620689655</v>
      </c>
    </row>
    <row r="13" spans="1:4" ht="15.75" customHeight="1">
      <c r="A13" s="12" t="s">
        <v>12</v>
      </c>
      <c r="B13" s="64">
        <v>489</v>
      </c>
      <c r="C13" s="64">
        <v>168.38019</v>
      </c>
      <c r="D13" s="9">
        <f>C13/B13*100</f>
        <v>34.43357668711656</v>
      </c>
    </row>
    <row r="14" spans="1:4" ht="21.75" customHeight="1" hidden="1">
      <c r="A14" s="12" t="s">
        <v>40</v>
      </c>
      <c r="B14" s="64"/>
      <c r="C14" s="64"/>
      <c r="D14" s="9"/>
    </row>
    <row r="15" spans="1:4" ht="29.25" customHeight="1">
      <c r="A15" s="12" t="s">
        <v>43</v>
      </c>
      <c r="B15" s="64">
        <v>141</v>
      </c>
      <c r="C15" s="64">
        <v>206.10708</v>
      </c>
      <c r="D15" s="9">
        <f>C15/B15*100</f>
        <v>146.1752340425532</v>
      </c>
    </row>
    <row r="16" spans="1:4" ht="12.75" customHeight="1" hidden="1">
      <c r="A16" s="12" t="s">
        <v>6</v>
      </c>
      <c r="B16" s="64"/>
      <c r="C16" s="64"/>
      <c r="D16" s="9" t="e">
        <f>C16/B16*100</f>
        <v>#DIV/0!</v>
      </c>
    </row>
    <row r="17" spans="1:4" ht="18.75" customHeight="1">
      <c r="A17" s="12" t="s">
        <v>68</v>
      </c>
      <c r="B17" s="64">
        <v>65</v>
      </c>
      <c r="C17" s="87">
        <v>15.68699</v>
      </c>
      <c r="D17" s="9">
        <f>C17/B17*100</f>
        <v>24.13383076923077</v>
      </c>
    </row>
    <row r="18" spans="1:4" ht="46.5" customHeight="1">
      <c r="A18" s="23" t="s">
        <v>89</v>
      </c>
      <c r="B18" s="64">
        <v>0</v>
      </c>
      <c r="C18" s="64">
        <v>0.936</v>
      </c>
      <c r="D18" s="9"/>
    </row>
    <row r="19" spans="1:4" ht="17.25" customHeight="1">
      <c r="A19" s="12" t="s">
        <v>90</v>
      </c>
      <c r="B19" s="64">
        <v>0</v>
      </c>
      <c r="C19" s="64">
        <v>67.33167</v>
      </c>
      <c r="D19" s="9"/>
    </row>
    <row r="20" spans="1:4" ht="15" customHeight="1">
      <c r="A20" s="12" t="s">
        <v>54</v>
      </c>
      <c r="B20" s="64">
        <v>0</v>
      </c>
      <c r="C20" s="64"/>
      <c r="D20" s="9"/>
    </row>
    <row r="21" spans="1:4" ht="15" customHeight="1">
      <c r="A21" s="12" t="s">
        <v>135</v>
      </c>
      <c r="B21" s="64">
        <v>0</v>
      </c>
      <c r="C21" s="64">
        <v>0</v>
      </c>
      <c r="D21" s="9"/>
    </row>
    <row r="22" spans="1:4" ht="18" customHeight="1">
      <c r="A22" s="12" t="s">
        <v>18</v>
      </c>
      <c r="B22" s="64"/>
      <c r="C22" s="64">
        <v>0</v>
      </c>
      <c r="D22" s="9"/>
    </row>
    <row r="23" spans="1:4" ht="18" customHeight="1">
      <c r="A23" s="19" t="s">
        <v>5</v>
      </c>
      <c r="B23" s="65">
        <f>B24+B25+B29+B32+B31+B26+B34+B30+B33+B27+B28</f>
        <v>6978.3141</v>
      </c>
      <c r="C23" s="65">
        <f>C24+C25+C29+C32+C31+C34+C30+C33+C26+C27+C35+C28</f>
        <v>2419.4748799999998</v>
      </c>
      <c r="D23" s="29">
        <f>C23/B23*100</f>
        <v>34.67133816748088</v>
      </c>
    </row>
    <row r="24" spans="1:4" ht="35.25" customHeight="1">
      <c r="A24" s="12" t="s">
        <v>95</v>
      </c>
      <c r="B24" s="66">
        <v>651.9</v>
      </c>
      <c r="C24" s="66">
        <v>389.9</v>
      </c>
      <c r="D24" s="9">
        <f>C24/B24*100</f>
        <v>59.80978677711305</v>
      </c>
    </row>
    <row r="25" spans="1:4" ht="30" customHeight="1">
      <c r="A25" s="12" t="s">
        <v>97</v>
      </c>
      <c r="B25" s="66">
        <v>4676.59279</v>
      </c>
      <c r="C25" s="66">
        <v>1347.46807</v>
      </c>
      <c r="D25" s="9">
        <f>C25/B25*100</f>
        <v>28.813029710033828</v>
      </c>
    </row>
    <row r="26" spans="1:4" ht="30" customHeight="1">
      <c r="A26" s="12" t="s">
        <v>133</v>
      </c>
      <c r="B26" s="66">
        <v>0</v>
      </c>
      <c r="C26" s="66">
        <v>0</v>
      </c>
      <c r="D26" s="57"/>
    </row>
    <row r="27" spans="1:4" ht="45" customHeight="1">
      <c r="A27" s="12" t="s">
        <v>139</v>
      </c>
      <c r="B27" s="66">
        <v>358.3</v>
      </c>
      <c r="C27" s="66">
        <v>238.7</v>
      </c>
      <c r="D27" s="57">
        <f>C27/B27*100</f>
        <v>66.62015071169411</v>
      </c>
    </row>
    <row r="28" spans="1:4" ht="45" customHeight="1">
      <c r="A28" s="12" t="s">
        <v>144</v>
      </c>
      <c r="B28" s="66">
        <v>326</v>
      </c>
      <c r="C28" s="66">
        <v>326</v>
      </c>
      <c r="D28" s="57">
        <f>C28/B28*100</f>
        <v>100</v>
      </c>
    </row>
    <row r="29" spans="1:4" ht="21" customHeight="1">
      <c r="A29" s="12" t="s">
        <v>85</v>
      </c>
      <c r="B29" s="66">
        <v>154</v>
      </c>
      <c r="C29" s="66">
        <v>101.98306</v>
      </c>
      <c r="D29" s="9">
        <f>C29/B29*100</f>
        <v>66.22276623376622</v>
      </c>
    </row>
    <row r="30" spans="1:4" ht="45" customHeight="1">
      <c r="A30" s="52" t="s">
        <v>111</v>
      </c>
      <c r="B30" s="66">
        <v>0</v>
      </c>
      <c r="C30" s="66">
        <v>0</v>
      </c>
      <c r="D30" s="9"/>
    </row>
    <row r="31" spans="1:4" ht="31.5" customHeight="1">
      <c r="A31" s="52" t="s">
        <v>134</v>
      </c>
      <c r="B31" s="66">
        <v>794.02131</v>
      </c>
      <c r="C31" s="66">
        <v>13.05272</v>
      </c>
      <c r="D31" s="9">
        <f>C31/B31*100</f>
        <v>1.6438752758411483</v>
      </c>
    </row>
    <row r="32" spans="1:4" ht="47.25" customHeight="1">
      <c r="A32" s="12" t="s">
        <v>87</v>
      </c>
      <c r="B32" s="66">
        <v>0</v>
      </c>
      <c r="C32" s="66">
        <v>0</v>
      </c>
      <c r="D32" s="9"/>
    </row>
    <row r="33" spans="1:4" ht="14.25" customHeight="1">
      <c r="A33" s="12" t="s">
        <v>112</v>
      </c>
      <c r="B33" s="66">
        <v>0</v>
      </c>
      <c r="C33" s="66">
        <v>0</v>
      </c>
      <c r="D33" s="9"/>
    </row>
    <row r="34" spans="1:4" ht="29.25" customHeight="1">
      <c r="A34" s="12" t="s">
        <v>103</v>
      </c>
      <c r="B34" s="66">
        <v>17.5</v>
      </c>
      <c r="C34" s="66">
        <v>17.5</v>
      </c>
      <c r="D34" s="9">
        <f>C34/B34*100</f>
        <v>100</v>
      </c>
    </row>
    <row r="35" spans="1:4" ht="34.5" customHeight="1">
      <c r="A35" s="12" t="s">
        <v>141</v>
      </c>
      <c r="B35" s="66">
        <v>0</v>
      </c>
      <c r="C35" s="66">
        <v>-15.12897</v>
      </c>
      <c r="D35" s="9"/>
    </row>
    <row r="36" spans="1:4" ht="18.75" customHeight="1">
      <c r="A36" s="19" t="s">
        <v>1</v>
      </c>
      <c r="B36" s="28">
        <f>B23+B9</f>
        <v>8543.4141</v>
      </c>
      <c r="C36" s="28">
        <f>C23+C9</f>
        <v>3234.9248199999997</v>
      </c>
      <c r="D36" s="28">
        <f aca="true" t="shared" si="0" ref="D36:D43">C36/B36*100</f>
        <v>37.864544339481334</v>
      </c>
    </row>
    <row r="37" spans="1:4" ht="18.75" customHeight="1">
      <c r="A37" s="19" t="s">
        <v>8</v>
      </c>
      <c r="B37" s="28">
        <f>B38+B42+B44+B48+B52+B56</f>
        <v>8595.203</v>
      </c>
      <c r="C37" s="78">
        <f>C38+C42+C44+C48+C52+C56</f>
        <v>3265.866</v>
      </c>
      <c r="D37" s="28">
        <f t="shared" si="0"/>
        <v>37.99638007386213</v>
      </c>
    </row>
    <row r="38" spans="1:4" ht="18.75" customHeight="1">
      <c r="A38" s="19" t="s">
        <v>60</v>
      </c>
      <c r="B38" s="28">
        <f>B39+B40+B41</f>
        <v>1809.5</v>
      </c>
      <c r="C38" s="28">
        <f>C39+C40+C41</f>
        <v>1046.828</v>
      </c>
      <c r="D38" s="29">
        <f t="shared" si="0"/>
        <v>57.85178226029289</v>
      </c>
    </row>
    <row r="39" spans="1:4" ht="27.75" customHeight="1">
      <c r="A39" s="38" t="s">
        <v>34</v>
      </c>
      <c r="B39" s="50">
        <v>1799.5</v>
      </c>
      <c r="C39" s="50">
        <v>1040.615</v>
      </c>
      <c r="D39" s="9">
        <f t="shared" si="0"/>
        <v>57.82800777993887</v>
      </c>
    </row>
    <row r="40" spans="1:4" ht="14.25" customHeight="1">
      <c r="A40" s="38" t="s">
        <v>42</v>
      </c>
      <c r="B40" s="50">
        <v>1</v>
      </c>
      <c r="C40" s="50">
        <v>0</v>
      </c>
      <c r="D40" s="9">
        <f t="shared" si="0"/>
        <v>0</v>
      </c>
    </row>
    <row r="41" spans="1:4" ht="19.5" customHeight="1">
      <c r="A41" s="12" t="s">
        <v>31</v>
      </c>
      <c r="B41" s="50">
        <v>9</v>
      </c>
      <c r="C41" s="50">
        <v>6.213</v>
      </c>
      <c r="D41" s="9">
        <f t="shared" si="0"/>
        <v>69.03333333333333</v>
      </c>
    </row>
    <row r="42" spans="1:4" ht="19.5" customHeight="1">
      <c r="A42" s="19" t="s">
        <v>61</v>
      </c>
      <c r="B42" s="28">
        <f>B43</f>
        <v>154</v>
      </c>
      <c r="C42" s="28">
        <f>C43</f>
        <v>101.982</v>
      </c>
      <c r="D42" s="9">
        <f t="shared" si="0"/>
        <v>66.22207792207793</v>
      </c>
    </row>
    <row r="43" spans="1:4" ht="15.75" customHeight="1">
      <c r="A43" s="12" t="s">
        <v>9</v>
      </c>
      <c r="B43" s="50">
        <v>154</v>
      </c>
      <c r="C43" s="50">
        <v>101.982</v>
      </c>
      <c r="D43" s="9">
        <f t="shared" si="0"/>
        <v>66.22207792207793</v>
      </c>
    </row>
    <row r="44" spans="1:4" ht="0.75" customHeight="1" hidden="1">
      <c r="A44" s="19" t="s">
        <v>35</v>
      </c>
      <c r="B44" s="28">
        <f>B45+B47</f>
        <v>0</v>
      </c>
      <c r="C44" s="28">
        <f>C45+C47</f>
        <v>0</v>
      </c>
      <c r="D44" s="29"/>
    </row>
    <row r="45" spans="1:4" ht="33.75" customHeight="1" hidden="1">
      <c r="A45" s="12" t="s">
        <v>21</v>
      </c>
      <c r="B45" s="50">
        <v>0</v>
      </c>
      <c r="C45" s="50">
        <v>0</v>
      </c>
      <c r="D45" s="9"/>
    </row>
    <row r="46" spans="1:4" ht="1.5" customHeight="1" hidden="1">
      <c r="A46" s="12" t="s">
        <v>33</v>
      </c>
      <c r="B46" s="50"/>
      <c r="C46" s="50"/>
      <c r="D46" s="9" t="e">
        <f>C46/B46*100</f>
        <v>#DIV/0!</v>
      </c>
    </row>
    <row r="47" spans="1:4" ht="15.75" hidden="1">
      <c r="A47" s="12" t="s">
        <v>55</v>
      </c>
      <c r="B47" s="50"/>
      <c r="C47" s="50"/>
      <c r="D47" s="9">
        <v>0</v>
      </c>
    </row>
    <row r="48" spans="1:4" ht="19.5" customHeight="1">
      <c r="A48" s="19" t="s">
        <v>41</v>
      </c>
      <c r="B48" s="28">
        <f>B49+B50+B51</f>
        <v>690.753</v>
      </c>
      <c r="C48" s="28">
        <f>C50+C49+C51</f>
        <v>571.353</v>
      </c>
      <c r="D48" s="29">
        <f>C48/B48*100</f>
        <v>82.71451589786797</v>
      </c>
    </row>
    <row r="49" spans="1:4" ht="15.75" customHeight="1" hidden="1">
      <c r="A49" s="12" t="s">
        <v>33</v>
      </c>
      <c r="B49" s="50">
        <v>0</v>
      </c>
      <c r="C49" s="50">
        <v>0</v>
      </c>
      <c r="D49" s="9">
        <v>0</v>
      </c>
    </row>
    <row r="50" spans="1:4" ht="15.75">
      <c r="A50" s="12" t="s">
        <v>140</v>
      </c>
      <c r="B50" s="50">
        <v>690.753</v>
      </c>
      <c r="C50" s="50">
        <v>571.353</v>
      </c>
      <c r="D50" s="9">
        <f>C50/B50*100</f>
        <v>82.71451589786797</v>
      </c>
    </row>
    <row r="51" spans="1:4" ht="15.75">
      <c r="A51" s="46" t="s">
        <v>51</v>
      </c>
      <c r="B51" s="50">
        <v>0</v>
      </c>
      <c r="C51" s="50">
        <v>0</v>
      </c>
      <c r="D51" s="9">
        <v>0</v>
      </c>
    </row>
    <row r="52" spans="1:4" ht="17.25" customHeight="1">
      <c r="A52" s="19" t="s">
        <v>19</v>
      </c>
      <c r="B52" s="28">
        <f>B53+B54+B55</f>
        <v>5765.45</v>
      </c>
      <c r="C52" s="28">
        <f>C53+C54+C55</f>
        <v>1472.603</v>
      </c>
      <c r="D52" s="29">
        <f aca="true" t="shared" si="1" ref="D52:D57">C52/B52*100</f>
        <v>25.54185709701758</v>
      </c>
    </row>
    <row r="53" spans="1:4" ht="17.25" customHeight="1">
      <c r="A53" s="12" t="s">
        <v>53</v>
      </c>
      <c r="B53" s="50">
        <v>10</v>
      </c>
      <c r="C53" s="50">
        <v>8.389</v>
      </c>
      <c r="D53" s="9">
        <f t="shared" si="1"/>
        <v>83.89</v>
      </c>
    </row>
    <row r="54" spans="1:4" ht="18" customHeight="1">
      <c r="A54" s="36" t="s">
        <v>38</v>
      </c>
      <c r="B54" s="50">
        <v>4647.139</v>
      </c>
      <c r="C54" s="50">
        <v>1340.815</v>
      </c>
      <c r="D54" s="9">
        <f t="shared" si="1"/>
        <v>28.852483216017426</v>
      </c>
    </row>
    <row r="55" spans="1:4" ht="18.75" customHeight="1">
      <c r="A55" s="12" t="s">
        <v>15</v>
      </c>
      <c r="B55" s="50">
        <v>1108.311</v>
      </c>
      <c r="C55" s="50">
        <v>123.399</v>
      </c>
      <c r="D55" s="9">
        <f t="shared" si="1"/>
        <v>11.133968714557557</v>
      </c>
    </row>
    <row r="56" spans="1:4" ht="18.75" customHeight="1">
      <c r="A56" s="19" t="s">
        <v>39</v>
      </c>
      <c r="B56" s="28">
        <v>175.5</v>
      </c>
      <c r="C56" s="28">
        <f>C57</f>
        <v>73.1</v>
      </c>
      <c r="D56" s="29">
        <f t="shared" si="1"/>
        <v>41.65242165242165</v>
      </c>
    </row>
    <row r="57" spans="1:4" ht="18.75" customHeight="1">
      <c r="A57" s="12" t="s">
        <v>39</v>
      </c>
      <c r="B57" s="50">
        <v>175.5</v>
      </c>
      <c r="C57" s="50">
        <v>73.1</v>
      </c>
      <c r="D57" s="9">
        <f t="shared" si="1"/>
        <v>41.65242165242165</v>
      </c>
    </row>
    <row r="58" spans="1:4" ht="18.75" customHeight="1">
      <c r="A58" s="12" t="s">
        <v>0</v>
      </c>
      <c r="B58" s="50">
        <f>B36-B37</f>
        <v>-51.78889999999956</v>
      </c>
      <c r="C58" s="79">
        <f>C36-C37</f>
        <v>-30.94118000000026</v>
      </c>
      <c r="D58" s="9"/>
    </row>
    <row r="59" spans="1:4" ht="20.25" customHeight="1">
      <c r="A59" s="5" t="s">
        <v>154</v>
      </c>
      <c r="B59" s="5"/>
      <c r="C59" s="5"/>
      <c r="D59" s="5"/>
    </row>
    <row r="60" spans="1:4" ht="13.5" customHeight="1">
      <c r="A60" s="5" t="s">
        <v>22</v>
      </c>
      <c r="B60" s="5"/>
      <c r="C60" s="5"/>
      <c r="D60" s="5"/>
    </row>
    <row r="61" spans="1:4" ht="13.5" customHeight="1">
      <c r="A61" s="5" t="s">
        <v>3</v>
      </c>
      <c r="B61" s="5"/>
      <c r="C61" s="5" t="s">
        <v>155</v>
      </c>
      <c r="D61" s="5"/>
    </row>
    <row r="62" spans="1:4" ht="15.75">
      <c r="A62" s="10"/>
      <c r="B62" s="5"/>
      <c r="C62" s="5"/>
      <c r="D62" s="5"/>
    </row>
    <row r="63" ht="12.75">
      <c r="A63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"/>
  <sheetViews>
    <sheetView view="pageBreakPreview" zoomScaleSheetLayoutView="100" zoomScalePageLayoutView="0" workbookViewId="0" topLeftCell="A17">
      <selection activeCell="C22" sqref="C22"/>
    </sheetView>
  </sheetViews>
  <sheetFormatPr defaultColWidth="9.00390625" defaultRowHeight="12.75"/>
  <cols>
    <col min="1" max="1" width="75.75390625" style="0" customWidth="1"/>
    <col min="2" max="3" width="13.875" style="0" customWidth="1"/>
    <col min="4" max="4" width="12.25390625" style="0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47</v>
      </c>
      <c r="B2" s="92"/>
      <c r="C2" s="92"/>
      <c r="D2" s="92"/>
    </row>
    <row r="3" spans="1:4" ht="15.75">
      <c r="A3" s="92" t="s">
        <v>156</v>
      </c>
      <c r="B3" s="92"/>
      <c r="C3" s="92"/>
      <c r="D3" s="92"/>
    </row>
    <row r="4" spans="1:4" ht="15.75">
      <c r="A4" s="4"/>
      <c r="B4" s="4"/>
      <c r="C4" s="4"/>
      <c r="D4" s="4"/>
    </row>
    <row r="5" spans="1:4" ht="31.5">
      <c r="A5" s="39" t="s">
        <v>2</v>
      </c>
      <c r="B5" s="7" t="s">
        <v>136</v>
      </c>
      <c r="C5" s="7" t="s">
        <v>157</v>
      </c>
      <c r="D5" s="40" t="s">
        <v>4</v>
      </c>
    </row>
    <row r="6" spans="1:4" ht="15.75" customHeight="1">
      <c r="A6" s="41">
        <v>1</v>
      </c>
      <c r="B6" s="7">
        <v>2</v>
      </c>
      <c r="C6" s="7">
        <v>3</v>
      </c>
      <c r="D6" s="43">
        <v>4</v>
      </c>
    </row>
    <row r="7" spans="1:4" ht="18" customHeight="1">
      <c r="A7" s="25"/>
      <c r="B7" s="26"/>
      <c r="C7" s="26"/>
      <c r="D7" s="26"/>
    </row>
    <row r="8" spans="1:4" ht="14.25" customHeight="1">
      <c r="A8" s="19" t="s">
        <v>77</v>
      </c>
      <c r="B8" s="30">
        <f>SUM(B9:B20)</f>
        <v>1194.6</v>
      </c>
      <c r="C8" s="30">
        <f>SUM(C9:C20)</f>
        <v>400.38965</v>
      </c>
      <c r="D8" s="31">
        <f>C8/B8*100</f>
        <v>33.516628997153866</v>
      </c>
    </row>
    <row r="9" spans="1:4" ht="15.75" customHeight="1">
      <c r="A9" s="12" t="s">
        <v>10</v>
      </c>
      <c r="B9" s="67">
        <v>298.6</v>
      </c>
      <c r="C9" s="67">
        <v>164.38861</v>
      </c>
      <c r="D9" s="16">
        <f>C9/B9*100</f>
        <v>55.053117883456125</v>
      </c>
    </row>
    <row r="10" spans="1:4" ht="17.25" customHeight="1">
      <c r="A10" s="12" t="s">
        <v>11</v>
      </c>
      <c r="B10" s="67">
        <v>34</v>
      </c>
      <c r="C10" s="67">
        <v>66.03459</v>
      </c>
      <c r="D10" s="16">
        <f>C10/B10*100</f>
        <v>194.21938235294115</v>
      </c>
    </row>
    <row r="11" spans="1:4" ht="18" customHeight="1">
      <c r="A11" s="12" t="s">
        <v>7</v>
      </c>
      <c r="B11" s="67">
        <v>277</v>
      </c>
      <c r="C11" s="67">
        <v>7.9147</v>
      </c>
      <c r="D11" s="16">
        <f>C11/B11*100</f>
        <v>2.857292418772563</v>
      </c>
    </row>
    <row r="12" spans="1:4" ht="15.75" customHeight="1">
      <c r="A12" s="12" t="s">
        <v>12</v>
      </c>
      <c r="B12" s="67">
        <v>502</v>
      </c>
      <c r="C12" s="67">
        <v>101.07765</v>
      </c>
      <c r="D12" s="16">
        <f>C12/B12*100</f>
        <v>20.134990039840638</v>
      </c>
    </row>
    <row r="13" spans="1:4" ht="48" customHeight="1" hidden="1">
      <c r="A13" s="12" t="s">
        <v>37</v>
      </c>
      <c r="B13" s="67"/>
      <c r="C13" s="67"/>
      <c r="D13" s="16"/>
    </row>
    <row r="14" spans="1:4" ht="33" customHeight="1">
      <c r="A14" s="12" t="s">
        <v>43</v>
      </c>
      <c r="B14" s="67">
        <v>15</v>
      </c>
      <c r="C14" s="67">
        <v>42.38219</v>
      </c>
      <c r="D14" s="16">
        <f>C14/B14*100</f>
        <v>282.54793333333333</v>
      </c>
    </row>
    <row r="15" spans="1:4" ht="18" customHeight="1" hidden="1">
      <c r="A15" s="12" t="s">
        <v>6</v>
      </c>
      <c r="B15" s="67"/>
      <c r="C15" s="67"/>
      <c r="D15" s="16"/>
    </row>
    <row r="16" spans="1:4" ht="31.5" customHeight="1">
      <c r="A16" s="12" t="s">
        <v>68</v>
      </c>
      <c r="B16" s="67">
        <v>56</v>
      </c>
      <c r="C16" s="67">
        <v>14.29362</v>
      </c>
      <c r="D16" s="16">
        <f>C16/B16*100</f>
        <v>25.52432142857143</v>
      </c>
    </row>
    <row r="17" spans="1:4" ht="63" customHeight="1">
      <c r="A17" s="23" t="s">
        <v>89</v>
      </c>
      <c r="B17" s="67">
        <v>12</v>
      </c>
      <c r="C17" s="67">
        <v>4.29829</v>
      </c>
      <c r="D17" s="16">
        <f>C17/B17*100</f>
        <v>35.81908333333333</v>
      </c>
    </row>
    <row r="18" spans="1:4" ht="30.75" customHeight="1">
      <c r="A18" s="12" t="s">
        <v>90</v>
      </c>
      <c r="B18" s="67">
        <v>0</v>
      </c>
      <c r="C18" s="67"/>
      <c r="D18" s="16"/>
    </row>
    <row r="19" spans="1:4" ht="30.75" customHeight="1">
      <c r="A19" s="12" t="s">
        <v>54</v>
      </c>
      <c r="B19" s="67">
        <v>0</v>
      </c>
      <c r="C19" s="67"/>
      <c r="D19" s="16"/>
    </row>
    <row r="20" spans="1:4" ht="19.5" customHeight="1">
      <c r="A20" s="12" t="s">
        <v>18</v>
      </c>
      <c r="B20" s="67"/>
      <c r="C20" s="67">
        <v>0</v>
      </c>
      <c r="D20" s="16"/>
    </row>
    <row r="21" spans="1:4" ht="16.5" customHeight="1">
      <c r="A21" s="19" t="s">
        <v>5</v>
      </c>
      <c r="B21" s="68">
        <f>B22+B23+B26+B27+B28+B24+B25</f>
        <v>3177.56699</v>
      </c>
      <c r="C21" s="68">
        <f>C22+C23+C26+C27+C28+C24+C25</f>
        <v>1519.5096</v>
      </c>
      <c r="D21" s="31">
        <f>C21/B21*100</f>
        <v>47.8199076457551</v>
      </c>
    </row>
    <row r="22" spans="1:4" ht="30" customHeight="1">
      <c r="A22" s="12" t="s">
        <v>95</v>
      </c>
      <c r="B22" s="69">
        <v>1241.6</v>
      </c>
      <c r="C22" s="69">
        <v>732.5</v>
      </c>
      <c r="D22" s="16">
        <f>C22/B22*100</f>
        <v>58.99645618556701</v>
      </c>
    </row>
    <row r="23" spans="1:4" ht="30.75" customHeight="1">
      <c r="A23" s="12" t="s">
        <v>97</v>
      </c>
      <c r="B23" s="69">
        <v>1258.86699</v>
      </c>
      <c r="C23" s="69">
        <v>254.58903</v>
      </c>
      <c r="D23" s="16">
        <f>C23/B23*100</f>
        <v>20.223663978987965</v>
      </c>
    </row>
    <row r="24" spans="1:4" ht="60.75" customHeight="1">
      <c r="A24" s="12" t="s">
        <v>139</v>
      </c>
      <c r="B24" s="69">
        <v>353.1</v>
      </c>
      <c r="C24" s="69">
        <v>235.2</v>
      </c>
      <c r="D24" s="16">
        <f>C24/B24*100</f>
        <v>66.61002548853016</v>
      </c>
    </row>
    <row r="25" spans="1:4" ht="46.5" customHeight="1">
      <c r="A25" s="12" t="s">
        <v>144</v>
      </c>
      <c r="B25" s="69">
        <v>170</v>
      </c>
      <c r="C25" s="69">
        <v>170</v>
      </c>
      <c r="D25" s="16">
        <f>C25/B25*100</f>
        <v>100</v>
      </c>
    </row>
    <row r="26" spans="1:4" ht="21" customHeight="1">
      <c r="A26" s="12" t="s">
        <v>85</v>
      </c>
      <c r="B26" s="69">
        <v>154</v>
      </c>
      <c r="C26" s="69">
        <v>127.22057</v>
      </c>
      <c r="D26" s="16">
        <f>C26/B26*100</f>
        <v>82.61075974025974</v>
      </c>
    </row>
    <row r="27" spans="1:4" ht="48.75" customHeight="1">
      <c r="A27" s="12" t="s">
        <v>88</v>
      </c>
      <c r="B27" s="69">
        <v>0</v>
      </c>
      <c r="C27" s="69">
        <v>0</v>
      </c>
      <c r="D27" s="16"/>
    </row>
    <row r="28" spans="1:4" ht="45" customHeight="1">
      <c r="A28" s="52" t="s">
        <v>100</v>
      </c>
      <c r="B28" s="69">
        <v>0</v>
      </c>
      <c r="C28" s="69">
        <v>0</v>
      </c>
      <c r="D28" s="16"/>
    </row>
    <row r="29" spans="1:4" ht="17.25" customHeight="1">
      <c r="A29" s="19" t="s">
        <v>1</v>
      </c>
      <c r="B29" s="30">
        <f>B21+B8</f>
        <v>4372.16699</v>
      </c>
      <c r="C29" s="30">
        <f>C21+C8</f>
        <v>1919.8992500000002</v>
      </c>
      <c r="D29" s="30">
        <f>C29/B29*100</f>
        <v>43.911846331377205</v>
      </c>
    </row>
    <row r="30" spans="1:4" ht="14.25" customHeight="1">
      <c r="A30" s="19" t="s">
        <v>8</v>
      </c>
      <c r="B30" s="30">
        <f>B31+B35+B37+B39+B43+B47</f>
        <v>4437.166</v>
      </c>
      <c r="C30" s="30">
        <f>C31+C35+C37+C39+C43+C47</f>
        <v>1913.164</v>
      </c>
      <c r="D30" s="31">
        <f aca="true" t="shared" si="0" ref="D30:D36">C30/B30*100</f>
        <v>43.11680022789321</v>
      </c>
    </row>
    <row r="31" spans="1:4" ht="14.25" customHeight="1">
      <c r="A31" s="19" t="s">
        <v>60</v>
      </c>
      <c r="B31" s="30">
        <f>B32+B33+B34</f>
        <v>2121.3</v>
      </c>
      <c r="C31" s="30">
        <f>C32+C33+C34</f>
        <v>1146.858</v>
      </c>
      <c r="D31" s="31">
        <f t="shared" si="0"/>
        <v>54.063923066044396</v>
      </c>
    </row>
    <row r="32" spans="1:4" ht="42" customHeight="1">
      <c r="A32" s="38" t="s">
        <v>34</v>
      </c>
      <c r="B32" s="80">
        <v>2086.003</v>
      </c>
      <c r="C32" s="80">
        <v>1134.493</v>
      </c>
      <c r="D32" s="16">
        <f t="shared" si="0"/>
        <v>54.38597164050098</v>
      </c>
    </row>
    <row r="33" spans="1:4" ht="17.25" customHeight="1">
      <c r="A33" s="38" t="s">
        <v>42</v>
      </c>
      <c r="B33" s="80">
        <v>1</v>
      </c>
      <c r="C33" s="80">
        <v>0</v>
      </c>
      <c r="D33" s="16">
        <f t="shared" si="0"/>
        <v>0</v>
      </c>
    </row>
    <row r="34" spans="1:4" ht="18.75" customHeight="1">
      <c r="A34" s="12" t="s">
        <v>31</v>
      </c>
      <c r="B34" s="80">
        <v>34.297</v>
      </c>
      <c r="C34" s="80">
        <v>12.365</v>
      </c>
      <c r="D34" s="16">
        <f t="shared" si="0"/>
        <v>36.052715980989596</v>
      </c>
    </row>
    <row r="35" spans="1:4" ht="16.5" customHeight="1">
      <c r="A35" s="49" t="s">
        <v>61</v>
      </c>
      <c r="B35" s="30">
        <f>B36</f>
        <v>154</v>
      </c>
      <c r="C35" s="30">
        <f>C36</f>
        <v>105.525</v>
      </c>
      <c r="D35" s="31">
        <f t="shared" si="0"/>
        <v>68.52272727272728</v>
      </c>
    </row>
    <row r="36" spans="1:4" ht="16.5" customHeight="1">
      <c r="A36" s="12" t="s">
        <v>59</v>
      </c>
      <c r="B36" s="80">
        <v>154</v>
      </c>
      <c r="C36" s="80">
        <v>105.525</v>
      </c>
      <c r="D36" s="16">
        <f t="shared" si="0"/>
        <v>68.52272727272728</v>
      </c>
    </row>
    <row r="37" spans="1:4" ht="16.5" customHeight="1" hidden="1">
      <c r="A37" s="19" t="s">
        <v>35</v>
      </c>
      <c r="B37" s="30">
        <f>B38</f>
        <v>0</v>
      </c>
      <c r="C37" s="30">
        <f>C38</f>
        <v>0</v>
      </c>
      <c r="D37" s="16">
        <v>0</v>
      </c>
    </row>
    <row r="38" spans="1:4" ht="28.5" customHeight="1" hidden="1">
      <c r="A38" s="12" t="s">
        <v>21</v>
      </c>
      <c r="B38" s="80">
        <v>0</v>
      </c>
      <c r="C38" s="80">
        <v>0</v>
      </c>
      <c r="D38" s="16">
        <v>0</v>
      </c>
    </row>
    <row r="39" spans="1:4" ht="16.5" customHeight="1">
      <c r="A39" s="19" t="s">
        <v>41</v>
      </c>
      <c r="B39" s="30">
        <f>B40+B41+B42</f>
        <v>526.369</v>
      </c>
      <c r="C39" s="30">
        <f>C40+C41+C42</f>
        <v>328.851</v>
      </c>
      <c r="D39" s="31">
        <f aca="true" t="shared" si="1" ref="D39:D48">C39/B39*100</f>
        <v>62.47537373971491</v>
      </c>
    </row>
    <row r="40" spans="1:4" ht="19.5" customHeight="1" hidden="1">
      <c r="A40" s="12" t="s">
        <v>74</v>
      </c>
      <c r="B40" s="80">
        <v>0</v>
      </c>
      <c r="C40" s="80">
        <v>0</v>
      </c>
      <c r="D40" s="16">
        <v>0</v>
      </c>
    </row>
    <row r="41" spans="1:4" ht="18" customHeight="1">
      <c r="A41" s="12" t="s">
        <v>140</v>
      </c>
      <c r="B41" s="80">
        <v>526.369</v>
      </c>
      <c r="C41" s="80">
        <v>328.851</v>
      </c>
      <c r="D41" s="16">
        <f>C41/B41*100</f>
        <v>62.47537373971491</v>
      </c>
    </row>
    <row r="42" spans="1:4" ht="15">
      <c r="A42" s="46" t="s">
        <v>75</v>
      </c>
      <c r="B42" s="80">
        <v>0</v>
      </c>
      <c r="C42" s="80">
        <v>0</v>
      </c>
      <c r="D42" s="16">
        <v>0</v>
      </c>
    </row>
    <row r="43" spans="1:4" ht="18.75" customHeight="1">
      <c r="A43" s="19" t="s">
        <v>14</v>
      </c>
      <c r="B43" s="30">
        <f>B44+B45+B46</f>
        <v>1471.597</v>
      </c>
      <c r="C43" s="30">
        <f>C44+C45+C46</f>
        <v>297.33500000000004</v>
      </c>
      <c r="D43" s="31">
        <f t="shared" si="1"/>
        <v>20.204920232917033</v>
      </c>
    </row>
    <row r="44" spans="1:4" ht="15" customHeight="1">
      <c r="A44" s="12" t="s">
        <v>50</v>
      </c>
      <c r="B44" s="80">
        <v>41</v>
      </c>
      <c r="C44" s="80">
        <v>21.035</v>
      </c>
      <c r="D44" s="16">
        <f t="shared" si="1"/>
        <v>51.30487804878049</v>
      </c>
    </row>
    <row r="45" spans="1:4" ht="18" customHeight="1">
      <c r="A45" s="12" t="s">
        <v>38</v>
      </c>
      <c r="B45" s="80">
        <v>1238.597</v>
      </c>
      <c r="C45" s="80">
        <v>254.589</v>
      </c>
      <c r="D45" s="16">
        <f t="shared" si="1"/>
        <v>20.55462753421815</v>
      </c>
    </row>
    <row r="46" spans="1:4" ht="17.25" customHeight="1">
      <c r="A46" s="12" t="s">
        <v>15</v>
      </c>
      <c r="B46" s="80">
        <v>192</v>
      </c>
      <c r="C46" s="80">
        <v>21.711</v>
      </c>
      <c r="D46" s="16">
        <f t="shared" si="1"/>
        <v>11.307812499999999</v>
      </c>
    </row>
    <row r="47" spans="1:4" ht="17.25" customHeight="1">
      <c r="A47" s="19" t="s">
        <v>39</v>
      </c>
      <c r="B47" s="30">
        <v>163.9</v>
      </c>
      <c r="C47" s="30">
        <v>34.595</v>
      </c>
      <c r="D47" s="31">
        <f t="shared" si="1"/>
        <v>21.10738255033557</v>
      </c>
    </row>
    <row r="48" spans="1:4" ht="17.25" customHeight="1">
      <c r="A48" s="12" t="s">
        <v>39</v>
      </c>
      <c r="B48" s="80">
        <v>163.9</v>
      </c>
      <c r="C48" s="80">
        <v>34.595</v>
      </c>
      <c r="D48" s="16">
        <f t="shared" si="1"/>
        <v>21.10738255033557</v>
      </c>
    </row>
    <row r="49" spans="1:4" ht="14.25" customHeight="1">
      <c r="A49" s="12" t="s">
        <v>0</v>
      </c>
      <c r="B49" s="80">
        <f>B29-B30</f>
        <v>-64.99901000000045</v>
      </c>
      <c r="C49" s="80">
        <f>C29-C30</f>
        <v>6.735250000000178</v>
      </c>
      <c r="D49" s="16"/>
    </row>
    <row r="50" spans="1:4" ht="14.25" customHeight="1">
      <c r="A50" s="12"/>
      <c r="B50" s="15"/>
      <c r="C50" s="15"/>
      <c r="D50" s="16"/>
    </row>
    <row r="51" spans="1:4" ht="14.25" customHeight="1">
      <c r="A51" s="12"/>
      <c r="B51" s="15"/>
      <c r="C51" s="15"/>
      <c r="D51" s="16"/>
    </row>
    <row r="52" spans="1:4" ht="14.25" customHeight="1">
      <c r="A52" s="5" t="s">
        <v>154</v>
      </c>
      <c r="B52" s="5"/>
      <c r="C52" s="5"/>
      <c r="D52" s="5"/>
    </row>
    <row r="53" spans="1:4" ht="15.75">
      <c r="A53" s="5" t="s">
        <v>22</v>
      </c>
      <c r="B53" s="5"/>
      <c r="C53" s="5"/>
      <c r="D53" s="5"/>
    </row>
    <row r="54" spans="1:4" ht="15.75">
      <c r="A54" s="5" t="s">
        <v>3</v>
      </c>
      <c r="B54" s="5"/>
      <c r="C54" s="5" t="s">
        <v>155</v>
      </c>
      <c r="D54" s="5"/>
    </row>
    <row r="55" spans="1:4" ht="15.75">
      <c r="A55" s="10"/>
      <c r="B55" s="5"/>
      <c r="C55" s="5"/>
      <c r="D55" s="5"/>
    </row>
    <row r="56" ht="12.75">
      <c r="A56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zoomScalePageLayoutView="0" workbookViewId="0" topLeftCell="A17">
      <selection activeCell="C8" sqref="C8"/>
    </sheetView>
  </sheetViews>
  <sheetFormatPr defaultColWidth="9.00390625" defaultRowHeight="12.75"/>
  <cols>
    <col min="1" max="1" width="78.25390625" style="0" customWidth="1"/>
    <col min="2" max="2" width="13.875" style="0" customWidth="1"/>
    <col min="3" max="3" width="12.00390625" style="0" customWidth="1"/>
    <col min="4" max="4" width="11.125" style="0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27</v>
      </c>
      <c r="B2" s="92"/>
      <c r="C2" s="92"/>
      <c r="D2" s="92"/>
    </row>
    <row r="3" spans="1:4" ht="15.75">
      <c r="A3" s="92" t="s">
        <v>156</v>
      </c>
      <c r="B3" s="92"/>
      <c r="C3" s="92"/>
      <c r="D3" s="92"/>
    </row>
    <row r="4" spans="1:4" ht="7.5" customHeight="1">
      <c r="A4" s="4"/>
      <c r="B4" s="4"/>
      <c r="C4" s="4"/>
      <c r="D4" s="4"/>
    </row>
    <row r="5" spans="1:4" ht="47.25">
      <c r="A5" s="6" t="s">
        <v>2</v>
      </c>
      <c r="B5" s="7" t="s">
        <v>136</v>
      </c>
      <c r="C5" s="7" t="s">
        <v>157</v>
      </c>
      <c r="D5" s="40" t="s">
        <v>4</v>
      </c>
    </row>
    <row r="6" spans="1:4" ht="9" customHeight="1">
      <c r="A6" s="25"/>
      <c r="B6" s="32"/>
      <c r="C6" s="32"/>
      <c r="D6" s="32"/>
    </row>
    <row r="7" spans="1:4" ht="15.75">
      <c r="A7" s="19" t="s">
        <v>77</v>
      </c>
      <c r="B7" s="33">
        <f>SUM(B8:B18)</f>
        <v>278.8</v>
      </c>
      <c r="C7" s="33">
        <f>SUM(C8:C18)</f>
        <v>114.79641</v>
      </c>
      <c r="D7" s="34">
        <f>C7/B7*100</f>
        <v>41.175182926829265</v>
      </c>
    </row>
    <row r="8" spans="1:4" ht="18.75" customHeight="1">
      <c r="A8" s="12" t="s">
        <v>10</v>
      </c>
      <c r="B8" s="70">
        <v>104.8</v>
      </c>
      <c r="C8" s="70">
        <v>54.30537</v>
      </c>
      <c r="D8" s="18">
        <f>C8/B8*100</f>
        <v>51.81810114503818</v>
      </c>
    </row>
    <row r="9" spans="1:4" ht="18.75" customHeight="1">
      <c r="A9" s="12" t="s">
        <v>7</v>
      </c>
      <c r="B9" s="70">
        <v>131</v>
      </c>
      <c r="C9" s="70">
        <v>-5.02331</v>
      </c>
      <c r="D9" s="18">
        <f>C9/B9*100</f>
        <v>-3.8345877862595428</v>
      </c>
    </row>
    <row r="10" spans="1:4" ht="15" customHeight="1">
      <c r="A10" s="12" t="s">
        <v>12</v>
      </c>
      <c r="B10" s="70">
        <v>37</v>
      </c>
      <c r="C10" s="70">
        <v>16.2089</v>
      </c>
      <c r="D10" s="18">
        <f>C10/B10*100</f>
        <v>43.80783783783784</v>
      </c>
    </row>
    <row r="11" spans="1:4" ht="46.5" customHeight="1" hidden="1">
      <c r="A11" s="12" t="s">
        <v>40</v>
      </c>
      <c r="B11" s="70"/>
      <c r="C11" s="70"/>
      <c r="D11" s="18" t="e">
        <f>C11/B11*100</f>
        <v>#DIV/0!</v>
      </c>
    </row>
    <row r="12" spans="1:4" ht="30" customHeight="1">
      <c r="A12" s="12" t="s">
        <v>43</v>
      </c>
      <c r="B12" s="70">
        <v>0</v>
      </c>
      <c r="C12" s="70">
        <v>0.0532</v>
      </c>
      <c r="D12" s="18"/>
    </row>
    <row r="13" spans="1:4" ht="23.25" customHeight="1" hidden="1">
      <c r="A13" s="12" t="s">
        <v>6</v>
      </c>
      <c r="B13" s="70"/>
      <c r="C13" s="70"/>
      <c r="D13" s="18"/>
    </row>
    <row r="14" spans="1:4" ht="31.5" customHeight="1">
      <c r="A14" s="12" t="s">
        <v>68</v>
      </c>
      <c r="B14" s="70">
        <v>6</v>
      </c>
      <c r="C14" s="70">
        <v>1.65534</v>
      </c>
      <c r="D14" s="18">
        <f>C14/B14*100</f>
        <v>27.589000000000002</v>
      </c>
    </row>
    <row r="15" spans="1:4" ht="62.25" customHeight="1">
      <c r="A15" s="23" t="s">
        <v>89</v>
      </c>
      <c r="B15" s="70">
        <v>0</v>
      </c>
      <c r="C15" s="70">
        <v>42.39691</v>
      </c>
      <c r="D15" s="18"/>
    </row>
    <row r="16" spans="1:4" ht="32.25" customHeight="1">
      <c r="A16" s="12" t="s">
        <v>90</v>
      </c>
      <c r="B16" s="70">
        <v>0</v>
      </c>
      <c r="C16" s="70">
        <v>5.2</v>
      </c>
      <c r="D16" s="18"/>
    </row>
    <row r="17" spans="1:4" ht="31.5" customHeight="1">
      <c r="A17" s="12" t="s">
        <v>54</v>
      </c>
      <c r="B17" s="70">
        <v>0</v>
      </c>
      <c r="C17" s="70">
        <v>0</v>
      </c>
      <c r="D17" s="18"/>
    </row>
    <row r="18" spans="1:4" ht="18.75" customHeight="1">
      <c r="A18" s="12" t="s">
        <v>18</v>
      </c>
      <c r="B18" s="70"/>
      <c r="C18" s="70">
        <v>0</v>
      </c>
      <c r="D18" s="18"/>
    </row>
    <row r="19" spans="1:4" ht="16.5" customHeight="1">
      <c r="A19" s="19" t="s">
        <v>5</v>
      </c>
      <c r="B19" s="71">
        <f>B20+B21+B24+B25+B22+B23</f>
        <v>3622.90357</v>
      </c>
      <c r="C19" s="71">
        <f>C20+C21+C24+C25+C26+C22</f>
        <v>1277.80287</v>
      </c>
      <c r="D19" s="34">
        <f>C19/B19*100</f>
        <v>35.27013196213776</v>
      </c>
    </row>
    <row r="20" spans="1:4" ht="30.75" customHeight="1">
      <c r="A20" s="12" t="s">
        <v>95</v>
      </c>
      <c r="B20" s="72">
        <v>999.1</v>
      </c>
      <c r="C20" s="72">
        <v>602.8</v>
      </c>
      <c r="D20" s="18">
        <f>C20/B20*100</f>
        <v>60.3343008707837</v>
      </c>
    </row>
    <row r="21" spans="1:4" ht="30" customHeight="1">
      <c r="A21" s="12" t="s">
        <v>97</v>
      </c>
      <c r="B21" s="72">
        <v>2292.30357</v>
      </c>
      <c r="C21" s="72">
        <v>540.1</v>
      </c>
      <c r="D21" s="18">
        <f>C21/B21*100</f>
        <v>23.561451767053697</v>
      </c>
    </row>
    <row r="22" spans="1:4" ht="60.75" customHeight="1">
      <c r="A22" s="12" t="s">
        <v>139</v>
      </c>
      <c r="B22" s="72">
        <v>119.5</v>
      </c>
      <c r="C22" s="72">
        <v>79.5</v>
      </c>
      <c r="D22" s="18">
        <f>C22/B22*100</f>
        <v>66.52719665271967</v>
      </c>
    </row>
    <row r="23" spans="1:4" ht="48.75" customHeight="1">
      <c r="A23" s="12" t="s">
        <v>144</v>
      </c>
      <c r="B23" s="72">
        <v>135</v>
      </c>
      <c r="C23" s="72"/>
      <c r="D23" s="18"/>
    </row>
    <row r="24" spans="1:4" ht="16.5" customHeight="1">
      <c r="A24" s="12" t="s">
        <v>85</v>
      </c>
      <c r="B24" s="72">
        <v>77</v>
      </c>
      <c r="C24" s="72">
        <v>55.40287</v>
      </c>
      <c r="D24" s="18">
        <f>C24/B24*100</f>
        <v>71.95177922077922</v>
      </c>
    </row>
    <row r="25" spans="1:4" ht="46.5" customHeight="1">
      <c r="A25" s="12" t="s">
        <v>87</v>
      </c>
      <c r="B25" s="72">
        <v>0</v>
      </c>
      <c r="C25" s="72">
        <v>0</v>
      </c>
      <c r="D25" s="18"/>
    </row>
    <row r="26" spans="1:4" ht="15.75" customHeight="1">
      <c r="A26" s="12" t="s">
        <v>112</v>
      </c>
      <c r="B26" s="72"/>
      <c r="C26" s="72">
        <v>0</v>
      </c>
      <c r="D26" s="18"/>
    </row>
    <row r="27" spans="1:4" ht="18" customHeight="1">
      <c r="A27" s="19" t="s">
        <v>1</v>
      </c>
      <c r="B27" s="33">
        <f>B19+B7</f>
        <v>3901.70357</v>
      </c>
      <c r="C27" s="33">
        <f>C19+C7</f>
        <v>1392.59928</v>
      </c>
      <c r="D27" s="33">
        <f aca="true" t="shared" si="0" ref="D27:D35">C27/B27*100</f>
        <v>35.69208308667078</v>
      </c>
    </row>
    <row r="28" spans="1:4" ht="15.75" customHeight="1">
      <c r="A28" s="19" t="s">
        <v>142</v>
      </c>
      <c r="B28" s="33">
        <f>B29+B34+B36+B38+B40+B45</f>
        <v>3928.7030000000004</v>
      </c>
      <c r="C28" s="74">
        <f>C29+C34+C38+C40+C45</f>
        <v>1408.646</v>
      </c>
      <c r="D28" s="33">
        <f t="shared" si="0"/>
        <v>35.855242811686196</v>
      </c>
    </row>
    <row r="29" spans="1:4" ht="16.5" customHeight="1">
      <c r="A29" s="19" t="s">
        <v>60</v>
      </c>
      <c r="B29" s="33">
        <f>B30+B33+B32</f>
        <v>1085.4</v>
      </c>
      <c r="C29" s="33">
        <f>C30+C32+C33</f>
        <v>527.6899999999999</v>
      </c>
      <c r="D29" s="33">
        <f>C29/B29*100</f>
        <v>48.617099686751416</v>
      </c>
    </row>
    <row r="30" spans="1:4" ht="46.5" customHeight="1">
      <c r="A30" s="38" t="s">
        <v>34</v>
      </c>
      <c r="B30" s="17">
        <v>1079.4</v>
      </c>
      <c r="C30" s="17">
        <v>526.17</v>
      </c>
      <c r="D30" s="18">
        <f t="shared" si="0"/>
        <v>48.74652584769316</v>
      </c>
    </row>
    <row r="31" spans="1:4" ht="13.5" customHeight="1" hidden="1">
      <c r="A31" s="12" t="s">
        <v>31</v>
      </c>
      <c r="B31" s="17"/>
      <c r="C31" s="17"/>
      <c r="D31" s="18" t="e">
        <f t="shared" si="0"/>
        <v>#DIV/0!</v>
      </c>
    </row>
    <row r="32" spans="1:4" ht="13.5" customHeight="1">
      <c r="A32" s="38" t="s">
        <v>42</v>
      </c>
      <c r="B32" s="17">
        <v>1</v>
      </c>
      <c r="C32" s="17">
        <v>0</v>
      </c>
      <c r="D32" s="18">
        <v>0</v>
      </c>
    </row>
    <row r="33" spans="1:4" ht="13.5" customHeight="1">
      <c r="A33" s="12" t="s">
        <v>31</v>
      </c>
      <c r="B33" s="17">
        <v>5</v>
      </c>
      <c r="C33" s="17">
        <v>1.52</v>
      </c>
      <c r="D33" s="18">
        <v>0</v>
      </c>
    </row>
    <row r="34" spans="1:4" ht="18.75" customHeight="1">
      <c r="A34" s="19" t="s">
        <v>61</v>
      </c>
      <c r="B34" s="33">
        <f>B35</f>
        <v>77</v>
      </c>
      <c r="C34" s="33">
        <f>C35</f>
        <v>55.402</v>
      </c>
      <c r="D34" s="34">
        <f>C34/B34*100</f>
        <v>71.95064935064936</v>
      </c>
    </row>
    <row r="35" spans="1:4" ht="13.5" customHeight="1">
      <c r="A35" s="12" t="s">
        <v>9</v>
      </c>
      <c r="B35" s="17">
        <v>77</v>
      </c>
      <c r="C35" s="17">
        <v>55.402</v>
      </c>
      <c r="D35" s="18">
        <f t="shared" si="0"/>
        <v>71.95064935064936</v>
      </c>
    </row>
    <row r="36" spans="1:4" ht="0.75" customHeight="1" hidden="1">
      <c r="A36" s="19" t="s">
        <v>62</v>
      </c>
      <c r="B36" s="33">
        <f>B37</f>
        <v>0</v>
      </c>
      <c r="C36" s="33">
        <f>C37</f>
        <v>0</v>
      </c>
      <c r="D36" s="34">
        <v>0</v>
      </c>
    </row>
    <row r="37" spans="1:4" ht="28.5" customHeight="1" hidden="1">
      <c r="A37" s="12" t="s">
        <v>21</v>
      </c>
      <c r="B37" s="17">
        <v>0</v>
      </c>
      <c r="C37" s="17">
        <v>0</v>
      </c>
      <c r="D37" s="18">
        <v>0</v>
      </c>
    </row>
    <row r="38" spans="1:4" ht="15" customHeight="1">
      <c r="A38" s="19" t="s">
        <v>41</v>
      </c>
      <c r="B38" s="33">
        <f>B39</f>
        <v>257.055</v>
      </c>
      <c r="C38" s="33">
        <f>C39</f>
        <v>79.5</v>
      </c>
      <c r="D38" s="34">
        <f>C38/B38*100</f>
        <v>30.92723347143607</v>
      </c>
    </row>
    <row r="39" spans="1:4" ht="18" customHeight="1">
      <c r="A39" s="12" t="s">
        <v>140</v>
      </c>
      <c r="B39" s="17">
        <v>257.055</v>
      </c>
      <c r="C39" s="17">
        <v>79.5</v>
      </c>
      <c r="D39" s="18">
        <f>C39/B39*100</f>
        <v>30.92723347143607</v>
      </c>
    </row>
    <row r="40" spans="1:4" ht="17.25" customHeight="1">
      <c r="A40" s="19" t="s">
        <v>14</v>
      </c>
      <c r="B40" s="33">
        <f>B42+B43+B44</f>
        <v>2384.748</v>
      </c>
      <c r="C40" s="33">
        <f>C42+C43+C44</f>
        <v>663.1089999999999</v>
      </c>
      <c r="D40" s="34">
        <f aca="true" t="shared" si="1" ref="D40:D46">C40/B40*100</f>
        <v>27.806250387881654</v>
      </c>
    </row>
    <row r="41" spans="1:4" ht="29.25" customHeight="1" hidden="1">
      <c r="A41" s="12" t="s">
        <v>16</v>
      </c>
      <c r="B41" s="17"/>
      <c r="C41" s="17"/>
      <c r="D41" s="18" t="e">
        <f t="shared" si="1"/>
        <v>#DIV/0!</v>
      </c>
    </row>
    <row r="42" spans="1:4" ht="14.25" customHeight="1">
      <c r="A42" s="36" t="s">
        <v>79</v>
      </c>
      <c r="B42" s="17">
        <v>59</v>
      </c>
      <c r="C42" s="17">
        <v>19.309</v>
      </c>
      <c r="D42" s="18">
        <f t="shared" si="1"/>
        <v>32.7271186440678</v>
      </c>
    </row>
    <row r="43" spans="1:4" ht="14.25" customHeight="1">
      <c r="A43" s="36" t="s">
        <v>38</v>
      </c>
      <c r="B43" s="17">
        <v>2181.748</v>
      </c>
      <c r="C43" s="17">
        <v>540.12</v>
      </c>
      <c r="D43" s="18">
        <f t="shared" si="1"/>
        <v>24.756296327531867</v>
      </c>
    </row>
    <row r="44" spans="1:4" ht="14.25" customHeight="1">
      <c r="A44" s="12" t="s">
        <v>15</v>
      </c>
      <c r="B44" s="17">
        <v>144</v>
      </c>
      <c r="C44" s="17">
        <v>103.68</v>
      </c>
      <c r="D44" s="18">
        <f t="shared" si="1"/>
        <v>72.00000000000001</v>
      </c>
    </row>
    <row r="45" spans="1:4" ht="15.75">
      <c r="A45" s="19" t="s">
        <v>73</v>
      </c>
      <c r="B45" s="33">
        <v>124.5</v>
      </c>
      <c r="C45" s="33">
        <f>C46</f>
        <v>82.945</v>
      </c>
      <c r="D45" s="34">
        <f t="shared" si="1"/>
        <v>66.62248995983934</v>
      </c>
    </row>
    <row r="46" spans="1:4" ht="15" customHeight="1">
      <c r="A46" s="12" t="s">
        <v>39</v>
      </c>
      <c r="B46" s="17">
        <v>124.5</v>
      </c>
      <c r="C46" s="17">
        <v>82.945</v>
      </c>
      <c r="D46" s="18">
        <f t="shared" si="1"/>
        <v>66.62248995983934</v>
      </c>
    </row>
    <row r="47" spans="1:4" ht="16.5" customHeight="1">
      <c r="A47" s="12" t="s">
        <v>0</v>
      </c>
      <c r="B47" s="75">
        <f>B27-B28</f>
        <v>-26.999430000000302</v>
      </c>
      <c r="C47" s="91">
        <f>C27-C28</f>
        <v>-16.04672000000005</v>
      </c>
      <c r="D47" s="17"/>
    </row>
    <row r="48" spans="1:4" ht="9" customHeight="1">
      <c r="A48" s="12"/>
      <c r="B48" s="17"/>
      <c r="C48" s="17"/>
      <c r="D48" s="17"/>
    </row>
    <row r="49" spans="1:4" ht="12" customHeight="1">
      <c r="A49" s="12"/>
      <c r="B49" s="17"/>
      <c r="C49" s="17"/>
      <c r="D49" s="17"/>
    </row>
    <row r="50" spans="1:4" ht="15.75">
      <c r="A50" s="5" t="s">
        <v>154</v>
      </c>
      <c r="B50" s="5"/>
      <c r="C50" s="5"/>
      <c r="D50" s="5"/>
    </row>
    <row r="51" spans="1:4" ht="15.75">
      <c r="A51" s="5" t="s">
        <v>22</v>
      </c>
      <c r="B51" s="5"/>
      <c r="C51" s="5"/>
      <c r="D51" s="5"/>
    </row>
    <row r="52" spans="1:4" ht="15.75">
      <c r="A52" s="5" t="s">
        <v>3</v>
      </c>
      <c r="B52" s="5"/>
      <c r="C52" s="5" t="s">
        <v>155</v>
      </c>
      <c r="D52" s="5"/>
    </row>
    <row r="53" spans="1:4" ht="15.75">
      <c r="A53" s="10"/>
      <c r="B53" s="5"/>
      <c r="C53" s="5"/>
      <c r="D53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zoomScalePageLayoutView="0" workbookViewId="0" topLeftCell="A23">
      <selection activeCell="C23" sqref="C23"/>
    </sheetView>
  </sheetViews>
  <sheetFormatPr defaultColWidth="9.00390625" defaultRowHeight="12.75"/>
  <cols>
    <col min="1" max="1" width="71.25390625" style="0" customWidth="1"/>
    <col min="2" max="2" width="13.875" style="0" customWidth="1"/>
    <col min="3" max="4" width="14.00390625" style="0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28</v>
      </c>
      <c r="B2" s="92"/>
      <c r="C2" s="92"/>
      <c r="D2" s="92"/>
    </row>
    <row r="3" spans="1:4" ht="15.75">
      <c r="A3" s="92" t="s">
        <v>156</v>
      </c>
      <c r="B3" s="92"/>
      <c r="C3" s="92"/>
      <c r="D3" s="92"/>
    </row>
    <row r="4" spans="1:4" ht="10.5" customHeight="1">
      <c r="A4" s="4"/>
      <c r="B4" s="4"/>
      <c r="C4" s="4"/>
      <c r="D4" s="4"/>
    </row>
    <row r="5" spans="1:4" ht="50.25" customHeight="1">
      <c r="A5" s="6" t="s">
        <v>2</v>
      </c>
      <c r="B5" s="6" t="s">
        <v>136</v>
      </c>
      <c r="C5" s="7" t="s">
        <v>157</v>
      </c>
      <c r="D5" s="40" t="s">
        <v>4</v>
      </c>
    </row>
    <row r="6" spans="1:4" ht="12" customHeight="1">
      <c r="A6" s="25"/>
      <c r="B6" s="26"/>
      <c r="C6" s="26"/>
      <c r="D6" s="26"/>
    </row>
    <row r="7" spans="1:4" ht="16.5" customHeight="1">
      <c r="A7" s="19" t="s">
        <v>76</v>
      </c>
      <c r="B7" s="20">
        <f>SUM(B8:B20)</f>
        <v>1006.5</v>
      </c>
      <c r="C7" s="76">
        <f>C8+C9+C10+C11+C12+C13+C14+C15+C16+C20+C21+C17+C19</f>
        <v>431.70606999999995</v>
      </c>
      <c r="D7" s="21">
        <f aca="true" t="shared" si="0" ref="D7:D13">C7/B7*100</f>
        <v>42.89181023348236</v>
      </c>
    </row>
    <row r="8" spans="1:4" ht="15">
      <c r="A8" s="12" t="s">
        <v>10</v>
      </c>
      <c r="B8" s="22">
        <v>265.5</v>
      </c>
      <c r="C8" s="86">
        <v>161.42729</v>
      </c>
      <c r="D8" s="14">
        <f t="shared" si="0"/>
        <v>60.80123917137477</v>
      </c>
    </row>
    <row r="9" spans="1:4" ht="15.75" customHeight="1">
      <c r="A9" s="12" t="s">
        <v>11</v>
      </c>
      <c r="B9" s="22">
        <v>1</v>
      </c>
      <c r="C9" s="22">
        <v>17.1507</v>
      </c>
      <c r="D9" s="14">
        <f t="shared" si="0"/>
        <v>1715.0700000000002</v>
      </c>
    </row>
    <row r="10" spans="1:4" ht="17.25" customHeight="1">
      <c r="A10" s="12" t="s">
        <v>7</v>
      </c>
      <c r="B10" s="22">
        <v>137</v>
      </c>
      <c r="C10" s="22">
        <v>32.39616</v>
      </c>
      <c r="D10" s="14">
        <f t="shared" si="0"/>
        <v>23.64683211678832</v>
      </c>
    </row>
    <row r="11" spans="1:4" ht="15.75" customHeight="1">
      <c r="A11" s="12" t="s">
        <v>12</v>
      </c>
      <c r="B11" s="22">
        <v>461</v>
      </c>
      <c r="C11" s="22">
        <v>160.86989</v>
      </c>
      <c r="D11" s="14">
        <f t="shared" si="0"/>
        <v>34.8958546637744</v>
      </c>
    </row>
    <row r="12" spans="1:4" ht="29.25" customHeight="1" hidden="1">
      <c r="A12" s="12" t="s">
        <v>40</v>
      </c>
      <c r="B12" s="22"/>
      <c r="C12" s="22"/>
      <c r="D12" s="14" t="e">
        <f t="shared" si="0"/>
        <v>#DIV/0!</v>
      </c>
    </row>
    <row r="13" spans="1:4" ht="30.75" customHeight="1">
      <c r="A13" s="12" t="s">
        <v>20</v>
      </c>
      <c r="B13" s="22">
        <v>16</v>
      </c>
      <c r="C13" s="86">
        <v>12.78583</v>
      </c>
      <c r="D13" s="14">
        <f t="shared" si="0"/>
        <v>79.9114375</v>
      </c>
    </row>
    <row r="14" spans="1:4" ht="12.75" customHeight="1" hidden="1">
      <c r="A14" s="12" t="s">
        <v>6</v>
      </c>
      <c r="B14" s="22"/>
      <c r="C14" s="22"/>
      <c r="D14" s="14"/>
    </row>
    <row r="15" spans="1:4" ht="30.75" customHeight="1">
      <c r="A15" s="12" t="s">
        <v>68</v>
      </c>
      <c r="B15" s="22">
        <v>62</v>
      </c>
      <c r="C15" s="22">
        <v>15.82347</v>
      </c>
      <c r="D15" s="14">
        <f>C15/B15*100</f>
        <v>25.521725806451613</v>
      </c>
    </row>
    <row r="16" spans="1:4" ht="58.5" customHeight="1">
      <c r="A16" s="23" t="s">
        <v>89</v>
      </c>
      <c r="B16" s="22">
        <v>64</v>
      </c>
      <c r="C16" s="22">
        <v>5.74122</v>
      </c>
      <c r="D16" s="14">
        <f>C16/B16*100</f>
        <v>8.970656250000001</v>
      </c>
    </row>
    <row r="17" spans="1:4" ht="30.75" customHeight="1">
      <c r="A17" s="12" t="s">
        <v>90</v>
      </c>
      <c r="B17" s="22">
        <v>0</v>
      </c>
      <c r="C17" s="22">
        <v>25.51151</v>
      </c>
      <c r="D17" s="14"/>
    </row>
    <row r="18" spans="1:4" ht="30.75" customHeight="1">
      <c r="A18" s="12" t="s">
        <v>54</v>
      </c>
      <c r="B18" s="22">
        <v>0</v>
      </c>
      <c r="C18" s="22"/>
      <c r="D18" s="14"/>
    </row>
    <row r="19" spans="1:4" ht="45.75" customHeight="1">
      <c r="A19" s="12" t="s">
        <v>106</v>
      </c>
      <c r="B19" s="22"/>
      <c r="C19" s="22">
        <v>0</v>
      </c>
      <c r="D19" s="14"/>
    </row>
    <row r="20" spans="1:4" ht="16.5" customHeight="1">
      <c r="A20" s="12" t="s">
        <v>18</v>
      </c>
      <c r="B20" s="22"/>
      <c r="C20" s="22">
        <v>0</v>
      </c>
      <c r="D20" s="14"/>
    </row>
    <row r="21" spans="1:4" ht="0.75" customHeight="1" hidden="1">
      <c r="A21" s="51" t="s">
        <v>82</v>
      </c>
      <c r="B21" s="73"/>
      <c r="C21" s="22"/>
      <c r="D21" s="14"/>
    </row>
    <row r="22" spans="1:4" ht="15" customHeight="1">
      <c r="A22" s="19" t="s">
        <v>5</v>
      </c>
      <c r="B22" s="61">
        <f>B23+B24+B27+B28+B30+B32+B29+B25+B26+B33+B31</f>
        <v>6155.48345</v>
      </c>
      <c r="C22" s="61">
        <f>C23+C24+C27+C28+C34+C30+C29+C32+C25+C26+C33</f>
        <v>1281.8817199999999</v>
      </c>
      <c r="D22" s="21">
        <f>C22/B22*100</f>
        <v>20.82503722757958</v>
      </c>
    </row>
    <row r="23" spans="1:4" ht="31.5" customHeight="1">
      <c r="A23" s="12" t="s">
        <v>95</v>
      </c>
      <c r="B23" s="63">
        <v>942.7</v>
      </c>
      <c r="C23" s="63">
        <v>551</v>
      </c>
      <c r="D23" s="14">
        <f>C23/B23*100</f>
        <v>58.44913546197093</v>
      </c>
    </row>
    <row r="24" spans="1:4" ht="31.5" customHeight="1">
      <c r="A24" s="12" t="s">
        <v>97</v>
      </c>
      <c r="B24" s="63">
        <v>3647.6664</v>
      </c>
      <c r="C24" s="63">
        <v>360.05148</v>
      </c>
      <c r="D24" s="14">
        <f>C24/B24*100</f>
        <v>9.87073488957214</v>
      </c>
    </row>
    <row r="25" spans="1:4" ht="62.25" customHeight="1">
      <c r="A25" s="12" t="s">
        <v>139</v>
      </c>
      <c r="B25" s="63">
        <v>264.4</v>
      </c>
      <c r="C25" s="63">
        <v>176.1</v>
      </c>
      <c r="D25" s="14">
        <f>C25/B25*100</f>
        <v>66.60363086232981</v>
      </c>
    </row>
    <row r="26" spans="1:4" ht="62.25" customHeight="1">
      <c r="A26" s="12" t="s">
        <v>144</v>
      </c>
      <c r="B26" s="63">
        <v>260</v>
      </c>
      <c r="C26" s="63"/>
      <c r="D26" s="14"/>
    </row>
    <row r="27" spans="1:4" ht="29.25" customHeight="1">
      <c r="A27" s="12" t="s">
        <v>85</v>
      </c>
      <c r="B27" s="63">
        <v>154</v>
      </c>
      <c r="C27" s="63">
        <v>118.17186</v>
      </c>
      <c r="D27" s="14">
        <f>C27/B27*100</f>
        <v>76.73497402597403</v>
      </c>
    </row>
    <row r="28" spans="1:4" ht="48.75" customHeight="1">
      <c r="A28" s="12" t="s">
        <v>87</v>
      </c>
      <c r="B28" s="63">
        <v>0</v>
      </c>
      <c r="C28" s="63">
        <v>0</v>
      </c>
      <c r="D28" s="14"/>
    </row>
    <row r="29" spans="1:4" ht="60" customHeight="1">
      <c r="A29" s="12" t="s">
        <v>108</v>
      </c>
      <c r="B29" s="63">
        <v>0</v>
      </c>
      <c r="C29" s="63">
        <v>0</v>
      </c>
      <c r="D29" s="14"/>
    </row>
    <row r="30" spans="1:4" ht="43.5" customHeight="1">
      <c r="A30" s="52" t="s">
        <v>94</v>
      </c>
      <c r="B30" s="63">
        <v>635.21705</v>
      </c>
      <c r="C30" s="63">
        <v>15.88545</v>
      </c>
      <c r="D30" s="14">
        <f>C30/B30*100</f>
        <v>2.5007908714037197</v>
      </c>
    </row>
    <row r="31" spans="1:4" ht="43.5" customHeight="1">
      <c r="A31" s="81" t="s">
        <v>148</v>
      </c>
      <c r="B31" s="63">
        <v>180</v>
      </c>
      <c r="C31" s="63"/>
      <c r="D31" s="14">
        <f>C31/B31*100</f>
        <v>0</v>
      </c>
    </row>
    <row r="32" spans="1:4" ht="45.75" customHeight="1">
      <c r="A32" s="12" t="s">
        <v>147</v>
      </c>
      <c r="B32" s="63">
        <v>41.5</v>
      </c>
      <c r="C32" s="63">
        <v>41.5</v>
      </c>
      <c r="D32" s="14">
        <f>C32/B32*100</f>
        <v>100</v>
      </c>
    </row>
    <row r="33" spans="1:4" ht="32.25" customHeight="1">
      <c r="A33" s="12" t="s">
        <v>145</v>
      </c>
      <c r="B33" s="63">
        <v>30</v>
      </c>
      <c r="C33" s="63">
        <v>25</v>
      </c>
      <c r="D33" s="14">
        <f>C33/B33*100</f>
        <v>83.33333333333334</v>
      </c>
    </row>
    <row r="34" spans="1:4" ht="48.75" customHeight="1">
      <c r="A34" s="12" t="s">
        <v>93</v>
      </c>
      <c r="B34" s="63"/>
      <c r="C34" s="63">
        <v>-5.82707</v>
      </c>
      <c r="D34" s="21"/>
    </row>
    <row r="35" spans="1:4" ht="15" customHeight="1">
      <c r="A35" s="19" t="s">
        <v>1</v>
      </c>
      <c r="B35" s="20">
        <f>B22+B7</f>
        <v>7161.98345</v>
      </c>
      <c r="C35" s="20">
        <f>C22+C7</f>
        <v>1713.5877899999998</v>
      </c>
      <c r="D35" s="20">
        <f aca="true" t="shared" si="1" ref="D35:D53">C35/B35*100</f>
        <v>23.926162381735185</v>
      </c>
    </row>
    <row r="36" spans="1:4" ht="15" customHeight="1">
      <c r="A36" s="19" t="s">
        <v>142</v>
      </c>
      <c r="B36" s="76">
        <f>B37+B42+B44+B47+B55+B51</f>
        <v>7374.805</v>
      </c>
      <c r="C36" s="20">
        <f>C37+C42+C44+C47+C55+C51</f>
        <v>1919.776</v>
      </c>
      <c r="D36" s="20">
        <f>C36/B36*100</f>
        <v>26.03154930876138</v>
      </c>
    </row>
    <row r="37" spans="1:4" ht="15" customHeight="1">
      <c r="A37" s="19" t="s">
        <v>60</v>
      </c>
      <c r="B37" s="20">
        <f>B38+B40+B41+B39</f>
        <v>1659.99</v>
      </c>
      <c r="C37" s="20">
        <f>C38+C40+C41+C39</f>
        <v>931.6949999999999</v>
      </c>
      <c r="D37" s="21">
        <f t="shared" si="1"/>
        <v>56.12654293098151</v>
      </c>
    </row>
    <row r="38" spans="1:4" ht="43.5" customHeight="1">
      <c r="A38" s="38" t="s">
        <v>34</v>
      </c>
      <c r="B38" s="13">
        <v>1581.895</v>
      </c>
      <c r="C38" s="13">
        <v>864.665</v>
      </c>
      <c r="D38" s="14">
        <f t="shared" si="1"/>
        <v>54.6600754158778</v>
      </c>
    </row>
    <row r="39" spans="1:4" ht="30" hidden="1">
      <c r="A39" s="38" t="s">
        <v>105</v>
      </c>
      <c r="B39" s="13">
        <v>0</v>
      </c>
      <c r="C39" s="13">
        <v>0</v>
      </c>
      <c r="D39" s="14"/>
    </row>
    <row r="40" spans="1:4" ht="15" customHeight="1">
      <c r="A40" s="38" t="s">
        <v>42</v>
      </c>
      <c r="B40" s="13">
        <v>1</v>
      </c>
      <c r="C40" s="13">
        <v>0</v>
      </c>
      <c r="D40" s="14">
        <f t="shared" si="1"/>
        <v>0</v>
      </c>
    </row>
    <row r="41" spans="1:4" ht="14.25" customHeight="1">
      <c r="A41" s="12" t="s">
        <v>31</v>
      </c>
      <c r="B41" s="13">
        <v>77.095</v>
      </c>
      <c r="C41" s="13">
        <v>67.03</v>
      </c>
      <c r="D41" s="14">
        <f t="shared" si="1"/>
        <v>86.94467864323238</v>
      </c>
    </row>
    <row r="42" spans="1:4" ht="14.25" customHeight="1">
      <c r="A42" s="19" t="s">
        <v>61</v>
      </c>
      <c r="B42" s="20">
        <f>B43</f>
        <v>154</v>
      </c>
      <c r="C42" s="20">
        <f>C43</f>
        <v>118.171</v>
      </c>
      <c r="D42" s="21">
        <f t="shared" si="1"/>
        <v>76.7344155844156</v>
      </c>
    </row>
    <row r="43" spans="1:4" ht="14.25" customHeight="1">
      <c r="A43" s="12" t="s">
        <v>9</v>
      </c>
      <c r="B43" s="13">
        <v>154</v>
      </c>
      <c r="C43" s="13">
        <v>118.171</v>
      </c>
      <c r="D43" s="14">
        <f t="shared" si="1"/>
        <v>76.7344155844156</v>
      </c>
    </row>
    <row r="44" spans="1:4" ht="14.25" customHeight="1" hidden="1">
      <c r="A44" s="19" t="s">
        <v>35</v>
      </c>
      <c r="B44" s="20">
        <f>B45+B46</f>
        <v>0</v>
      </c>
      <c r="C44" s="20">
        <f>C45+C46</f>
        <v>0</v>
      </c>
      <c r="D44" s="21">
        <v>0</v>
      </c>
    </row>
    <row r="45" spans="1:4" ht="27.75" customHeight="1" hidden="1">
      <c r="A45" s="12" t="s">
        <v>21</v>
      </c>
      <c r="B45" s="13">
        <v>0</v>
      </c>
      <c r="C45" s="13">
        <v>0</v>
      </c>
      <c r="D45" s="14">
        <v>0</v>
      </c>
    </row>
    <row r="46" spans="1:4" ht="15.75" customHeight="1" hidden="1">
      <c r="A46" s="12" t="s">
        <v>56</v>
      </c>
      <c r="B46" s="13"/>
      <c r="C46" s="13"/>
      <c r="D46" s="14"/>
    </row>
    <row r="47" spans="1:4" ht="15.75" customHeight="1">
      <c r="A47" s="19" t="s">
        <v>41</v>
      </c>
      <c r="B47" s="20">
        <f>B49+B50+B48</f>
        <v>779.506</v>
      </c>
      <c r="C47" s="20">
        <f>C49+C50+C48</f>
        <v>176.1</v>
      </c>
      <c r="D47" s="21">
        <f t="shared" si="1"/>
        <v>22.591230856465504</v>
      </c>
    </row>
    <row r="48" spans="1:4" ht="14.25" customHeight="1" hidden="1">
      <c r="A48" s="46" t="s">
        <v>74</v>
      </c>
      <c r="B48" s="13">
        <v>0</v>
      </c>
      <c r="C48" s="13">
        <v>0</v>
      </c>
      <c r="D48" s="14">
        <v>0</v>
      </c>
    </row>
    <row r="49" spans="1:4" ht="15">
      <c r="A49" s="12" t="s">
        <v>140</v>
      </c>
      <c r="B49" s="13">
        <v>529.506</v>
      </c>
      <c r="C49" s="13">
        <v>176.1</v>
      </c>
      <c r="D49" s="14">
        <f t="shared" si="1"/>
        <v>33.25741351372789</v>
      </c>
    </row>
    <row r="50" spans="1:4" ht="15">
      <c r="A50" s="59" t="s">
        <v>51</v>
      </c>
      <c r="B50" s="13">
        <v>250</v>
      </c>
      <c r="C50" s="13">
        <v>0</v>
      </c>
      <c r="D50" s="14">
        <v>0</v>
      </c>
    </row>
    <row r="51" spans="1:4" ht="15.75" customHeight="1">
      <c r="A51" s="19" t="s">
        <v>14</v>
      </c>
      <c r="B51" s="20">
        <f>B52+B53+B54</f>
        <v>4708.509</v>
      </c>
      <c r="C51" s="20">
        <f>C52+C53+C54</f>
        <v>657.4200000000001</v>
      </c>
      <c r="D51" s="14">
        <f t="shared" si="1"/>
        <v>13.962381722112033</v>
      </c>
    </row>
    <row r="52" spans="1:4" ht="15.75" customHeight="1">
      <c r="A52" s="12" t="s">
        <v>50</v>
      </c>
      <c r="B52" s="13">
        <v>205.3</v>
      </c>
      <c r="C52" s="13">
        <v>87.66</v>
      </c>
      <c r="D52" s="14">
        <f t="shared" si="1"/>
        <v>42.69849001461276</v>
      </c>
    </row>
    <row r="53" spans="1:4" ht="15">
      <c r="A53" s="36" t="s">
        <v>38</v>
      </c>
      <c r="B53" s="13">
        <v>3603.56</v>
      </c>
      <c r="C53" s="13">
        <v>360.051</v>
      </c>
      <c r="D53" s="14">
        <f t="shared" si="1"/>
        <v>9.991536147587386</v>
      </c>
    </row>
    <row r="54" spans="1:4" ht="15.75" customHeight="1">
      <c r="A54" s="12" t="s">
        <v>15</v>
      </c>
      <c r="B54" s="13">
        <v>899.649</v>
      </c>
      <c r="C54" s="13">
        <v>209.709</v>
      </c>
      <c r="D54" s="14">
        <f>C54/B54*100</f>
        <v>23.31009093546483</v>
      </c>
    </row>
    <row r="55" spans="1:4" ht="15.75" customHeight="1">
      <c r="A55" s="19" t="s">
        <v>39</v>
      </c>
      <c r="B55" s="20">
        <f>B56</f>
        <v>72.8</v>
      </c>
      <c r="C55" s="20">
        <f>C56</f>
        <v>36.39</v>
      </c>
      <c r="D55" s="21">
        <f>C55/B55*100</f>
        <v>49.98626373626374</v>
      </c>
    </row>
    <row r="56" spans="1:4" ht="15.75" customHeight="1">
      <c r="A56" s="12" t="s">
        <v>39</v>
      </c>
      <c r="B56" s="13">
        <v>72.8</v>
      </c>
      <c r="C56" s="13">
        <v>36.39</v>
      </c>
      <c r="D56" s="14">
        <f>C56/B56*100</f>
        <v>49.98626373626374</v>
      </c>
    </row>
    <row r="57" spans="1:4" ht="15" customHeight="1">
      <c r="A57" s="12" t="s">
        <v>0</v>
      </c>
      <c r="B57" s="13">
        <f>B35-B36</f>
        <v>-212.82155000000057</v>
      </c>
      <c r="C57" s="13">
        <f>C35-C36</f>
        <v>-206.18821000000025</v>
      </c>
      <c r="D57" s="13"/>
    </row>
    <row r="58" spans="1:4" ht="15" customHeight="1">
      <c r="A58" s="5"/>
      <c r="B58" s="24"/>
      <c r="C58" s="24"/>
      <c r="D58" s="14"/>
    </row>
    <row r="59" spans="1:4" ht="14.25" customHeight="1">
      <c r="A59" s="5" t="s">
        <v>154</v>
      </c>
      <c r="B59" s="5"/>
      <c r="C59" s="5"/>
      <c r="D59" s="5"/>
    </row>
    <row r="60" spans="1:4" ht="18" customHeight="1">
      <c r="A60" s="5" t="s">
        <v>22</v>
      </c>
      <c r="B60" s="5"/>
      <c r="C60" s="5"/>
      <c r="D60" s="5"/>
    </row>
    <row r="61" spans="1:4" ht="15.75">
      <c r="A61" s="5" t="s">
        <v>3</v>
      </c>
      <c r="B61" s="5"/>
      <c r="C61" s="5" t="s">
        <v>155</v>
      </c>
      <c r="D61" s="5"/>
    </row>
    <row r="62" spans="1:4" ht="15.75">
      <c r="A62" s="10"/>
      <c r="B62" s="5"/>
      <c r="C62" s="5"/>
      <c r="D62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zoomScalePageLayoutView="0" workbookViewId="0" topLeftCell="A21">
      <selection activeCell="C21" sqref="C21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29</v>
      </c>
      <c r="B2" s="92"/>
      <c r="C2" s="92"/>
      <c r="D2" s="92"/>
    </row>
    <row r="3" spans="1:5" ht="15.75">
      <c r="A3" s="92" t="s">
        <v>156</v>
      </c>
      <c r="B3" s="92"/>
      <c r="C3" s="92"/>
      <c r="D3" s="92"/>
      <c r="E3" s="92"/>
    </row>
    <row r="4" spans="1:4" ht="8.25" customHeight="1">
      <c r="A4" s="4"/>
      <c r="B4" s="4"/>
      <c r="C4" s="4"/>
      <c r="D4" s="4"/>
    </row>
    <row r="5" spans="1:4" ht="48" customHeight="1">
      <c r="A5" s="6" t="s">
        <v>2</v>
      </c>
      <c r="B5" s="7" t="s">
        <v>136</v>
      </c>
      <c r="C5" s="7" t="s">
        <v>157</v>
      </c>
      <c r="D5" s="40" t="s">
        <v>4</v>
      </c>
    </row>
    <row r="6" spans="1:4" ht="13.5" customHeight="1">
      <c r="A6" s="25"/>
      <c r="B6" s="26"/>
      <c r="C6" s="26"/>
      <c r="D6" s="26"/>
    </row>
    <row r="7" spans="1:4" ht="15" customHeight="1">
      <c r="A7" s="35" t="s">
        <v>77</v>
      </c>
      <c r="B7" s="28">
        <f>SUM(B8:B19)</f>
        <v>1395.6</v>
      </c>
      <c r="C7" s="28">
        <f>SUM(C8:C19)</f>
        <v>938.81801</v>
      </c>
      <c r="D7" s="29">
        <f>C7/B7*100</f>
        <v>67.26984881054744</v>
      </c>
    </row>
    <row r="8" spans="1:4" ht="16.5" customHeight="1">
      <c r="A8" s="12" t="s">
        <v>10</v>
      </c>
      <c r="B8" s="64">
        <v>698.6</v>
      </c>
      <c r="C8" s="64">
        <v>371.06309</v>
      </c>
      <c r="D8" s="9">
        <f>C8/B8*100</f>
        <v>53.11524334383051</v>
      </c>
    </row>
    <row r="9" spans="1:4" ht="19.5" customHeight="1">
      <c r="A9" s="12" t="s">
        <v>11</v>
      </c>
      <c r="B9" s="64">
        <v>0</v>
      </c>
      <c r="C9" s="64">
        <v>0</v>
      </c>
      <c r="D9" s="9"/>
    </row>
    <row r="10" spans="1:4" ht="15.75" customHeight="1">
      <c r="A10" s="12" t="s">
        <v>7</v>
      </c>
      <c r="B10" s="64">
        <v>114</v>
      </c>
      <c r="C10" s="64">
        <v>32.48765</v>
      </c>
      <c r="D10" s="9">
        <f>C10/B10*100</f>
        <v>28.497938596491228</v>
      </c>
    </row>
    <row r="11" spans="1:4" ht="18" customHeight="1">
      <c r="A11" s="12" t="s">
        <v>12</v>
      </c>
      <c r="B11" s="64">
        <v>518</v>
      </c>
      <c r="C11" s="64">
        <v>354.7301</v>
      </c>
      <c r="D11" s="9">
        <f>C11/B11*100</f>
        <v>68.48071428571428</v>
      </c>
    </row>
    <row r="12" spans="1:4" ht="0.75" customHeight="1" hidden="1">
      <c r="A12" s="12" t="s">
        <v>40</v>
      </c>
      <c r="B12" s="64"/>
      <c r="C12" s="64"/>
      <c r="D12" s="9"/>
    </row>
    <row r="13" spans="1:4" ht="32.25" customHeight="1">
      <c r="A13" s="12" t="s">
        <v>20</v>
      </c>
      <c r="B13" s="64">
        <v>0</v>
      </c>
      <c r="C13" s="64"/>
      <c r="D13" s="9"/>
    </row>
    <row r="14" spans="1:4" ht="32.25" customHeight="1">
      <c r="A14" s="12" t="s">
        <v>68</v>
      </c>
      <c r="B14" s="64">
        <v>46</v>
      </c>
      <c r="C14" s="64">
        <v>12.19395</v>
      </c>
      <c r="D14" s="9">
        <f>C14/B14*100</f>
        <v>26.508586956521736</v>
      </c>
    </row>
    <row r="15" spans="1:4" ht="60" customHeight="1">
      <c r="A15" s="23" t="s">
        <v>89</v>
      </c>
      <c r="B15" s="64">
        <v>19</v>
      </c>
      <c r="C15" s="64">
        <v>162.9845</v>
      </c>
      <c r="D15" s="9">
        <f>C15/B15*100</f>
        <v>857.813157894737</v>
      </c>
    </row>
    <row r="16" spans="1:4" ht="32.25" customHeight="1">
      <c r="A16" s="12" t="s">
        <v>90</v>
      </c>
      <c r="B16" s="64">
        <v>0</v>
      </c>
      <c r="C16" s="64">
        <v>5.35872</v>
      </c>
      <c r="D16" s="9"/>
    </row>
    <row r="17" spans="1:4" ht="31.5" customHeight="1">
      <c r="A17" s="12" t="s">
        <v>54</v>
      </c>
      <c r="B17" s="64">
        <v>0</v>
      </c>
      <c r="C17" s="64"/>
      <c r="D17" s="9"/>
    </row>
    <row r="18" spans="1:4" ht="48" customHeight="1">
      <c r="A18" s="12" t="s">
        <v>78</v>
      </c>
      <c r="B18" s="64">
        <v>0</v>
      </c>
      <c r="C18" s="64">
        <v>0</v>
      </c>
      <c r="D18" s="9"/>
    </row>
    <row r="19" spans="1:4" ht="21" customHeight="1">
      <c r="A19" s="12" t="s">
        <v>18</v>
      </c>
      <c r="B19" s="64">
        <v>0</v>
      </c>
      <c r="C19" s="64">
        <v>0</v>
      </c>
      <c r="D19" s="9"/>
    </row>
    <row r="20" spans="1:4" ht="19.5" customHeight="1">
      <c r="A20" s="35" t="s">
        <v>5</v>
      </c>
      <c r="B20" s="65">
        <f>B21+B22+B25+B30+B26+B28+B29+B23+B24+B27</f>
        <v>7568.001630000001</v>
      </c>
      <c r="C20" s="65">
        <f>C21+C22+C25+C30+C26+C28+C29+C23+C31</f>
        <v>1805.7425500000002</v>
      </c>
      <c r="D20" s="29">
        <f>C20/B20*100</f>
        <v>23.86022940113981</v>
      </c>
    </row>
    <row r="21" spans="1:4" ht="30.75" customHeight="1">
      <c r="A21" s="12" t="s">
        <v>95</v>
      </c>
      <c r="B21" s="66">
        <v>90.6</v>
      </c>
      <c r="C21" s="66">
        <v>0</v>
      </c>
      <c r="D21" s="9">
        <f>C21/B21*100</f>
        <v>0</v>
      </c>
    </row>
    <row r="22" spans="1:4" ht="31.5" customHeight="1">
      <c r="A22" s="12" t="s">
        <v>97</v>
      </c>
      <c r="B22" s="66">
        <v>6310.77091</v>
      </c>
      <c r="C22" s="66">
        <v>1600.30879</v>
      </c>
      <c r="D22" s="9">
        <f>C22/B22*100</f>
        <v>25.358372421096178</v>
      </c>
    </row>
    <row r="23" spans="1:4" ht="62.25" customHeight="1">
      <c r="A23" s="12" t="s">
        <v>139</v>
      </c>
      <c r="B23" s="66">
        <v>74.7</v>
      </c>
      <c r="C23" s="66">
        <v>49.4</v>
      </c>
      <c r="D23" s="9">
        <f>C23/B23*100</f>
        <v>66.13119143239625</v>
      </c>
    </row>
    <row r="24" spans="1:4" ht="47.25" customHeight="1">
      <c r="A24" s="12" t="s">
        <v>144</v>
      </c>
      <c r="B24" s="66">
        <v>133</v>
      </c>
      <c r="C24" s="66"/>
      <c r="D24" s="9"/>
    </row>
    <row r="25" spans="1:4" ht="17.25" customHeight="1">
      <c r="A25" s="12" t="s">
        <v>85</v>
      </c>
      <c r="B25" s="66">
        <v>154</v>
      </c>
      <c r="C25" s="66">
        <v>128.95237</v>
      </c>
      <c r="D25" s="9">
        <f>C25/B25*100</f>
        <v>83.73530519480519</v>
      </c>
    </row>
    <row r="26" spans="1:4" ht="47.25" customHeight="1">
      <c r="A26" s="60" t="s">
        <v>94</v>
      </c>
      <c r="B26" s="66">
        <v>714.61918</v>
      </c>
      <c r="C26" s="66">
        <v>13.97857</v>
      </c>
      <c r="D26" s="9">
        <f>C26/B26*100</f>
        <v>1.9560865970599892</v>
      </c>
    </row>
    <row r="27" spans="1:4" ht="47.25" customHeight="1">
      <c r="A27" s="81" t="s">
        <v>148</v>
      </c>
      <c r="B27" s="66">
        <v>71.85</v>
      </c>
      <c r="C27" s="66"/>
      <c r="D27" s="9"/>
    </row>
    <row r="28" spans="1:4" ht="31.5" customHeight="1">
      <c r="A28" s="12" t="s">
        <v>101</v>
      </c>
      <c r="B28" s="66">
        <v>8.46154</v>
      </c>
      <c r="C28" s="66">
        <v>18.46154</v>
      </c>
      <c r="D28" s="9">
        <f>C28/B28*100</f>
        <v>218.18179669421878</v>
      </c>
    </row>
    <row r="29" spans="1:4" ht="19.5" customHeight="1">
      <c r="A29" s="12" t="s">
        <v>117</v>
      </c>
      <c r="B29" s="66">
        <v>10</v>
      </c>
      <c r="C29" s="66">
        <v>0</v>
      </c>
      <c r="D29" s="9"/>
    </row>
    <row r="30" spans="1:4" ht="47.25" customHeight="1">
      <c r="A30" s="12" t="s">
        <v>87</v>
      </c>
      <c r="B30" s="66">
        <v>0</v>
      </c>
      <c r="C30" s="66">
        <v>0</v>
      </c>
      <c r="D30" s="9"/>
    </row>
    <row r="31" spans="1:4" ht="47.25" customHeight="1">
      <c r="A31" s="12" t="s">
        <v>93</v>
      </c>
      <c r="B31" s="66">
        <v>0</v>
      </c>
      <c r="C31" s="66">
        <v>-5.35872</v>
      </c>
      <c r="D31" s="9"/>
    </row>
    <row r="32" spans="1:4" ht="18.75" customHeight="1">
      <c r="A32" s="35" t="s">
        <v>1</v>
      </c>
      <c r="B32" s="28">
        <f>B20+B7</f>
        <v>8963.601630000001</v>
      </c>
      <c r="C32" s="28">
        <f>C20+C7</f>
        <v>2744.56056</v>
      </c>
      <c r="D32" s="29">
        <f>C32/B32*100</f>
        <v>30.61894842374872</v>
      </c>
    </row>
    <row r="33" spans="1:4" ht="15.75">
      <c r="A33" s="35" t="s">
        <v>8</v>
      </c>
      <c r="B33" s="78">
        <f>B34+B38+B40+B42+B45</f>
        <v>9063.212</v>
      </c>
      <c r="C33" s="78">
        <f>C34+C38+C42+C45</f>
        <v>2672.046</v>
      </c>
      <c r="D33" s="29">
        <f>C33/B33*100</f>
        <v>29.482329222796512</v>
      </c>
    </row>
    <row r="34" spans="1:4" ht="15.75">
      <c r="A34" s="35" t="s">
        <v>60</v>
      </c>
      <c r="B34" s="28">
        <f>B35+B36+B37</f>
        <v>1101.9</v>
      </c>
      <c r="C34" s="28">
        <f>C35+C36+C37</f>
        <v>684.966</v>
      </c>
      <c r="D34" s="29">
        <f>C34/B34*100</f>
        <v>62.16226517832833</v>
      </c>
    </row>
    <row r="35" spans="1:4" ht="44.25" customHeight="1">
      <c r="A35" s="38" t="s">
        <v>34</v>
      </c>
      <c r="B35" s="50">
        <v>1081.9</v>
      </c>
      <c r="C35" s="50">
        <v>670.966</v>
      </c>
      <c r="D35" s="9">
        <f>C35/B35*100</f>
        <v>62.01737683704594</v>
      </c>
    </row>
    <row r="36" spans="1:4" ht="15" customHeight="1">
      <c r="A36" s="38" t="s">
        <v>42</v>
      </c>
      <c r="B36" s="50">
        <v>1</v>
      </c>
      <c r="C36" s="50">
        <v>0</v>
      </c>
      <c r="D36" s="9">
        <v>0</v>
      </c>
    </row>
    <row r="37" spans="1:4" ht="15" customHeight="1">
      <c r="A37" s="12" t="s">
        <v>31</v>
      </c>
      <c r="B37" s="50">
        <v>19</v>
      </c>
      <c r="C37" s="50">
        <v>14</v>
      </c>
      <c r="D37" s="9">
        <v>0</v>
      </c>
    </row>
    <row r="38" spans="1:4" ht="16.5" customHeight="1">
      <c r="A38" s="35" t="s">
        <v>61</v>
      </c>
      <c r="B38" s="28">
        <f>B39</f>
        <v>154</v>
      </c>
      <c r="C38" s="28">
        <f>C39</f>
        <v>128.952</v>
      </c>
      <c r="D38" s="29">
        <f>C38/B38*100</f>
        <v>83.73506493506493</v>
      </c>
    </row>
    <row r="39" spans="1:4" ht="15" customHeight="1">
      <c r="A39" s="12" t="s">
        <v>9</v>
      </c>
      <c r="B39" s="50">
        <v>154</v>
      </c>
      <c r="C39" s="50">
        <v>128.952</v>
      </c>
      <c r="D39" s="9">
        <f>C39/B39*100</f>
        <v>83.73506493506493</v>
      </c>
    </row>
    <row r="40" spans="1:4" ht="30.75" customHeight="1" hidden="1">
      <c r="A40" s="35" t="s">
        <v>71</v>
      </c>
      <c r="B40" s="28">
        <v>0</v>
      </c>
      <c r="C40" s="28">
        <v>0</v>
      </c>
      <c r="D40" s="29">
        <v>0</v>
      </c>
    </row>
    <row r="41" spans="1:4" ht="31.5" customHeight="1" hidden="1">
      <c r="A41" s="12" t="s">
        <v>72</v>
      </c>
      <c r="B41" s="50">
        <v>0</v>
      </c>
      <c r="C41" s="50">
        <v>0</v>
      </c>
      <c r="D41" s="9">
        <v>0</v>
      </c>
    </row>
    <row r="42" spans="1:4" ht="15.75" customHeight="1">
      <c r="A42" s="35" t="s">
        <v>41</v>
      </c>
      <c r="B42" s="28">
        <f>B43+B44</f>
        <v>309.065</v>
      </c>
      <c r="C42" s="28">
        <f>C43</f>
        <v>49.4</v>
      </c>
      <c r="D42" s="29">
        <f aca="true" t="shared" si="0" ref="D42:D48">C42/B42*100</f>
        <v>15.98369275071587</v>
      </c>
    </row>
    <row r="43" spans="1:4" ht="15" customHeight="1">
      <c r="A43" s="12" t="s">
        <v>140</v>
      </c>
      <c r="B43" s="50">
        <v>210.215</v>
      </c>
      <c r="C43" s="50">
        <v>49.4</v>
      </c>
      <c r="D43" s="9">
        <f t="shared" si="0"/>
        <v>23.499750255690603</v>
      </c>
    </row>
    <row r="44" spans="1:4" ht="15" customHeight="1">
      <c r="A44" s="12" t="s">
        <v>51</v>
      </c>
      <c r="B44" s="50">
        <v>98.85</v>
      </c>
      <c r="C44" s="50">
        <v>0</v>
      </c>
      <c r="D44" s="9">
        <v>0</v>
      </c>
    </row>
    <row r="45" spans="1:4" ht="15.75" customHeight="1">
      <c r="A45" s="35" t="s">
        <v>81</v>
      </c>
      <c r="B45" s="28">
        <f>B46+B47+B48</f>
        <v>7498.247</v>
      </c>
      <c r="C45" s="28">
        <f>C46+C47+C48</f>
        <v>1808.7279999999998</v>
      </c>
      <c r="D45" s="29">
        <f t="shared" si="0"/>
        <v>24.122011451476588</v>
      </c>
    </row>
    <row r="46" spans="1:4" ht="16.5" customHeight="1">
      <c r="A46" s="12" t="s">
        <v>80</v>
      </c>
      <c r="B46" s="50">
        <v>371.3</v>
      </c>
      <c r="C46" s="50">
        <v>138.349</v>
      </c>
      <c r="D46" s="9">
        <f>C46/B46*100</f>
        <v>37.26070562887153</v>
      </c>
    </row>
    <row r="47" spans="1:4" ht="15.75" customHeight="1">
      <c r="A47" s="12" t="s">
        <v>38</v>
      </c>
      <c r="B47" s="50">
        <v>6277.255</v>
      </c>
      <c r="C47" s="50">
        <v>1600.308</v>
      </c>
      <c r="D47" s="9">
        <f t="shared" si="0"/>
        <v>25.49375483392024</v>
      </c>
    </row>
    <row r="48" spans="1:4" ht="15.75" customHeight="1">
      <c r="A48" s="12" t="s">
        <v>15</v>
      </c>
      <c r="B48" s="50">
        <v>849.692</v>
      </c>
      <c r="C48" s="50">
        <v>70.071</v>
      </c>
      <c r="D48" s="9">
        <f t="shared" si="0"/>
        <v>8.24663525136167</v>
      </c>
    </row>
    <row r="49" spans="1:4" ht="15.75" customHeight="1">
      <c r="A49" s="12" t="s">
        <v>0</v>
      </c>
      <c r="B49" s="50">
        <f>B32-B33</f>
        <v>-99.61036999999851</v>
      </c>
      <c r="C49" s="79">
        <f>C32-C33</f>
        <v>72.51456000000007</v>
      </c>
      <c r="D49" s="45"/>
    </row>
    <row r="50" spans="1:4" ht="15.75" customHeight="1">
      <c r="A50" s="11"/>
      <c r="B50" s="8"/>
      <c r="C50" s="8"/>
      <c r="D50" s="9"/>
    </row>
    <row r="51" spans="1:4" ht="15.75">
      <c r="A51" s="5" t="s">
        <v>154</v>
      </c>
      <c r="B51" s="5"/>
      <c r="C51" s="5"/>
      <c r="D51" s="5"/>
    </row>
    <row r="52" spans="1:4" ht="15.75">
      <c r="A52" s="5" t="s">
        <v>22</v>
      </c>
      <c r="B52" s="5"/>
      <c r="C52" s="5"/>
      <c r="D52" s="5"/>
    </row>
    <row r="53" spans="1:4" ht="15.75">
      <c r="A53" s="5" t="s">
        <v>3</v>
      </c>
      <c r="B53" s="5"/>
      <c r="C53" s="5" t="s">
        <v>155</v>
      </c>
      <c r="D53" s="5"/>
    </row>
    <row r="54" spans="1:4" ht="15.75">
      <c r="A54" s="10"/>
      <c r="B54" s="5"/>
      <c r="C54" s="5"/>
      <c r="D54" s="5"/>
    </row>
    <row r="55" ht="12.75">
      <c r="A55" s="3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68.125" style="2" customWidth="1"/>
    <col min="2" max="2" width="16.625" style="0" customWidth="1"/>
    <col min="3" max="3" width="17.625" style="0" customWidth="1"/>
    <col min="4" max="4" width="14.25390625" style="0" customWidth="1"/>
  </cols>
  <sheetData>
    <row r="1" spans="1:4" ht="15.75">
      <c r="A1" s="92" t="s">
        <v>23</v>
      </c>
      <c r="B1" s="92"/>
      <c r="C1" s="92"/>
      <c r="D1" s="92"/>
    </row>
    <row r="2" spans="1:4" ht="15.75">
      <c r="A2" s="92" t="s">
        <v>30</v>
      </c>
      <c r="B2" s="92"/>
      <c r="C2" s="92"/>
      <c r="D2" s="92"/>
    </row>
    <row r="3" spans="1:4" ht="15.75">
      <c r="A3" s="92" t="s">
        <v>156</v>
      </c>
      <c r="B3" s="92"/>
      <c r="C3" s="92"/>
      <c r="D3" s="92"/>
    </row>
    <row r="4" spans="1:4" ht="9.75" customHeight="1">
      <c r="A4" s="4"/>
      <c r="B4" s="4"/>
      <c r="C4" s="4"/>
      <c r="D4" s="4"/>
    </row>
    <row r="5" spans="1:4" ht="35.25" customHeight="1">
      <c r="A5" s="6" t="s">
        <v>2</v>
      </c>
      <c r="B5" s="7" t="s">
        <v>136</v>
      </c>
      <c r="C5" s="7" t="s">
        <v>157</v>
      </c>
      <c r="D5" s="40" t="s">
        <v>4</v>
      </c>
    </row>
    <row r="6" spans="1:4" ht="14.25" customHeight="1">
      <c r="A6" s="39">
        <v>1</v>
      </c>
      <c r="B6" s="7">
        <v>2</v>
      </c>
      <c r="C6" s="7">
        <v>3</v>
      </c>
      <c r="D6" s="40">
        <v>4</v>
      </c>
    </row>
    <row r="7" spans="1:4" ht="16.5" customHeight="1">
      <c r="A7" s="25"/>
      <c r="B7" s="26"/>
      <c r="C7" s="26"/>
      <c r="D7" s="32"/>
    </row>
    <row r="8" spans="1:4" ht="17.25" customHeight="1">
      <c r="A8" s="19" t="s">
        <v>76</v>
      </c>
      <c r="B8" s="33">
        <f>B9+B10+B11+B12+B14+B15+B16+B20+B21+B17+B23</f>
        <v>26096</v>
      </c>
      <c r="C8" s="33">
        <f>SUM(C9:C23)</f>
        <v>15574.06508</v>
      </c>
      <c r="D8" s="34">
        <f aca="true" t="shared" si="0" ref="D8:D17">C8/B8*100</f>
        <v>59.67989377682403</v>
      </c>
    </row>
    <row r="9" spans="1:4" ht="15.75" customHeight="1">
      <c r="A9" s="12" t="s">
        <v>10</v>
      </c>
      <c r="B9" s="70">
        <v>19316</v>
      </c>
      <c r="C9" s="70">
        <v>10725.26025</v>
      </c>
      <c r="D9" s="18">
        <f>C9/B9*100</f>
        <v>55.52526532408366</v>
      </c>
    </row>
    <row r="10" spans="1:4" ht="15.75" customHeight="1">
      <c r="A10" s="12" t="s">
        <v>11</v>
      </c>
      <c r="B10" s="70">
        <v>48</v>
      </c>
      <c r="C10" s="70">
        <v>10.9308</v>
      </c>
      <c r="D10" s="18">
        <f>C10/B10*100</f>
        <v>22.772499999999997</v>
      </c>
    </row>
    <row r="11" spans="1:4" ht="15.75" customHeight="1">
      <c r="A11" s="12" t="s">
        <v>69</v>
      </c>
      <c r="B11" s="70">
        <v>1986</v>
      </c>
      <c r="C11" s="70">
        <v>574.98047</v>
      </c>
      <c r="D11" s="18">
        <f t="shared" si="0"/>
        <v>28.951685297079553</v>
      </c>
    </row>
    <row r="12" spans="1:4" ht="20.25" customHeight="1">
      <c r="A12" s="12" t="s">
        <v>12</v>
      </c>
      <c r="B12" s="70">
        <v>3871</v>
      </c>
      <c r="C12" s="70">
        <v>1841.52712</v>
      </c>
      <c r="D12" s="18">
        <f t="shared" si="0"/>
        <v>47.57238749677086</v>
      </c>
    </row>
    <row r="13" spans="1:4" ht="19.5" customHeight="1" hidden="1">
      <c r="A13" s="12" t="s">
        <v>13</v>
      </c>
      <c r="B13" s="70"/>
      <c r="C13" s="70"/>
      <c r="D13" s="18"/>
    </row>
    <row r="14" spans="1:4" ht="45" customHeight="1">
      <c r="A14" s="12" t="s">
        <v>114</v>
      </c>
      <c r="B14" s="70">
        <v>502</v>
      </c>
      <c r="C14" s="70">
        <v>1320.33863</v>
      </c>
      <c r="D14" s="18">
        <f t="shared" si="0"/>
        <v>263.01566334661356</v>
      </c>
    </row>
    <row r="15" spans="1:4" ht="30" customHeight="1">
      <c r="A15" s="12" t="s">
        <v>83</v>
      </c>
      <c r="B15" s="70">
        <v>23</v>
      </c>
      <c r="C15" s="70">
        <v>6.52922</v>
      </c>
      <c r="D15" s="18">
        <f t="shared" si="0"/>
        <v>28.387913043478257</v>
      </c>
    </row>
    <row r="16" spans="1:4" ht="27.75" customHeight="1" hidden="1">
      <c r="A16" s="12" t="s">
        <v>63</v>
      </c>
      <c r="B16" s="70"/>
      <c r="C16" s="70"/>
      <c r="D16" s="18"/>
    </row>
    <row r="17" spans="1:4" ht="31.5" customHeight="1">
      <c r="A17" s="12" t="s">
        <v>84</v>
      </c>
      <c r="B17" s="70">
        <v>350</v>
      </c>
      <c r="C17" s="70">
        <v>68.36178</v>
      </c>
      <c r="D17" s="18">
        <f t="shared" si="0"/>
        <v>19.531937142857142</v>
      </c>
    </row>
    <row r="18" spans="1:4" ht="27.75" customHeight="1">
      <c r="A18" s="54" t="s">
        <v>116</v>
      </c>
      <c r="B18" s="70"/>
      <c r="C18" s="70">
        <v>21.98615</v>
      </c>
      <c r="D18" s="18"/>
    </row>
    <row r="19" spans="1:4" ht="31.5" customHeight="1">
      <c r="A19" s="12" t="s">
        <v>92</v>
      </c>
      <c r="B19" s="70"/>
      <c r="C19" s="70">
        <v>103.34583</v>
      </c>
      <c r="D19" s="18"/>
    </row>
    <row r="20" spans="1:4" ht="30.75" customHeight="1">
      <c r="A20" s="12" t="s">
        <v>91</v>
      </c>
      <c r="B20" s="70">
        <v>0</v>
      </c>
      <c r="C20" s="70">
        <v>22.34579</v>
      </c>
      <c r="D20" s="18"/>
    </row>
    <row r="21" spans="1:4" ht="48" customHeight="1">
      <c r="A21" s="56" t="s">
        <v>115</v>
      </c>
      <c r="B21" s="70"/>
      <c r="C21" s="70">
        <v>681.70487</v>
      </c>
      <c r="D21" s="18"/>
    </row>
    <row r="22" spans="1:4" ht="31.5" customHeight="1">
      <c r="A22" s="12" t="s">
        <v>153</v>
      </c>
      <c r="B22" s="70"/>
      <c r="C22" s="70">
        <v>0</v>
      </c>
      <c r="D22" s="18"/>
    </row>
    <row r="23" spans="1:4" ht="17.25" customHeight="1">
      <c r="A23" s="12" t="s">
        <v>64</v>
      </c>
      <c r="B23" s="70"/>
      <c r="C23" s="70">
        <v>196.75417</v>
      </c>
      <c r="D23" s="18"/>
    </row>
    <row r="24" spans="1:4" ht="18.75" customHeight="1">
      <c r="A24" s="19" t="s">
        <v>5</v>
      </c>
      <c r="B24" s="71">
        <f>B25+B26+B27+B30+B28+B31+B35+B34+B32+B29+B33</f>
        <v>21920.37322</v>
      </c>
      <c r="C24" s="71">
        <f>C25+C26+C27+C30+C28+C31+C35+C32+C34+C29</f>
        <v>8988.86313</v>
      </c>
      <c r="D24" s="34">
        <f>C24/B24*100</f>
        <v>41.006889069747324</v>
      </c>
    </row>
    <row r="25" spans="1:4" ht="33" customHeight="1">
      <c r="A25" s="12" t="s">
        <v>96</v>
      </c>
      <c r="B25" s="72">
        <v>0</v>
      </c>
      <c r="C25" s="72">
        <v>0</v>
      </c>
      <c r="D25" s="18"/>
    </row>
    <row r="26" spans="1:4" ht="30" customHeight="1">
      <c r="A26" s="12" t="s">
        <v>98</v>
      </c>
      <c r="B26" s="90">
        <v>9846.05935</v>
      </c>
      <c r="C26" s="72">
        <v>5744.1507</v>
      </c>
      <c r="D26" s="18">
        <f>C26/B26*100</f>
        <v>58.33959044742099</v>
      </c>
    </row>
    <row r="27" spans="1:4" ht="45.75" customHeight="1">
      <c r="A27" s="12" t="s">
        <v>113</v>
      </c>
      <c r="B27" s="90">
        <v>0</v>
      </c>
      <c r="C27" s="72">
        <v>0</v>
      </c>
      <c r="D27" s="18"/>
    </row>
    <row r="28" spans="1:4" ht="45.75" customHeight="1">
      <c r="A28" s="52" t="s">
        <v>99</v>
      </c>
      <c r="B28" s="90">
        <v>5161.13852</v>
      </c>
      <c r="C28" s="72">
        <v>11.1435</v>
      </c>
      <c r="D28" s="18">
        <f>C28/B28*100</f>
        <v>0.2159116628398495</v>
      </c>
    </row>
    <row r="29" spans="1:4" ht="75.75" customHeight="1">
      <c r="A29" s="52" t="s">
        <v>146</v>
      </c>
      <c r="B29" s="90">
        <v>2395</v>
      </c>
      <c r="C29" s="72">
        <v>1485.27157</v>
      </c>
      <c r="D29" s="18">
        <f>C29/B29*100</f>
        <v>62.01551440501044</v>
      </c>
    </row>
    <row r="30" spans="1:4" ht="59.25" customHeight="1">
      <c r="A30" s="12" t="s">
        <v>86</v>
      </c>
      <c r="B30" s="90">
        <v>0</v>
      </c>
      <c r="C30" s="72">
        <v>0</v>
      </c>
      <c r="D30" s="18"/>
    </row>
    <row r="31" spans="1:4" ht="36" customHeight="1">
      <c r="A31" s="53" t="s">
        <v>102</v>
      </c>
      <c r="B31" s="90">
        <v>1900</v>
      </c>
      <c r="C31" s="72">
        <v>1691.02136</v>
      </c>
      <c r="D31" s="18">
        <f>C31/B31*100</f>
        <v>89.00112421052631</v>
      </c>
    </row>
    <row r="32" spans="1:4" ht="62.25" customHeight="1">
      <c r="A32" s="52" t="s">
        <v>110</v>
      </c>
      <c r="B32" s="90">
        <v>0</v>
      </c>
      <c r="C32" s="72">
        <v>0</v>
      </c>
      <c r="D32" s="18"/>
    </row>
    <row r="33" spans="1:4" ht="62.25" customHeight="1">
      <c r="A33" s="52" t="s">
        <v>158</v>
      </c>
      <c r="B33" s="93">
        <v>2524.18</v>
      </c>
      <c r="C33" s="72"/>
      <c r="D33" s="18"/>
    </row>
    <row r="34" spans="1:5" ht="30.75" customHeight="1">
      <c r="A34" s="12" t="s">
        <v>109</v>
      </c>
      <c r="B34" s="90">
        <v>10</v>
      </c>
      <c r="C34" s="72">
        <v>13</v>
      </c>
      <c r="D34" s="18">
        <f>C34/B34*100</f>
        <v>130</v>
      </c>
      <c r="E34" s="55"/>
    </row>
    <row r="35" spans="1:4" ht="44.25" customHeight="1">
      <c r="A35" s="12" t="s">
        <v>149</v>
      </c>
      <c r="B35" s="90">
        <v>83.99535</v>
      </c>
      <c r="C35" s="72">
        <v>44.276</v>
      </c>
      <c r="D35" s="18">
        <f>C35/B35*100</f>
        <v>52.712441819695975</v>
      </c>
    </row>
    <row r="36" spans="1:4" ht="14.25" customHeight="1">
      <c r="A36" s="19" t="s">
        <v>1</v>
      </c>
      <c r="B36" s="33">
        <f>B24+B8</f>
        <v>48016.37322</v>
      </c>
      <c r="C36" s="33">
        <f>C24+C8</f>
        <v>24562.92821</v>
      </c>
      <c r="D36" s="34">
        <f>C36/B36*100</f>
        <v>51.15531757773187</v>
      </c>
    </row>
    <row r="37" spans="1:4" ht="16.5" customHeight="1">
      <c r="A37" s="19" t="s">
        <v>8</v>
      </c>
      <c r="B37" s="82">
        <f>B39+B40+B41+B42+B45+B48+B54+B56</f>
        <v>50346.556000000004</v>
      </c>
      <c r="C37" s="74">
        <f>C39+C40+C41+C43+C45+C48+C54+C42+C56</f>
        <v>25833.328999999998</v>
      </c>
      <c r="D37" s="34">
        <f>C37/B37*100</f>
        <v>51.31101519635225</v>
      </c>
    </row>
    <row r="38" spans="1:4" ht="16.5" customHeight="1">
      <c r="A38" s="19" t="s">
        <v>60</v>
      </c>
      <c r="B38" s="33">
        <f>B39+B40+B41</f>
        <v>3812.969</v>
      </c>
      <c r="C38" s="33">
        <f>C39+C40+C41</f>
        <v>2157.7129999999997</v>
      </c>
      <c r="D38" s="34">
        <f>C38/B38*100</f>
        <v>56.588789470882126</v>
      </c>
    </row>
    <row r="39" spans="1:4" ht="43.5" customHeight="1">
      <c r="A39" s="38" t="s">
        <v>34</v>
      </c>
      <c r="B39" s="17">
        <v>3028.295</v>
      </c>
      <c r="C39" s="17">
        <v>1634.926</v>
      </c>
      <c r="D39" s="18">
        <f>C39/B39*100</f>
        <v>53.98833336910703</v>
      </c>
    </row>
    <row r="40" spans="1:4" ht="15.75" customHeight="1">
      <c r="A40" s="38" t="s">
        <v>42</v>
      </c>
      <c r="B40" s="17">
        <v>2</v>
      </c>
      <c r="C40" s="17">
        <v>0</v>
      </c>
      <c r="D40" s="18">
        <f>C40/B40*100</f>
        <v>0</v>
      </c>
    </row>
    <row r="41" spans="1:4" ht="15.75" customHeight="1">
      <c r="A41" s="12" t="s">
        <v>31</v>
      </c>
      <c r="B41" s="17">
        <v>782.674</v>
      </c>
      <c r="C41" s="17">
        <v>522.787</v>
      </c>
      <c r="D41" s="18">
        <f>C41/B41*100</f>
        <v>66.79498744049248</v>
      </c>
    </row>
    <row r="42" spans="1:4" ht="15.75" customHeight="1">
      <c r="A42" s="19" t="s">
        <v>62</v>
      </c>
      <c r="B42" s="17">
        <f>B43+B44</f>
        <v>0</v>
      </c>
      <c r="C42" s="17">
        <f>C43+C44</f>
        <v>0</v>
      </c>
      <c r="D42" s="18">
        <v>0</v>
      </c>
    </row>
    <row r="43" spans="1:4" ht="28.5" customHeight="1">
      <c r="A43" s="12" t="s">
        <v>21</v>
      </c>
      <c r="B43" s="17">
        <v>0</v>
      </c>
      <c r="C43" s="17">
        <v>0</v>
      </c>
      <c r="D43" s="18">
        <v>0</v>
      </c>
    </row>
    <row r="44" spans="1:4" ht="15.75">
      <c r="A44" s="12" t="s">
        <v>70</v>
      </c>
      <c r="B44" s="17">
        <v>0</v>
      </c>
      <c r="C44" s="17">
        <v>0</v>
      </c>
      <c r="D44" s="18">
        <v>0</v>
      </c>
    </row>
    <row r="45" spans="1:4" ht="15.75" customHeight="1">
      <c r="A45" s="19" t="s">
        <v>41</v>
      </c>
      <c r="B45" s="33">
        <f>B46+B47</f>
        <v>11528.678</v>
      </c>
      <c r="C45" s="33">
        <f>C46+C47</f>
        <v>9954.835</v>
      </c>
      <c r="D45" s="34">
        <f>C45/B45*100</f>
        <v>86.34845209485424</v>
      </c>
    </row>
    <row r="46" spans="1:4" ht="15.75" customHeight="1">
      <c r="A46" s="12" t="s">
        <v>140</v>
      </c>
      <c r="B46" s="17">
        <v>11528.678</v>
      </c>
      <c r="C46" s="17">
        <v>9954.835</v>
      </c>
      <c r="D46" s="18">
        <f>C46/B46*100</f>
        <v>86.34845209485424</v>
      </c>
    </row>
    <row r="47" spans="1:4" ht="15.75">
      <c r="A47" s="46" t="s">
        <v>51</v>
      </c>
      <c r="B47" s="17">
        <v>0</v>
      </c>
      <c r="C47" s="17">
        <v>0</v>
      </c>
      <c r="D47" s="18">
        <v>0</v>
      </c>
    </row>
    <row r="48" spans="1:4" ht="17.25" customHeight="1">
      <c r="A48" s="19" t="s">
        <v>14</v>
      </c>
      <c r="B48" s="33">
        <f>B50+B51+B52</f>
        <v>26745.609</v>
      </c>
      <c r="C48" s="33">
        <f>C50+C51+C52</f>
        <v>8902.893</v>
      </c>
      <c r="D48" s="34">
        <f>C48/B48*100</f>
        <v>33.28730708655765</v>
      </c>
    </row>
    <row r="49" spans="1:4" ht="25.5" customHeight="1" hidden="1">
      <c r="A49" s="12" t="s">
        <v>17</v>
      </c>
      <c r="B49" s="17"/>
      <c r="C49" s="17"/>
      <c r="D49" s="18" t="e">
        <f>C49/B49*100</f>
        <v>#DIV/0!</v>
      </c>
    </row>
    <row r="50" spans="1:4" ht="15" customHeight="1">
      <c r="A50" s="12" t="s">
        <v>48</v>
      </c>
      <c r="B50" s="17">
        <v>371</v>
      </c>
      <c r="C50" s="17">
        <v>260.05</v>
      </c>
      <c r="D50" s="18">
        <f>C50/B50*100</f>
        <v>70.09433962264151</v>
      </c>
    </row>
    <row r="51" spans="1:4" ht="15" customHeight="1">
      <c r="A51" s="12" t="s">
        <v>38</v>
      </c>
      <c r="B51" s="17">
        <v>18236.437</v>
      </c>
      <c r="C51" s="17">
        <v>7311.382</v>
      </c>
      <c r="D51" s="18">
        <f>C51/B51*100</f>
        <v>40.09216273990363</v>
      </c>
    </row>
    <row r="52" spans="1:4" ht="15.75" customHeight="1">
      <c r="A52" s="12" t="s">
        <v>15</v>
      </c>
      <c r="B52" s="17">
        <v>8138.172</v>
      </c>
      <c r="C52" s="17">
        <v>1331.461</v>
      </c>
      <c r="D52" s="18">
        <f>C52/B52*100</f>
        <v>16.360688862314536</v>
      </c>
    </row>
    <row r="53" spans="1:4" ht="15.75" customHeight="1">
      <c r="A53" s="83" t="s">
        <v>152</v>
      </c>
      <c r="B53" s="33">
        <f>B54</f>
        <v>150.3</v>
      </c>
      <c r="C53" s="33">
        <f>C54</f>
        <v>87.638</v>
      </c>
      <c r="D53" s="34">
        <f>C53/B53*100</f>
        <v>58.30871590153027</v>
      </c>
    </row>
    <row r="54" spans="1:4" ht="15.75" customHeight="1">
      <c r="A54" s="12" t="s">
        <v>39</v>
      </c>
      <c r="B54" s="17">
        <v>150.3</v>
      </c>
      <c r="C54" s="17">
        <v>87.638</v>
      </c>
      <c r="D54" s="18">
        <f>C54/B54*100</f>
        <v>58.30871590153027</v>
      </c>
    </row>
    <row r="55" spans="1:4" ht="28.5" customHeight="1">
      <c r="A55" s="84" t="s">
        <v>150</v>
      </c>
      <c r="B55" s="33">
        <f>B56</f>
        <v>8109</v>
      </c>
      <c r="C55" s="33">
        <f>C56</f>
        <v>4730.25</v>
      </c>
      <c r="D55" s="34">
        <f>C55/B55*100</f>
        <v>58.333333333333336</v>
      </c>
    </row>
    <row r="56" spans="1:4" ht="15.75" customHeight="1">
      <c r="A56" s="85" t="s">
        <v>151</v>
      </c>
      <c r="B56" s="17">
        <v>8109</v>
      </c>
      <c r="C56" s="17">
        <v>4730.25</v>
      </c>
      <c r="D56" s="18">
        <f>C56/B56*100</f>
        <v>58.333333333333336</v>
      </c>
    </row>
    <row r="57" spans="1:4" ht="15" customHeight="1">
      <c r="A57" s="19" t="s">
        <v>104</v>
      </c>
      <c r="B57" s="17">
        <f>B36-B37</f>
        <v>-2330.182780000003</v>
      </c>
      <c r="C57" s="75">
        <f>C36-C37</f>
        <v>-1270.4007899999997</v>
      </c>
      <c r="D57" s="18"/>
    </row>
    <row r="58" spans="1:4" ht="15" customHeight="1">
      <c r="A58" s="19"/>
      <c r="B58" s="37"/>
      <c r="C58" s="37"/>
      <c r="D58" s="18"/>
    </row>
    <row r="59" spans="1:4" ht="14.25" customHeight="1">
      <c r="A59" s="5" t="s">
        <v>154</v>
      </c>
      <c r="B59" s="5"/>
      <c r="C59" s="5"/>
      <c r="D59" s="5"/>
    </row>
    <row r="60" spans="1:4" ht="14.25" customHeight="1">
      <c r="A60" s="5" t="s">
        <v>22</v>
      </c>
      <c r="B60" s="5"/>
      <c r="C60" s="5"/>
      <c r="D60" s="5"/>
    </row>
    <row r="61" spans="1:5" ht="14.25" customHeight="1">
      <c r="A61" s="5" t="s">
        <v>3</v>
      </c>
      <c r="B61" s="5"/>
      <c r="C61" s="5" t="s">
        <v>155</v>
      </c>
      <c r="D61" s="5"/>
      <c r="E61" s="5"/>
    </row>
    <row r="62" spans="1:4" ht="15.75">
      <c r="A62" s="10"/>
      <c r="B62" s="5"/>
      <c r="C62" s="5"/>
      <c r="D62" s="5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бюджета на 1 августа 2018 г.</dc:title>
  <dc:subject/>
  <dc:creator>DOHOD1</dc:creator>
  <cp:keywords/>
  <dc:description/>
  <cp:lastModifiedBy>Dohod</cp:lastModifiedBy>
  <cp:lastPrinted>2018-08-08T06:50:22Z</cp:lastPrinted>
  <dcterms:created xsi:type="dcterms:W3CDTF">2007-03-05T11:59:24Z</dcterms:created>
  <dcterms:modified xsi:type="dcterms:W3CDTF">2018-08-08T07:39:03Z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XXJ7TYMEEKJ2-4695-105</vt:lpwstr>
  </property>
  <property fmtid="{D5CDD505-2E9C-101B-9397-08002B2CF9AE}" pid="4" name="_dlc_DocIdItemGu">
    <vt:lpwstr>9cddb5d1-5dcb-49db-9af6-96c8f027b6f8</vt:lpwstr>
  </property>
  <property fmtid="{D5CDD505-2E9C-101B-9397-08002B2CF9AE}" pid="5" name="_dlc_DocIdU">
    <vt:lpwstr>https://vip.gov.mari.ru/sovetsk/gpsovetskiy/_layouts/DocIdRedir.aspx?ID=XXJ7TYMEEKJ2-4695-105, XXJ7TYMEEKJ2-4695-105</vt:lpwstr>
  </property>
  <property fmtid="{D5CDD505-2E9C-101B-9397-08002B2CF9AE}" pid="6" name="Описан">
    <vt:lpwstr>   
</vt:lpwstr>
  </property>
  <property fmtid="{D5CDD505-2E9C-101B-9397-08002B2CF9AE}" pid="7" name="xd_Signatu">
    <vt:lpwstr/>
  </property>
  <property fmtid="{D5CDD505-2E9C-101B-9397-08002B2CF9AE}" pid="8" name="Ord">
    <vt:lpwstr>10500.0000000000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_dlc_DocIdPersist">
    <vt:lpwstr>1</vt:lpwstr>
  </property>
  <property fmtid="{D5CDD505-2E9C-101B-9397-08002B2CF9AE}" pid="12" name="ContentType">
    <vt:lpwstr>0x0101003878006E8032324287D5DDA4350F3BB1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