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4505" windowHeight="12555" activeTab="0"/>
  </bookViews>
  <sheets>
    <sheet name="таб.39" sheetId="1" r:id="rId1"/>
  </sheets>
  <definedNames>
    <definedName name="_xlnm.Print_Titles" localSheetId="0">'таб.39'!$17:$17</definedName>
    <definedName name="_xlnm.Print_Area" localSheetId="0">'таб.39'!$A$1:$F$36</definedName>
  </definedNames>
  <calcPr fullCalcOnLoad="1"/>
</workbook>
</file>

<file path=xl/sharedStrings.xml><?xml version="1.0" encoding="utf-8"?>
<sst xmlns="http://schemas.openxmlformats.org/spreadsheetml/2006/main" count="36" uniqueCount="35">
  <si>
    <t>Р А С П Р Е Д Е Л Е Н И Е</t>
  </si>
  <si>
    <t>субвенций бюджетам городских округов и муниципальных районов на мероприятия по обеспечению жилыми помещениями детей-сирот и детей, оставшихся без попечения родителей, лиц из их числа                                            по договорам найма специализированных жилых помещений на 2020 год</t>
  </si>
  <si>
    <t>(тыс. рублей)</t>
  </si>
  <si>
    <t>Наименование 
городского округа, муниципального района</t>
  </si>
  <si>
    <t>Всего</t>
  </si>
  <si>
    <t>В том числе за счет средств</t>
  </si>
  <si>
    <t>федерального бюджета</t>
  </si>
  <si>
    <t>республикан-ского бюджета               Республики Марий Эл</t>
  </si>
  <si>
    <t>из них 
на исполнение судебных решений</t>
  </si>
  <si>
    <t>Город Йошкар-Ола</t>
  </si>
  <si>
    <t>Город Волжск</t>
  </si>
  <si>
    <t>Город Козьмодемьянск</t>
  </si>
  <si>
    <t>Волжский</t>
  </si>
  <si>
    <t>Горномарийский</t>
  </si>
  <si>
    <t>Звениговский</t>
  </si>
  <si>
    <t>Килемарский</t>
  </si>
  <si>
    <t>Куженерский</t>
  </si>
  <si>
    <t>Мари-Турекский</t>
  </si>
  <si>
    <t>Медведевский</t>
  </si>
  <si>
    <t>Моркинский</t>
  </si>
  <si>
    <t>Новоторъяльский</t>
  </si>
  <si>
    <t>Оршанский</t>
  </si>
  <si>
    <t>Параньгинский</t>
  </si>
  <si>
    <t>Сернурский</t>
  </si>
  <si>
    <t>Советский</t>
  </si>
  <si>
    <t>Юринский</t>
  </si>
  <si>
    <t>приложения № 12</t>
  </si>
  <si>
    <t>к Закону Республики Марий Эл</t>
  </si>
  <si>
    <t>"О республиканском бюджете</t>
  </si>
  <si>
    <t>Республики Марий Эл на 2020 год</t>
  </si>
  <si>
    <t>и на плановый период 2021 и 2022 годов"</t>
  </si>
  <si>
    <t>(в редакции Закона Республики Марий Эл</t>
  </si>
  <si>
    <t>"Таблица 39</t>
  </si>
  <si>
    <t>".</t>
  </si>
  <si>
    <t xml:space="preserve">  от 11 сентября 2020 года № 31-З)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</si>
</sst>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top" wrapText="1"/>
    </xf>
    <xf numFmtId="164" fontId="2" fillId="0" borderId="0" xfId="0" applyNumberFormat="1" applyFont="1" applyFill="1" applyBorder="1" applyAlignment="1">
      <alignment horizontal="justify"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/>
    </xf>
    <xf numFmtId="165" fontId="2" fillId="0" borderId="0" xfId="0" applyNumberFormat="1" applyFont="1" applyFill="1" applyBorder="1" applyAlignment="1">
      <alignment horizontal="right" vertical="top" wrapText="1"/>
    </xf>
    <xf numFmtId="165" fontId="2" fillId="0" borderId="0" xfId="53" applyNumberFormat="1" applyFont="1" applyFill="1" applyBorder="1" applyAlignment="1">
      <alignment horizontal="right"/>
      <protection/>
    </xf>
    <xf numFmtId="165" fontId="2" fillId="0" borderId="0" xfId="0" applyNumberFormat="1" applyFont="1" applyFill="1" applyAlignment="1">
      <alignment vertical="top" wrapText="1"/>
    </xf>
    <xf numFmtId="165" fontId="2" fillId="0" borderId="0" xfId="0" applyNumberFormat="1" applyFont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165" fontId="2" fillId="0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Alignment="1">
      <alignment wrapText="1"/>
    </xf>
    <xf numFmtId="165" fontId="2" fillId="0" borderId="0" xfId="0" applyNumberFormat="1" applyFont="1" applyAlignment="1">
      <alignment horizontal="right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justify" wrapText="1"/>
    </xf>
    <xf numFmtId="165" fontId="2" fillId="0" borderId="0" xfId="0" applyNumberFormat="1" applyFont="1" applyFill="1" applyAlignment="1">
      <alignment horizontal="right" wrapText="1"/>
    </xf>
    <xf numFmtId="0" fontId="2" fillId="33" borderId="0" xfId="0" applyFont="1" applyFill="1" applyAlignment="1">
      <alignment vertical="top" wrapText="1"/>
    </xf>
    <xf numFmtId="165" fontId="2" fillId="33" borderId="0" xfId="0" applyNumberFormat="1" applyFont="1" applyFill="1" applyAlignment="1">
      <alignment vertical="top" wrapText="1"/>
    </xf>
    <xf numFmtId="164" fontId="2" fillId="33" borderId="0" xfId="0" applyNumberFormat="1" applyFont="1" applyFill="1" applyAlignment="1">
      <alignment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Реестр потребности средств на возмещение расходов по оплате ЖКУ детям-сиротам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SheetLayoutView="80" zoomScalePageLayoutView="0" workbookViewId="0" topLeftCell="A1">
      <selection activeCell="I11" sqref="I11"/>
    </sheetView>
  </sheetViews>
  <sheetFormatPr defaultColWidth="9.00390625" defaultRowHeight="12.75"/>
  <cols>
    <col min="1" max="1" width="41.25390625" style="28" customWidth="1"/>
    <col min="2" max="2" width="19.875" style="28" customWidth="1"/>
    <col min="3" max="3" width="23.25390625" style="28" customWidth="1"/>
    <col min="4" max="4" width="21.25390625" style="28" customWidth="1"/>
    <col min="5" max="5" width="20.125" style="3" customWidth="1"/>
    <col min="6" max="6" width="3.125" style="3" customWidth="1"/>
    <col min="7" max="7" width="12.375" style="3" bestFit="1" customWidth="1"/>
    <col min="8" max="8" width="17.125" style="3" bestFit="1" customWidth="1"/>
    <col min="9" max="16384" width="9.125" style="3" customWidth="1"/>
  </cols>
  <sheetData>
    <row r="1" spans="1:6" ht="18.75">
      <c r="A1" s="1"/>
      <c r="B1" s="2"/>
      <c r="C1" s="40" t="s">
        <v>32</v>
      </c>
      <c r="D1" s="40"/>
      <c r="E1" s="40"/>
      <c r="F1" s="32"/>
    </row>
    <row r="2" spans="1:6" ht="18.75">
      <c r="A2" s="1"/>
      <c r="B2" s="2"/>
      <c r="C2" s="41" t="s">
        <v>26</v>
      </c>
      <c r="D2" s="41"/>
      <c r="E2" s="41"/>
      <c r="F2" s="33"/>
    </row>
    <row r="3" spans="1:6" ht="18.75">
      <c r="A3" s="1"/>
      <c r="B3" s="2"/>
      <c r="C3" s="41" t="s">
        <v>27</v>
      </c>
      <c r="D3" s="41"/>
      <c r="E3" s="41"/>
      <c r="F3" s="33"/>
    </row>
    <row r="4" spans="1:6" ht="18.75">
      <c r="A4" s="1"/>
      <c r="B4" s="2"/>
      <c r="C4" s="41" t="s">
        <v>28</v>
      </c>
      <c r="D4" s="41"/>
      <c r="E4" s="41"/>
      <c r="F4" s="33"/>
    </row>
    <row r="5" spans="1:6" ht="18.75">
      <c r="A5" s="1"/>
      <c r="B5" s="2"/>
      <c r="C5" s="41" t="s">
        <v>29</v>
      </c>
      <c r="D5" s="41"/>
      <c r="E5" s="41"/>
      <c r="F5" s="33"/>
    </row>
    <row r="6" spans="1:6" ht="18.75">
      <c r="A6" s="1"/>
      <c r="B6" s="2"/>
      <c r="C6" s="41" t="s">
        <v>30</v>
      </c>
      <c r="D6" s="41"/>
      <c r="E6" s="41"/>
      <c r="F6" s="33"/>
    </row>
    <row r="7" spans="1:6" ht="18.75">
      <c r="A7" s="1"/>
      <c r="B7" s="2"/>
      <c r="C7" s="41" t="s">
        <v>31</v>
      </c>
      <c r="D7" s="41"/>
      <c r="E7" s="41"/>
      <c r="F7" s="33"/>
    </row>
    <row r="8" spans="1:6" ht="18.75">
      <c r="A8" s="1"/>
      <c r="B8" s="2"/>
      <c r="C8" s="41" t="s">
        <v>34</v>
      </c>
      <c r="D8" s="41"/>
      <c r="E8" s="41"/>
      <c r="F8" s="33"/>
    </row>
    <row r="9" spans="1:6" ht="49.5" customHeight="1">
      <c r="A9" s="3"/>
      <c r="B9" s="3"/>
      <c r="C9" s="4"/>
      <c r="D9" s="4"/>
      <c r="E9" s="4"/>
      <c r="F9" s="4"/>
    </row>
    <row r="10" spans="1:6" ht="18.75" customHeight="1">
      <c r="A10" s="42" t="s">
        <v>0</v>
      </c>
      <c r="B10" s="42"/>
      <c r="C10" s="42"/>
      <c r="D10" s="42"/>
      <c r="E10" s="42"/>
      <c r="F10" s="42"/>
    </row>
    <row r="11" spans="1:6" ht="18" customHeight="1">
      <c r="A11" s="5"/>
      <c r="B11" s="5"/>
      <c r="C11" s="42"/>
      <c r="D11" s="42"/>
      <c r="E11" s="5"/>
      <c r="F11" s="34"/>
    </row>
    <row r="12" spans="1:6" ht="72.75" customHeight="1">
      <c r="A12" s="43" t="s">
        <v>1</v>
      </c>
      <c r="B12" s="43"/>
      <c r="C12" s="43"/>
      <c r="D12" s="43"/>
      <c r="E12" s="43"/>
      <c r="F12" s="43"/>
    </row>
    <row r="13" spans="1:6" ht="16.5" customHeight="1">
      <c r="A13" s="6"/>
      <c r="B13" s="6"/>
      <c r="C13" s="43"/>
      <c r="D13" s="43"/>
      <c r="E13" s="6"/>
      <c r="F13" s="35"/>
    </row>
    <row r="14" spans="1:6" ht="18.75">
      <c r="A14" s="3"/>
      <c r="B14" s="3"/>
      <c r="C14" s="44"/>
      <c r="D14" s="44"/>
      <c r="E14" s="47" t="s">
        <v>2</v>
      </c>
      <c r="F14" s="47"/>
    </row>
    <row r="15" spans="1:6" s="7" customFormat="1" ht="18.75" customHeight="1">
      <c r="A15" s="45" t="s">
        <v>3</v>
      </c>
      <c r="B15" s="45" t="s">
        <v>4</v>
      </c>
      <c r="C15" s="48" t="s">
        <v>5</v>
      </c>
      <c r="D15" s="49"/>
      <c r="E15" s="49"/>
      <c r="F15" s="37"/>
    </row>
    <row r="16" spans="1:6" s="7" customFormat="1" ht="75">
      <c r="A16" s="46"/>
      <c r="B16" s="46"/>
      <c r="C16" s="8" t="s">
        <v>6</v>
      </c>
      <c r="D16" s="8" t="s">
        <v>7</v>
      </c>
      <c r="E16" s="9" t="s">
        <v>8</v>
      </c>
      <c r="F16" s="36"/>
    </row>
    <row r="17" spans="1:6" s="7" customFormat="1" ht="18.75">
      <c r="A17" s="10">
        <v>1</v>
      </c>
      <c r="B17" s="8">
        <v>2</v>
      </c>
      <c r="C17" s="8">
        <v>3</v>
      </c>
      <c r="D17" s="8">
        <v>4</v>
      </c>
      <c r="E17" s="10">
        <v>5</v>
      </c>
      <c r="F17" s="37"/>
    </row>
    <row r="18" spans="1:6" ht="7.5" customHeight="1">
      <c r="A18" s="11"/>
      <c r="B18" s="12"/>
      <c r="C18" s="38"/>
      <c r="D18" s="38"/>
      <c r="E18" s="13"/>
      <c r="F18" s="31"/>
    </row>
    <row r="19" spans="1:6" ht="18.75" customHeight="1">
      <c r="A19" s="14" t="s">
        <v>9</v>
      </c>
      <c r="B19" s="15">
        <f>C19+D19</f>
        <v>89318.73482</v>
      </c>
      <c r="C19" s="16">
        <v>13674.79896</v>
      </c>
      <c r="D19" s="17">
        <f>138.12928+E19</f>
        <v>75643.93586</v>
      </c>
      <c r="E19" s="18">
        <v>75505.80658</v>
      </c>
      <c r="F19" s="18"/>
    </row>
    <row r="20" spans="1:6" ht="18.75" customHeight="1">
      <c r="A20" s="19" t="s">
        <v>10</v>
      </c>
      <c r="B20" s="15">
        <f aca="true" t="shared" si="0" ref="B20:B35">C20+D20</f>
        <v>16688.01775</v>
      </c>
      <c r="C20" s="16">
        <v>3104.33655</v>
      </c>
      <c r="D20" s="17">
        <f>31.35694+E20</f>
        <v>13583.681199999999</v>
      </c>
      <c r="E20" s="18">
        <v>13552.32426</v>
      </c>
      <c r="F20" s="18"/>
    </row>
    <row r="21" spans="1:6" ht="18.75" customHeight="1">
      <c r="A21" s="19" t="s">
        <v>11</v>
      </c>
      <c r="B21" s="15">
        <f t="shared" si="0"/>
        <v>11640.11769</v>
      </c>
      <c r="C21" s="15">
        <f>943.08958+38.85469</f>
        <v>981.94427</v>
      </c>
      <c r="D21" s="17">
        <f>9.91864+E21</f>
        <v>10658.17342</v>
      </c>
      <c r="E21" s="18">
        <v>10648.25478</v>
      </c>
      <c r="F21" s="18"/>
    </row>
    <row r="22" spans="1:6" ht="18.75" customHeight="1">
      <c r="A22" s="20" t="s">
        <v>12</v>
      </c>
      <c r="B22" s="15">
        <f t="shared" si="0"/>
        <v>7778.27231</v>
      </c>
      <c r="C22" s="16">
        <f>1650.40677+300.02524</f>
        <v>1950.43201</v>
      </c>
      <c r="D22" s="17">
        <f>19.70133+E22</f>
        <v>5827.8403</v>
      </c>
      <c r="E22" s="18">
        <v>5808.13897</v>
      </c>
      <c r="F22" s="18"/>
    </row>
    <row r="23" spans="1:6" ht="19.5" customHeight="1">
      <c r="A23" s="21" t="s">
        <v>13</v>
      </c>
      <c r="B23" s="22">
        <f t="shared" si="0"/>
        <v>9836.23117</v>
      </c>
      <c r="C23" s="16">
        <f>1728.99757-616.21508</f>
        <v>1112.78249</v>
      </c>
      <c r="D23" s="23">
        <f>11.24023+E23</f>
        <v>8723.44868</v>
      </c>
      <c r="E23" s="24">
        <v>8712.20845</v>
      </c>
      <c r="F23" s="24"/>
    </row>
    <row r="24" spans="1:6" ht="18.75" customHeight="1">
      <c r="A24" s="20" t="s">
        <v>14</v>
      </c>
      <c r="B24" s="15">
        <f t="shared" si="0"/>
        <v>17721.69535</v>
      </c>
      <c r="C24" s="16">
        <f>4636.85712+449.16319</f>
        <v>5086.02031</v>
      </c>
      <c r="D24" s="17">
        <f>51.37394+E24</f>
        <v>12635.67504</v>
      </c>
      <c r="E24" s="18">
        <v>12584.3011</v>
      </c>
      <c r="F24" s="18"/>
    </row>
    <row r="25" spans="1:6" ht="18.75" customHeight="1">
      <c r="A25" s="20" t="s">
        <v>15</v>
      </c>
      <c r="B25" s="15">
        <f t="shared" si="0"/>
        <v>1258.284</v>
      </c>
      <c r="C25" s="16">
        <f>1336.04358-90.34242</f>
        <v>1245.70116</v>
      </c>
      <c r="D25" s="17">
        <f>12.58284+E25</f>
        <v>12.58284</v>
      </c>
      <c r="E25" s="18">
        <v>0</v>
      </c>
      <c r="F25" s="18"/>
    </row>
    <row r="26" spans="1:6" ht="18.75" customHeight="1">
      <c r="A26" s="20" t="s">
        <v>16</v>
      </c>
      <c r="B26" s="15">
        <f t="shared" si="0"/>
        <v>1841.25425</v>
      </c>
      <c r="C26" s="16">
        <v>864.49878</v>
      </c>
      <c r="D26" s="17">
        <f>8.73231+E26</f>
        <v>976.75547</v>
      </c>
      <c r="E26" s="16">
        <v>968.02316</v>
      </c>
      <c r="F26" s="16"/>
    </row>
    <row r="27" spans="1:6" ht="18.75" customHeight="1">
      <c r="A27" s="20" t="s">
        <v>17</v>
      </c>
      <c r="B27" s="15">
        <f t="shared" si="0"/>
        <v>2183.0777399999997</v>
      </c>
      <c r="C27" s="16">
        <v>2161.24696</v>
      </c>
      <c r="D27" s="17">
        <f>21.83078+E27</f>
        <v>21.83078</v>
      </c>
      <c r="E27" s="16">
        <v>0</v>
      </c>
      <c r="F27" s="16"/>
    </row>
    <row r="28" spans="1:6" ht="18.75" customHeight="1">
      <c r="A28" s="20" t="s">
        <v>18</v>
      </c>
      <c r="B28" s="15">
        <f t="shared" si="0"/>
        <v>29162.119339999997</v>
      </c>
      <c r="C28" s="16">
        <v>4911.92491</v>
      </c>
      <c r="D28" s="17">
        <f>49.6154+E28</f>
        <v>24250.19443</v>
      </c>
      <c r="E28" s="18">
        <v>24200.57903</v>
      </c>
      <c r="F28" s="18"/>
    </row>
    <row r="29" spans="1:6" ht="18.75" customHeight="1">
      <c r="A29" s="20" t="s">
        <v>19</v>
      </c>
      <c r="B29" s="15">
        <f t="shared" si="0"/>
        <v>5724.06948</v>
      </c>
      <c r="C29" s="16">
        <f>2475.61016+316.18984</f>
        <v>2791.8</v>
      </c>
      <c r="D29" s="17">
        <f>28.2+E29</f>
        <v>2932.26948</v>
      </c>
      <c r="E29" s="18">
        <v>2904.06948</v>
      </c>
      <c r="F29" s="18"/>
    </row>
    <row r="30" spans="1:6" ht="18.75" customHeight="1">
      <c r="A30" s="20" t="s">
        <v>20</v>
      </c>
      <c r="B30" s="15">
        <f t="shared" si="0"/>
        <v>1508.30825</v>
      </c>
      <c r="C30" s="16">
        <v>1493.22517</v>
      </c>
      <c r="D30" s="17">
        <f>15.08308+E30</f>
        <v>15.08308</v>
      </c>
      <c r="E30" s="16">
        <v>0</v>
      </c>
      <c r="F30" s="16"/>
    </row>
    <row r="31" spans="1:6" ht="18.75" customHeight="1">
      <c r="A31" s="20" t="s">
        <v>21</v>
      </c>
      <c r="B31" s="15">
        <f t="shared" si="0"/>
        <v>805</v>
      </c>
      <c r="C31" s="16">
        <f>1021.68038-224.73038</f>
        <v>796.95</v>
      </c>
      <c r="D31" s="17">
        <f>8.05+E31</f>
        <v>8.05</v>
      </c>
      <c r="E31" s="18">
        <v>0</v>
      </c>
      <c r="F31" s="18"/>
    </row>
    <row r="32" spans="1:6" ht="18.75" customHeight="1">
      <c r="A32" s="20" t="s">
        <v>22</v>
      </c>
      <c r="B32" s="15">
        <f t="shared" si="0"/>
        <v>625.0009</v>
      </c>
      <c r="C32" s="16">
        <f>353.65859+265.0923</f>
        <v>618.75089</v>
      </c>
      <c r="D32" s="17">
        <f>6.25001+E32</f>
        <v>6.25001</v>
      </c>
      <c r="E32" s="16">
        <v>0</v>
      </c>
      <c r="F32" s="16"/>
    </row>
    <row r="33" spans="1:6" ht="18.75" customHeight="1">
      <c r="A33" s="20" t="s">
        <v>23</v>
      </c>
      <c r="B33" s="15">
        <f t="shared" si="0"/>
        <v>788.0000000000001</v>
      </c>
      <c r="C33" s="16">
        <f>1218.15738-438.03738</f>
        <v>780.1200000000001</v>
      </c>
      <c r="D33" s="17">
        <f>7.88+E33</f>
        <v>7.88</v>
      </c>
      <c r="E33" s="16">
        <v>0</v>
      </c>
      <c r="F33" s="16"/>
    </row>
    <row r="34" spans="1:6" ht="18.75" customHeight="1">
      <c r="A34" s="20" t="s">
        <v>24</v>
      </c>
      <c r="B34" s="15">
        <f t="shared" si="0"/>
        <v>18957.01006</v>
      </c>
      <c r="C34" s="16">
        <v>2475.61016</v>
      </c>
      <c r="D34" s="17">
        <f>25.00616+E34</f>
        <v>16481.3999</v>
      </c>
      <c r="E34" s="18">
        <v>16456.39374</v>
      </c>
      <c r="F34" s="18"/>
    </row>
    <row r="35" spans="1:6" s="25" customFormat="1" ht="18.75" customHeight="1">
      <c r="A35" s="20" t="s">
        <v>25</v>
      </c>
      <c r="B35" s="15">
        <f t="shared" si="0"/>
        <v>2198.48516</v>
      </c>
      <c r="C35" s="16">
        <v>1218.15738</v>
      </c>
      <c r="D35" s="17">
        <f>12.30462+E35</f>
        <v>980.32778</v>
      </c>
      <c r="E35" s="16">
        <v>968.02316</v>
      </c>
      <c r="F35" s="16"/>
    </row>
    <row r="36" spans="1:8" s="25" customFormat="1" ht="24.75" customHeight="1">
      <c r="A36" s="26" t="s">
        <v>4</v>
      </c>
      <c r="B36" s="27">
        <f>SUM(B19:B35)</f>
        <v>218033.67827000006</v>
      </c>
      <c r="C36" s="16">
        <f>SUM(C19:C35)</f>
        <v>45268.30000000001</v>
      </c>
      <c r="D36" s="27">
        <f>SUM(D19:D35)</f>
        <v>172765.37826999996</v>
      </c>
      <c r="E36" s="27">
        <f>SUM(E19:E35)</f>
        <v>172308.12271000003</v>
      </c>
      <c r="F36" s="27" t="s">
        <v>33</v>
      </c>
      <c r="G36" s="23"/>
      <c r="H36" s="23"/>
    </row>
    <row r="37" spans="1:6" ht="19.5" customHeight="1">
      <c r="A37" s="39"/>
      <c r="B37" s="39"/>
      <c r="C37" s="39"/>
      <c r="D37" s="39"/>
      <c r="E37" s="17"/>
      <c r="F37" s="17"/>
    </row>
    <row r="38" spans="3:4" ht="18.75">
      <c r="C38" s="29"/>
      <c r="D38" s="30"/>
    </row>
    <row r="39" ht="18.75">
      <c r="D39" s="30"/>
    </row>
  </sheetData>
  <sheetProtection/>
  <mergeCells count="19">
    <mergeCell ref="A12:F12"/>
    <mergeCell ref="A10:F10"/>
    <mergeCell ref="C15:E15"/>
    <mergeCell ref="C18:D18"/>
    <mergeCell ref="A37:D37"/>
    <mergeCell ref="C1:E1"/>
    <mergeCell ref="C2:E2"/>
    <mergeCell ref="C3:E3"/>
    <mergeCell ref="C4:E4"/>
    <mergeCell ref="C5:E5"/>
    <mergeCell ref="C6:E6"/>
    <mergeCell ref="C7:E7"/>
    <mergeCell ref="C8:E8"/>
    <mergeCell ref="C11:D11"/>
    <mergeCell ref="C13:D13"/>
    <mergeCell ref="C14:D14"/>
    <mergeCell ref="A15:A16"/>
    <mergeCell ref="B15:B16"/>
    <mergeCell ref="E14:F14"/>
  </mergeCells>
  <printOptions/>
  <pageMargins left="0.984251968503937" right="0.7874015748031497" top="0.984251968503937" bottom="0.6692913385826772" header="0.5511811023622047" footer="0.31496062992125984"/>
  <pageSetup horizontalDpi="600" verticalDpi="600" orientation="landscape" paperSize="9" r:id="rId1"/>
  <headerFooter differentFirst="1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MF-MalTV</dc:creator>
  <cp:keywords/>
  <dc:description/>
  <cp:lastModifiedBy>MF-GreMV</cp:lastModifiedBy>
  <cp:lastPrinted>2020-09-14T09:53:56Z</cp:lastPrinted>
  <dcterms:created xsi:type="dcterms:W3CDTF">2020-08-03T12:18:42Z</dcterms:created>
  <dcterms:modified xsi:type="dcterms:W3CDTF">2020-09-18T06:57:09Z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XXJ7TYMEEKJ2-802150788-963</vt:lpwstr>
  </property>
  <property fmtid="{D5CDD505-2E9C-101B-9397-08002B2CF9AE}" pid="4" name="_dlc_DocIdItemGu">
    <vt:lpwstr>77c85e78-f4e6-44d2-9b9c-af783dce242d</vt:lpwstr>
  </property>
  <property fmtid="{D5CDD505-2E9C-101B-9397-08002B2CF9AE}" pid="5" name="_dlc_DocIdU">
    <vt:lpwstr>https://vip.gov.mari.ru/minfin/_layouts/DocIdRedir.aspx?ID=XXJ7TYMEEKJ2-802150788-963, XXJ7TYMEEKJ2-802150788-963</vt:lpwstr>
  </property>
</Properties>
</file>