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705" yWindow="65521" windowWidth="9540" windowHeight="10920" tabRatio="799" firstSheet="3" activeTab="25"/>
  </bookViews>
  <sheets>
    <sheet name="таб.1-3,5-34" sheetId="1" r:id="rId1"/>
    <sheet name="таб.4 " sheetId="2" r:id="rId2"/>
    <sheet name="таб.35" sheetId="3" r:id="rId3"/>
    <sheet name="таб.36  " sheetId="4" r:id="rId4"/>
    <sheet name="таб. 38" sheetId="5" r:id="rId5"/>
    <sheet name="таб.34" sheetId="6" r:id="rId6"/>
    <sheet name="таб. 37" sheetId="7" r:id="rId7"/>
    <sheet name="таб. 6" sheetId="8" r:id="rId8"/>
    <sheet name="таб. 39" sheetId="9" r:id="rId9"/>
    <sheet name="таб.40" sheetId="10" r:id="rId10"/>
    <sheet name="таб.41" sheetId="11" r:id="rId11"/>
    <sheet name="таб.42" sheetId="12" r:id="rId12"/>
    <sheet name="таб.43" sheetId="13" r:id="rId13"/>
    <sheet name="таб.44" sheetId="14" r:id="rId14"/>
    <sheet name="таб.45" sheetId="15" r:id="rId15"/>
    <sheet name="таб.46" sheetId="16" r:id="rId16"/>
    <sheet name="таб.47" sheetId="17" r:id="rId17"/>
    <sheet name="таб.48" sheetId="18" r:id="rId18"/>
    <sheet name="таб.49" sheetId="19" r:id="rId19"/>
    <sheet name="таб.50" sheetId="20" r:id="rId20"/>
    <sheet name="таб.51" sheetId="21" r:id="rId21"/>
    <sheet name="таб.52" sheetId="22" r:id="rId22"/>
    <sheet name="таб.53" sheetId="23" r:id="rId23"/>
    <sheet name="таб.54" sheetId="24" r:id="rId24"/>
    <sheet name="таб.55" sheetId="25" r:id="rId25"/>
    <sheet name="таб.56" sheetId="26" r:id="rId26"/>
  </sheets>
  <definedNames>
    <definedName name="Z_4ECD7326_1E50_4CFC_9073_9217FBF30A25_.wvu.Cols" localSheetId="0" hidden="1">'таб.1-3,5-34'!$C:$E</definedName>
    <definedName name="Z_4ECD7326_1E50_4CFC_9073_9217FBF30A25_.wvu.Cols" localSheetId="10" hidden="1">'таб.41'!$D:$F</definedName>
    <definedName name="Z_4ECD7326_1E50_4CFC_9073_9217FBF30A25_.wvu.PrintArea" localSheetId="0" hidden="1">'таб.1-3,5-34'!$A$1:$B$824</definedName>
    <definedName name="Z_4ECD7326_1E50_4CFC_9073_9217FBF30A25_.wvu.PrintArea" localSheetId="1" hidden="1">'таб.4 '!$A$3:$D$18</definedName>
    <definedName name="Z_4ECD7326_1E50_4CFC_9073_9217FBF30A25_.wvu.PrintArea" localSheetId="10" hidden="1">'таб.41'!$A$1:$C$22</definedName>
    <definedName name="Z_4ECD7326_1E50_4CFC_9073_9217FBF30A25_.wvu.Rows" localSheetId="0" hidden="1">'таб.1-3,5-34'!#REF!,'таб.1-3,5-34'!#REF!,'таб.1-3,5-34'!$63:$63,'таб.1-3,5-34'!#REF!,'таб.1-3,5-34'!#REF!,'таб.1-3,5-34'!#REF!</definedName>
    <definedName name="Z_4ECD7326_1E50_4CFC_9073_9217FBF30A25_.wvu.Rows" localSheetId="1" hidden="1">'таб.4 '!$22:$22</definedName>
    <definedName name="Z_4ECD7326_1E50_4CFC_9073_9217FBF30A25_.wvu.Rows" localSheetId="10" hidden="1">'таб.41'!#REF!,'таб.41'!#REF!,'таб.41'!#REF!,'таб.41'!#REF!,'таб.41'!#REF!,'таб.41'!#REF!</definedName>
    <definedName name="Z_5EB2EB79_0F2D_4965_A866_C30A47681700_.wvu.Cols" localSheetId="0" hidden="1">'таб.1-3,5-34'!$C:$E</definedName>
    <definedName name="Z_5EB2EB79_0F2D_4965_A866_C30A47681700_.wvu.Cols" localSheetId="10" hidden="1">'таб.41'!$D:$F</definedName>
    <definedName name="Z_5EB2EB79_0F2D_4965_A866_C30A47681700_.wvu.PrintArea" localSheetId="0" hidden="1">'таб.1-3,5-34'!$A$1:$B$824</definedName>
    <definedName name="Z_5EB2EB79_0F2D_4965_A866_C30A47681700_.wvu.PrintArea" localSheetId="1" hidden="1">'таб.4 '!$A$3:$D$18</definedName>
    <definedName name="Z_5EB2EB79_0F2D_4965_A866_C30A47681700_.wvu.PrintArea" localSheetId="10" hidden="1">'таб.41'!$A$1:$C$22</definedName>
    <definedName name="Z_5EB2EB79_0F2D_4965_A866_C30A47681700_.wvu.Rows" localSheetId="0" hidden="1">'таб.1-3,5-34'!#REF!,'таб.1-3,5-34'!#REF!,'таб.1-3,5-34'!$63:$63,'таб.1-3,5-34'!#REF!,'таб.1-3,5-34'!#REF!,'таб.1-3,5-34'!#REF!</definedName>
    <definedName name="Z_5EB2EB79_0F2D_4965_A866_C30A47681700_.wvu.Rows" localSheetId="1" hidden="1">'таб.4 '!$22:$22</definedName>
    <definedName name="Z_5EB2EB79_0F2D_4965_A866_C30A47681700_.wvu.Rows" localSheetId="10" hidden="1">'таб.41'!#REF!,'таб.41'!#REF!,'таб.41'!#REF!,'таб.41'!#REF!,'таб.41'!#REF!,'таб.41'!#REF!</definedName>
    <definedName name="Z_8A956A1D_DA7C_41CC_A5EF_8716F2348DE0_.wvu.Cols" localSheetId="0" hidden="1">'таб.1-3,5-34'!$C:$E</definedName>
    <definedName name="Z_8A956A1D_DA7C_41CC_A5EF_8716F2348DE0_.wvu.Cols" localSheetId="10" hidden="1">'таб.41'!$D:$F</definedName>
    <definedName name="Z_8A956A1D_DA7C_41CC_A5EF_8716F2348DE0_.wvu.PrintArea" localSheetId="0" hidden="1">'таб.1-3,5-34'!$A$1:$B$824</definedName>
    <definedName name="Z_8A956A1D_DA7C_41CC_A5EF_8716F2348DE0_.wvu.PrintArea" localSheetId="1" hidden="1">'таб.4 '!$A$3:$D$18</definedName>
    <definedName name="Z_8A956A1D_DA7C_41CC_A5EF_8716F2348DE0_.wvu.PrintArea" localSheetId="10" hidden="1">'таб.41'!$A$1:$C$22</definedName>
    <definedName name="Z_8A956A1D_DA7C_41CC_A5EF_8716F2348DE0_.wvu.Rows" localSheetId="0" hidden="1">'таб.1-3,5-34'!#REF!,'таб.1-3,5-34'!#REF!,'таб.1-3,5-34'!$63:$63,'таб.1-3,5-34'!#REF!,'таб.1-3,5-34'!#REF!,'таб.1-3,5-34'!#REF!</definedName>
    <definedName name="Z_8A956A1D_DA7C_41CC_A5EF_8716F2348DE0_.wvu.Rows" localSheetId="1" hidden="1">'таб.4 '!$22:$22</definedName>
    <definedName name="Z_8A956A1D_DA7C_41CC_A5EF_8716F2348DE0_.wvu.Rows" localSheetId="10" hidden="1">'таб.41'!#REF!,'таб.41'!#REF!,'таб.41'!#REF!,'таб.41'!#REF!,'таб.41'!#REF!,'таб.41'!#REF!</definedName>
    <definedName name="Z_B8860172_E7AC_47F0_9097_F957433B85F7_.wvu.Cols" localSheetId="0" hidden="1">'таб.1-3,5-34'!$C:$E</definedName>
    <definedName name="Z_B8860172_E7AC_47F0_9097_F957433B85F7_.wvu.Cols" localSheetId="10" hidden="1">'таб.41'!$D:$F</definedName>
    <definedName name="Z_B8860172_E7AC_47F0_9097_F957433B85F7_.wvu.PrintArea" localSheetId="0" hidden="1">'таб.1-3,5-34'!$A$1:$B$824</definedName>
    <definedName name="Z_B8860172_E7AC_47F0_9097_F957433B85F7_.wvu.PrintArea" localSheetId="1" hidden="1">'таб.4 '!$A$3:$D$18</definedName>
    <definedName name="Z_B8860172_E7AC_47F0_9097_F957433B85F7_.wvu.PrintArea" localSheetId="10" hidden="1">'таб.41'!$A$1:$C$22</definedName>
    <definedName name="Z_B8860172_E7AC_47F0_9097_F957433B85F7_.wvu.Rows" localSheetId="0" hidden="1">'таб.1-3,5-34'!#REF!,'таб.1-3,5-34'!#REF!,'таб.1-3,5-34'!$63:$63,'таб.1-3,5-34'!#REF!,'таб.1-3,5-34'!#REF!,'таб.1-3,5-34'!#REF!</definedName>
    <definedName name="Z_B8860172_E7AC_47F0_9097_F957433B85F7_.wvu.Rows" localSheetId="1" hidden="1">'таб.4 '!$22:$22</definedName>
    <definedName name="Z_B8860172_E7AC_47F0_9097_F957433B85F7_.wvu.Rows" localSheetId="10" hidden="1">'таб.41'!#REF!,'таб.41'!#REF!,'таб.41'!#REF!,'таб.41'!#REF!,'таб.41'!#REF!,'таб.41'!#REF!</definedName>
    <definedName name="Z_C8506E7E_F259_4EB9_BD79_24DC27E4D4D6_.wvu.Cols" localSheetId="0" hidden="1">'таб.1-3,5-34'!$C:$E</definedName>
    <definedName name="Z_C8506E7E_F259_4EB9_BD79_24DC27E4D4D6_.wvu.Cols" localSheetId="10" hidden="1">'таб.41'!$D:$F</definedName>
    <definedName name="Z_C8506E7E_F259_4EB9_BD79_24DC27E4D4D6_.wvu.PrintArea" localSheetId="0" hidden="1">'таб.1-3,5-34'!$A$1:$B$824</definedName>
    <definedName name="Z_C8506E7E_F259_4EB9_BD79_24DC27E4D4D6_.wvu.PrintArea" localSheetId="1" hidden="1">'таб.4 '!$A$3:$D$18</definedName>
    <definedName name="Z_C8506E7E_F259_4EB9_BD79_24DC27E4D4D6_.wvu.PrintArea" localSheetId="10" hidden="1">'таб.41'!$A$1:$C$22</definedName>
    <definedName name="Z_C8506E7E_F259_4EB9_BD79_24DC27E4D4D6_.wvu.Rows" localSheetId="0" hidden="1">'таб.1-3,5-34'!#REF!,'таб.1-3,5-34'!#REF!,'таб.1-3,5-34'!$63:$63,'таб.1-3,5-34'!#REF!,'таб.1-3,5-34'!#REF!,'таб.1-3,5-34'!#REF!</definedName>
    <definedName name="Z_C8506E7E_F259_4EB9_BD79_24DC27E4D4D6_.wvu.Rows" localSheetId="1" hidden="1">'таб.4 '!$22:$22</definedName>
    <definedName name="Z_C8506E7E_F259_4EB9_BD79_24DC27E4D4D6_.wvu.Rows" localSheetId="10" hidden="1">'таб.41'!#REF!,'таб.41'!#REF!,'таб.41'!#REF!,'таб.41'!#REF!,'таб.41'!#REF!,'таб.41'!#REF!</definedName>
    <definedName name="Z_E0204226_5038_49AF_948F_DAAEA77392FD_.wvu.Cols" localSheetId="0" hidden="1">'таб.1-3,5-34'!$C:$E</definedName>
    <definedName name="Z_E0204226_5038_49AF_948F_DAAEA77392FD_.wvu.Cols" localSheetId="10" hidden="1">'таб.41'!$D:$F</definedName>
    <definedName name="Z_E0204226_5038_49AF_948F_DAAEA77392FD_.wvu.PrintArea" localSheetId="0" hidden="1">'таб.1-3,5-34'!$A$1:$B$824</definedName>
    <definedName name="Z_E0204226_5038_49AF_948F_DAAEA77392FD_.wvu.PrintArea" localSheetId="1" hidden="1">'таб.4 '!$A$3:$D$18</definedName>
    <definedName name="Z_E0204226_5038_49AF_948F_DAAEA77392FD_.wvu.PrintArea" localSheetId="10" hidden="1">'таб.41'!$A$1:$C$22</definedName>
    <definedName name="Z_E0204226_5038_49AF_948F_DAAEA77392FD_.wvu.Rows" localSheetId="0" hidden="1">'таб.1-3,5-34'!#REF!,'таб.1-3,5-34'!#REF!,'таб.1-3,5-34'!$63:$63,'таб.1-3,5-34'!#REF!,'таб.1-3,5-34'!#REF!,'таб.1-3,5-34'!#REF!</definedName>
    <definedName name="Z_E0204226_5038_49AF_948F_DAAEA77392FD_.wvu.Rows" localSheetId="1" hidden="1">'таб.4 '!$22:$22</definedName>
    <definedName name="Z_E0204226_5038_49AF_948F_DAAEA77392FD_.wvu.Rows" localSheetId="10" hidden="1">'таб.41'!#REF!,'таб.41'!#REF!,'таб.41'!#REF!,'таб.41'!#REF!,'таб.41'!#REF!,'таб.41'!#REF!</definedName>
    <definedName name="_xlnm.Print_Titles" localSheetId="2">'таб.35'!$8:$9</definedName>
    <definedName name="_xlnm.Print_Titles" localSheetId="3">'таб.36  '!$14:$15</definedName>
    <definedName name="_xlnm.Print_Titles" localSheetId="1">'таб.4 '!$13:$14</definedName>
    <definedName name="_xlnm.Print_Titles" localSheetId="21">'таб.52'!$14:$15</definedName>
    <definedName name="_xlnm.Print_Area" localSheetId="6">'таб. 37'!$A$1:$F$18</definedName>
    <definedName name="_xlnm.Print_Area" localSheetId="7">'таб. 6'!$A$1:$F$20</definedName>
    <definedName name="_xlnm.Print_Area" localSheetId="0">'таб.1-3,5-34'!$A$1:$B$850</definedName>
    <definedName name="_xlnm.Print_Area" localSheetId="5">'таб.34'!$A$1:$D$19</definedName>
    <definedName name="_xlnm.Print_Area" localSheetId="2">'таб.35'!$A$1:$E$27</definedName>
    <definedName name="_xlnm.Print_Area" localSheetId="3">'таб.36  '!$A$1:$E$52</definedName>
    <definedName name="_xlnm.Print_Area" localSheetId="1">'таб.4 '!$A$3:$G$24</definedName>
    <definedName name="_xlnm.Print_Area" localSheetId="10">'таб.41'!$A$1:$D$20</definedName>
    <definedName name="_xlnm.Print_Area" localSheetId="21">'таб.52'!$A$1:$D$57</definedName>
  </definedNames>
  <calcPr fullCalcOnLoad="1" fullPrecision="0"/>
</workbook>
</file>

<file path=xl/sharedStrings.xml><?xml version="1.0" encoding="utf-8"?>
<sst xmlns="http://schemas.openxmlformats.org/spreadsheetml/2006/main" count="1215" uniqueCount="304">
  <si>
    <t xml:space="preserve">Р А С П Р Е Д Е Л Е Н И Е </t>
  </si>
  <si>
    <t>(тыс. рублей)</t>
  </si>
  <si>
    <t>Город Волжск</t>
  </si>
  <si>
    <t>Город Козьмодемьянск</t>
  </si>
  <si>
    <t>Всего</t>
  </si>
  <si>
    <t xml:space="preserve">                                                             к  Закону Республики Марий Эл</t>
  </si>
  <si>
    <t>Наименование поселения</t>
  </si>
  <si>
    <t>Таблица 1</t>
  </si>
  <si>
    <t>Таблица 2</t>
  </si>
  <si>
    <t>Наименование городского округа,                                                                   муниципального района</t>
  </si>
  <si>
    <t>Р А С П Р Е Д Е Л Е Н И Е</t>
  </si>
  <si>
    <t>Город Йошкар-Ола</t>
  </si>
  <si>
    <t>Таблица 3</t>
  </si>
  <si>
    <t>Наименование городского округа,                                           муниципального района</t>
  </si>
  <si>
    <t>Таблица 4</t>
  </si>
  <si>
    <t>Наименование городского округа,                                                                                 муниципального района</t>
  </si>
  <si>
    <t>Таблица 7</t>
  </si>
  <si>
    <t>Таблица 9</t>
  </si>
  <si>
    <t>Таблица 13</t>
  </si>
  <si>
    <t>Таблица 15</t>
  </si>
  <si>
    <t>Таблица 16</t>
  </si>
  <si>
    <t>Таблица 19</t>
  </si>
  <si>
    <t>Таблица 21</t>
  </si>
  <si>
    <t>Таблица 22</t>
  </si>
  <si>
    <t>Таблица 23</t>
  </si>
  <si>
    <t>Наименование городского округа,                                                  муниципального района</t>
  </si>
  <si>
    <t>Наименование городского округа,                           муниципального района</t>
  </si>
  <si>
    <t>Таблица 26</t>
  </si>
  <si>
    <t xml:space="preserve">                                                           "О республиканском бюджете</t>
  </si>
  <si>
    <t>Сумма</t>
  </si>
  <si>
    <t>Таблица 24</t>
  </si>
  <si>
    <t>Таблица 14</t>
  </si>
  <si>
    <t>Таблица 5</t>
  </si>
  <si>
    <t>Таблица 11</t>
  </si>
  <si>
    <t>Таблица 10</t>
  </si>
  <si>
    <t>Таблица 12</t>
  </si>
  <si>
    <t>Наименование муниципального района</t>
  </si>
  <si>
    <t>Таблица 28</t>
  </si>
  <si>
    <t>Таблица 29</t>
  </si>
  <si>
    <t>Таблица 30</t>
  </si>
  <si>
    <t>Таблица 31</t>
  </si>
  <si>
    <t>Таблица 27</t>
  </si>
  <si>
    <t>Таблица 20</t>
  </si>
  <si>
    <t>Наименование городского округа,                                                               муниципального района</t>
  </si>
  <si>
    <t xml:space="preserve">Горномарийский </t>
  </si>
  <si>
    <t xml:space="preserve">Килемарский </t>
  </si>
  <si>
    <t xml:space="preserve">Куженерский </t>
  </si>
  <si>
    <t>Мари-Турекский</t>
  </si>
  <si>
    <t xml:space="preserve">Моркинский </t>
  </si>
  <si>
    <t xml:space="preserve">Новоторъяльский </t>
  </si>
  <si>
    <t xml:space="preserve">Сернурский </t>
  </si>
  <si>
    <t xml:space="preserve">Волжский </t>
  </si>
  <si>
    <t xml:space="preserve">Звениговский </t>
  </si>
  <si>
    <t xml:space="preserve">Медведевский </t>
  </si>
  <si>
    <t xml:space="preserve">Оршанский </t>
  </si>
  <si>
    <t xml:space="preserve">Параньгинский </t>
  </si>
  <si>
    <t xml:space="preserve">Советский </t>
  </si>
  <si>
    <t xml:space="preserve">Юринский </t>
  </si>
  <si>
    <t xml:space="preserve">Мари-Турекский </t>
  </si>
  <si>
    <t>строительство и реконструкция объектов</t>
  </si>
  <si>
    <t>разработка
проектной
документации</t>
  </si>
  <si>
    <t>Звениговский</t>
  </si>
  <si>
    <t>Новоторъяльский</t>
  </si>
  <si>
    <t>Советский</t>
  </si>
  <si>
    <t>Наименование городского округа,                                                                                            муниципального района</t>
  </si>
  <si>
    <t>Волжский</t>
  </si>
  <si>
    <t>Горномарийский</t>
  </si>
  <si>
    <t>Медведевский</t>
  </si>
  <si>
    <t>Сернурский</t>
  </si>
  <si>
    <t>Параньгинский</t>
  </si>
  <si>
    <t>Таблица 32</t>
  </si>
  <si>
    <t>Наименование городского округа,                                                          муниципального района</t>
  </si>
  <si>
    <t>В том числе за счет средств</t>
  </si>
  <si>
    <t xml:space="preserve">федерального
бюджета </t>
  </si>
  <si>
    <t>республиканского бюджета Республики Марий Эл</t>
  </si>
  <si>
    <t>всего</t>
  </si>
  <si>
    <t>Куженерский</t>
  </si>
  <si>
    <t>Таблица 17</t>
  </si>
  <si>
    <t>Таблица 18</t>
  </si>
  <si>
    <t>Таблица 25</t>
  </si>
  <si>
    <t>Таблица 6</t>
  </si>
  <si>
    <t>Таблица 34</t>
  </si>
  <si>
    <t>Таблица 33</t>
  </si>
  <si>
    <t>Наименование городского округа</t>
  </si>
  <si>
    <t>Наименование 
городского округа, муниципального района</t>
  </si>
  <si>
    <t>федерального бюджета</t>
  </si>
  <si>
    <t>Килемарский</t>
  </si>
  <si>
    <t>Моркинский</t>
  </si>
  <si>
    <t>Оршанский</t>
  </si>
  <si>
    <t>Юринский</t>
  </si>
  <si>
    <t xml:space="preserve">субсидий на создание в общеобразовательных организациях,
расположенных в сельской местности, условий для занятий
физической культурой и спортом на 2019 год
</t>
  </si>
  <si>
    <t>субвенций бюджетам городских округов и муниципальных районов, необходимых для осуществления отдельных государственных полномочий по постановке на учет и учету граждан, выезжающих (выехавших) из районов Крайнего Севера, имеющих право                                                             на получение социальных выплат на приобретение или строительство жилых помещений, на 2019 год</t>
  </si>
  <si>
    <t>субсидий бюджетам муниципальных образований на проектирование, строительство и реконструкцию автомобильных дорог общего пользования 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                                                                                                         к объектам производства и переработки сельскохозяйственной продукции, на 2019 год</t>
  </si>
  <si>
    <t>субвенций бюджетам городских округов и муниципальных районов                                        на осуществление государственных полномочий по организации                                                       и осуществлению деятельности по опеке и попечительству в отношении несовершеннолетних граждан на 2019 год</t>
  </si>
  <si>
    <t>субвенций бюджетам городских округов и муниципальных районов         на осуществление отдельных государственных полномочий                                             по созданию административных комиссий на 2019 год</t>
  </si>
  <si>
    <t>субвенций бюджетам городских округов и муниципальных районов                                     на осуществление государственных полномочий на государственную регистрацию актов гражданского состояния на 2019 год</t>
  </si>
  <si>
    <t>субвенций бюджетам городских округов и муниципальных районов                           на исполнение государственных полномочий по хранению, учету                                    и использованию архивных фондов и архивных документов, находящихся в собственности Республики Марий Эл и хранящихся                                      в муниципальных архивах на территории Республики Марий Эл,                                     на 2019 год</t>
  </si>
  <si>
    <t>субвенций бюджетам муниципальных районов из республиканского бюджета Республики Марий Эл на осуществление полномочий                             по предоставлению и расчету субвенций бюджетам поселений, расположенных в границах этих муниципальных районов,                                  на осуществление полномочий по первичному  воинскому учету                                     на территориях, где отсутствуют военные комиссариаты,                                         на 2019 год</t>
  </si>
  <si>
    <t>субвенций  бюджетам городских округов на осуществление государственных полномочий Республики Марий Эл по проведению проверок при осуществлении лицензионного контроля в отношении юридических лиц и индивидуальных предпринимателей, осуществляющих деятельность по управлению многоквартирными домами на основании лицензии, на 2019 год</t>
  </si>
  <si>
    <t>Наименование                         муниципального района</t>
  </si>
  <si>
    <t>в том числе по мероприятиям:</t>
  </si>
  <si>
    <t>1. Мероприятия по улучшению жилищных условий граждан,                                               проживающих в сельской местности, в том числе молодых семей                                               и молодых специалистов</t>
  </si>
  <si>
    <t>из них молодым семьям 
и молодым специалистам</t>
  </si>
  <si>
    <t>в том числе:</t>
  </si>
  <si>
    <t xml:space="preserve">иных межбюджетных трансфертов бюджетам городских округов
и муниципальных районов на финансовое обеспечение мероприятий                                   
по созданию в субъектах Российской Федерации дополнительных мест                                                             
для детей в возрасте от 2 месяцев до 3 лет в образовательных организациях, осуществляющих образовательную деятельность 
по образовательным программам дошкольного образования, в рамках реализации государственной программы Российской Федерации 
"Развитие образования" на 2019 год
</t>
  </si>
  <si>
    <t>республиканского бюджета Республики          Марий Эл</t>
  </si>
  <si>
    <t>Наименование 
городского округа</t>
  </si>
  <si>
    <t>субвенций бюджетам городских округов и муниципальных районов                                                 в Республике Марий Эл 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семей, кроме обучающихся в государственных образовательных организациях,                                                           на 2019 год</t>
  </si>
  <si>
    <t>субвенций  бюджетам муниципальных районов на осуществление полномочий по расчету и предоставлению дотаций на выравнивание бюджетной обеспеченности поселений на 2019 год</t>
  </si>
  <si>
    <t>Таблица 38</t>
  </si>
  <si>
    <t>субсидий бюджетам муниципальных районов на формирование районных фондов финансовой поддержки поселений на 2019 год</t>
  </si>
  <si>
    <t xml:space="preserve">                                                            Республики Марий Эл на 2019 год</t>
  </si>
  <si>
    <t xml:space="preserve">                                                           и на плановый период 2020 и 2021 годов"</t>
  </si>
  <si>
    <t>дотаций на выравнивание бюджетной обеспеченности поселений                                                                              (в части городских округов) на 2019 год</t>
  </si>
  <si>
    <t>дотаций на выравнивание бюджетной обеспеченности городских округов и муниципальных районов на 2019 год</t>
  </si>
  <si>
    <t>дотаций бюджетам  городских округов и муниципальных районов                                                                          на поддержку мер по обеспечению сбалансированности бюджетов                                                          на 2019 год</t>
  </si>
  <si>
    <r>
      <t>приложения №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18</t>
    </r>
  </si>
  <si>
    <t xml:space="preserve">  приложения № 18</t>
  </si>
  <si>
    <t>приложения № 18</t>
  </si>
  <si>
    <t xml:space="preserve">                                                                ПРИЛОЖЕНИЕ № 18</t>
  </si>
  <si>
    <t>Таблица 8</t>
  </si>
  <si>
    <t>Таблица 37</t>
  </si>
  <si>
    <t>субвенций бюджетам городских округов и муниципальных районов                                                                       на осуществление государственных полномочий по выплате компенсации затрат родителей (законных представителей)                                                                детей-инвалидов на обучение детей-инвалидов по основным общеобразовательным программам на дому на 2019 год</t>
  </si>
  <si>
    <t xml:space="preserve">субсидий бюджетам городских округов на осуществление бюджетных инвестиций в рамках реализации мероприятий федеральной целевой программы "Развитие физической культуры и спорта в Российской Федерации на 2016 - 2020 годы" на 2019 год
</t>
  </si>
  <si>
    <t>из них 
на исполнение судебных решений</t>
  </si>
  <si>
    <t>субсидий бюджетам городских округов и муниципальных районов                     на обеспечение организации отдыха детей в каникулярное время, включая мероприятия по обеспечению безопасности их жизни и здоровья,                         на 2019 год</t>
  </si>
  <si>
    <t>субвенций бюджетам городских округов и муниципальных районов                               на осуществление государственных полномочий по организации                               и обеспечению отдыха и оздоровления детей, обучающихся                                 в муниципальных общеобразовательных организациях, в организациях отдыха детей и их оздоровления, осуществлению мероприятий                            по обеспечению безопасности жизни и здоровья детей, обучающихся                            в муниципальных общеобразовательных организациях, в период                               их пребывания в организациях отдыха детей и их оздоровления в части расходов на организационно-техническое обеспечение переданных отдельных государственных полномочий на 2019 год</t>
  </si>
  <si>
    <t>субвенций бюджетам городских округов и муниципальных районов                            в Республике Марий Эл на осуществление государственных полномочий по организации и обеспечению отдыха и оздоровления детей, обучающихся в муниципальных общеобразовательных организациях,                               в организациях отдыха детей и их оздоровления, осуществлению мероприятий по обеспечению безопасности жизни и здоровья детей, обучающихся в муниципальных общеобразовательных организациях,                         в период их пребывания в организациях отдыха детей и их оздоровления                      в части расходов на предоставление субсидий на организацию отдыха                      и оздоровление детей, обучающихся в муниципальных общеобразовательных организациях, на 2019 год</t>
  </si>
  <si>
    <t>субвенций бюджетам городских округов и муниципальных районов                       в Республике Марий Эл на осуществление государственных полномочий по предоставлению мер социальной поддержки по оплате  жилищно-коммунальных услуг детям-сиротам и детям, оставшимся                            без попечения родителей,  лицам из числа детей-сирот и детей, оставшихся без попечения родителей, кроме обучающихся                                                                        в государственных профессиональных образовательных организациях Республики Марий Эл, на 2019 год</t>
  </si>
  <si>
    <t>субвенций бюджетам городских округов и муниципальных районов         для осуществления органами местного самоуправления государственных полномочий по созданию и осуществлению деятельности комиссий                                                                        по делам несовершеннолетних и защите их прав в муниципальном образовании на 2019 год</t>
  </si>
  <si>
    <t>субсидий бюджетам городских округов на реализацию мероприятий 
по содействию созданию в субъектах Российской Федерации 
(исходя из прогнозируемой потребности) новых мест                                  в общеобразовательных организациях в рамках государственной программы Российской Федерации "Развитие образования"                                            на 2019 год</t>
  </si>
  <si>
    <t xml:space="preserve">субсидий на создание дополнительных мест для детей в возрасте от 1,5 до 3 лет                         в образовательных организациях, осуществляющих образовательную деятельность по образовательным программам дошкольного образования,                                          на 2019 год
</t>
  </si>
  <si>
    <t xml:space="preserve">субсидий из республиканского бюджета Республики Марий Эл                бюджетам городских округов и муниципальных районов 
на обеспечение развития и укрепления материально-технической                   базы домов культуры в населенных пунктах 
с числом жителей до 50 тысяч человек на 2019 год </t>
  </si>
  <si>
    <t>Наименование                городского округа, 
муниципального района</t>
  </si>
  <si>
    <t>республиканского бюджета Республики        Марий Эл</t>
  </si>
  <si>
    <t>_______________________</t>
  </si>
  <si>
    <t xml:space="preserve">                                                               от 3 декабря 2018 года № 59-З    </t>
  </si>
  <si>
    <t>субсидий бюджетам муниципальных образований на осуществление целевых мероприятий в отношении автомобильных дорог общего пользования местного значения на 2019 год</t>
  </si>
  <si>
    <t>субвенций бюджетам городских округов и муниципальных районов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                                                                                                  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2019 год</t>
  </si>
  <si>
    <t>субвенций бюджетам городских округов и муниципальных районов                                                    на обеспечение государственных гарантий реализации прав                              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2019 год</t>
  </si>
  <si>
    <t>субвенций бюджетам городских округов и муниципальных районов
в Республике Марий Эл на осуществление государственных полномочий по предоставлению единовременной выплаты
на ремонт жилых помещений, находящихся в собственности
детей-сирот и детей, оставшихся без попечения родителей,
лиц из числа детей-сирот и детей, оставшихся
без попечения родителей, на 2019 год</t>
  </si>
  <si>
    <t>субвенций бюджетам городских округов и муниципальных районов
в Республике Марий Эл на осуществление отдельных
государственных полномочий по назначению и выплате
единовременных пособий при передаче ребенка на воспитание
в семью на 2019 год</t>
  </si>
  <si>
    <t>Таблица 35</t>
  </si>
  <si>
    <t xml:space="preserve">    приложения № 18</t>
  </si>
  <si>
    <t>2. Комплексное обустройство населенных пунктов,                                расположенных в сельской местности, объектами социальной                                             и инженерной инфраструктур и автомобильными дорогами
(Развитие газификации в сельской местности)</t>
  </si>
  <si>
    <t>федерального                                        бюджета</t>
  </si>
  <si>
    <t>республиканского бюджета Республики               Марий Эл</t>
  </si>
  <si>
    <t>Таблица 39</t>
  </si>
  <si>
    <t>Таблица 40</t>
  </si>
  <si>
    <t>субсидий бюджетам городских округов 
и муниципальных районов на предоставление молодым семьям социальных выплат на приобретение (строительство) жилья 
в рамках основного мероприятия "Обеспечение жильем молодых семей" государственной программы Российской Федерации "Обеспечение доступным и комфортным жильем и коммунальными услугами граждан Российской Федерации" 
на 2019 год</t>
  </si>
  <si>
    <t>Таблица 41</t>
  </si>
  <si>
    <t xml:space="preserve">За счет средств 
федерального бюджета </t>
  </si>
  <si>
    <t>субвенций бюджетам городских округов и муниципальных районов в Республике Марий Эл  на финансирование расходов на осуществление государственных полномочий по предоставлению мер социальной поддержки по оплате жилищно-коммунальных услуг некоторым категориям граждан на 2019 год</t>
  </si>
  <si>
    <t>субвенций бюджетам городских округов и муниципальных районов
в Республике Марий Эл на осуществление государственных
полномочий по предоставлению детям-сиротам и детям,
оставшимся без попечения родителей, лицам из числа
детей-сирот и детей, оставшихся без попечения родителей,
оплачиваемого проезда к месту лечения (отдыха) и обратно
на 2019 год</t>
  </si>
  <si>
    <t>субвенций  бюджетам муниципальных районов и городских округов                                                             в Республике Марий Эл на осуществление государственных полномочий                     на финансирование расходов на выплату вознаграждения приемным родителям и патронатным воспитателям, иным опекунам и попечителям несовершеннолетних граждан, исполняющим свои обязанности возмездно                                                   за счет средств республиканского бюджета Республики Марий Эл,                             на выплату денежных средств на содержание каждого ребенка, переданного под опеку (попечительство) в формах, предусмотренных федеральным законом, на выплату денежных средств на содержание граждан, обучающихся в общеобразовательных организациях, на выплату ежемесячной денежной выплаты на транспортное обслуживание приемных родителей на 2019 год</t>
  </si>
  <si>
    <t>субвенций на осуществление органами местного самоуправления
 государственных полномочий по организации проведения мероприятий по отлову и содержанию  животных без владельцев 
на 2019 год</t>
  </si>
  <si>
    <t>субвенций, предоставляемых органам местного самоуправления для осуществления государственных полномочий по установлению льготных тарифов на тепловую энергию (тепловую мощность)                    и по возмещению выпадающих доходов теплоснабжающим организациям, возникших в результате применения льготных тарифов на тепловую энергию (тепловую мощность), на 2019 год</t>
  </si>
  <si>
    <t xml:space="preserve">субсидий на государственную поддержку отрасли культуры бюджетам муниципальных районов в Республике             Марий Эл на мероприятия в рамках регионального проекта "Культурная среда", направленные на создание                      и модернизацию учреждений культурно-досугового типа в сельской местности, включая строительство,                                                                      реконструкцию и капитальный ремонт зданий, в 2019 году      </t>
  </si>
  <si>
    <t>Наименование                           муниципального района</t>
  </si>
  <si>
    <t>Средства федерального бюджета</t>
  </si>
  <si>
    <t>Средства республиканского бюджета Республики Марий Эл</t>
  </si>
  <si>
    <t>в том числе                                  реконструкция зданий</t>
  </si>
  <si>
    <t>иных межбюджетных трансфертов бюджетам городских округов и городских поселений на финансовое обеспечение дорожной деятельности в рамках реализации национального проекта "Безопасные и качественные автомобильные дороги" на 2019 год</t>
  </si>
  <si>
    <t>Наименование городского округа, городского поселения</t>
  </si>
  <si>
    <t>Медведевское городское поселение</t>
  </si>
  <si>
    <t xml:space="preserve">Городское поселение Оршанка </t>
  </si>
  <si>
    <t xml:space="preserve">Городское поселение Советский </t>
  </si>
  <si>
    <t xml:space="preserve">       приложения № 18</t>
  </si>
  <si>
    <t>иных межбюджетных трансфертов бюджету
муниципального района на создание виртуальных концертных залов                      на 2019 год</t>
  </si>
  <si>
    <t>За счет средств федерального бюджета</t>
  </si>
  <si>
    <t>За счет средств республиканского бюджета Республики Марий Эл</t>
  </si>
  <si>
    <t xml:space="preserve">       Таблица 42</t>
  </si>
  <si>
    <t>Таблица 43</t>
  </si>
  <si>
    <t>субвенций бюджетам городских округов и муниципальных районов                                    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                                                         на 2019 год</t>
  </si>
  <si>
    <t>Таблица 44</t>
  </si>
  <si>
    <t>субсидий бюджетам муниципальных районов на модернизацию объектов коммунальной инфраструктуры в рамках подпрограммы "Обеспечение качественными услугами жилищно-коммунального хозяйства населения Республики Марий Эл" государственной программы Республики Марий Эл "Обеспечение качественным жильем и услугами жилищно-коммунального хозяйства населения Республики Марий Эл на 2013 - 2025 годы" на 2019 год</t>
  </si>
  <si>
    <t xml:space="preserve">Сумма </t>
  </si>
  <si>
    <t xml:space="preserve">           Таблица 45</t>
  </si>
  <si>
    <t xml:space="preserve">           приложения № 18</t>
  </si>
  <si>
    <t>субсидий бюджетам городских округов, городских (сельских) поселений на поддержку муниципальных программ формирования современной городской среды на 2019 год</t>
  </si>
  <si>
    <t>Наименование городского округа, городского (сельского) поселения</t>
  </si>
  <si>
    <t>Городское поселение Звенигово</t>
  </si>
  <si>
    <t>Городское поселение Красногорский</t>
  </si>
  <si>
    <t>Городское поселение Килемары</t>
  </si>
  <si>
    <t>Городское поселение Куженер</t>
  </si>
  <si>
    <t>Городское поселение                 Мари-Турек</t>
  </si>
  <si>
    <t>Городское поселение Медведево</t>
  </si>
  <si>
    <t>Городское поселение Морки</t>
  </si>
  <si>
    <t>Городское поселение                       Новый Торъял</t>
  </si>
  <si>
    <t>Городское поселение Оршанка</t>
  </si>
  <si>
    <t>Городское поселение Параньга</t>
  </si>
  <si>
    <t>Городское поселение Приволжский</t>
  </si>
  <si>
    <t>Городское поселение Сернур</t>
  </si>
  <si>
    <t>Городское поселение Советский</t>
  </si>
  <si>
    <t>Городское поселение Суслонгер</t>
  </si>
  <si>
    <t>Городское поселение Юрино</t>
  </si>
  <si>
    <t xml:space="preserve">Краснооктябрьское городское поселение </t>
  </si>
  <si>
    <t>Азановское сельское поселение</t>
  </si>
  <si>
    <t>Алексеевское сельское поселение</t>
  </si>
  <si>
    <t>Визимьярское сельское поселение</t>
  </si>
  <si>
    <t>Виловатовское сельское поселение</t>
  </si>
  <si>
    <t>Вятское сельское поселение</t>
  </si>
  <si>
    <t>Ежовское сельское поселение</t>
  </si>
  <si>
    <t>Знаменское сельское поселение</t>
  </si>
  <si>
    <t>Исменецкое сельское поселение</t>
  </si>
  <si>
    <t>Казанское сельское поселение</t>
  </si>
  <si>
    <t>Кокшамарское сельское поселение</t>
  </si>
  <si>
    <t>Косолаповское сельское поселение</t>
  </si>
  <si>
    <t>Красноярское сельское поселение</t>
  </si>
  <si>
    <t>Кузнецовское сельское поселение</t>
  </si>
  <si>
    <t>Кужмарское  сельское поселение</t>
  </si>
  <si>
    <t>Кундышское сельское поселение</t>
  </si>
  <si>
    <t>Куярское сельское поселение</t>
  </si>
  <si>
    <t>Люльпанское сельское поселение</t>
  </si>
  <si>
    <t>Нурминское сельское поселение</t>
  </si>
  <si>
    <t>Озеркинское сельское поселение</t>
  </si>
  <si>
    <t>Октябрьское сельское поселение</t>
  </si>
  <si>
    <t>Пектубаевское сельское поселение</t>
  </si>
  <si>
    <t>Пекшиксолинское сельское поселение</t>
  </si>
  <si>
    <t>Помарское сельское поселение</t>
  </si>
  <si>
    <t>Ронгинское сельское поселение</t>
  </si>
  <si>
    <t>Русско-Кукморское сельское поселение</t>
  </si>
  <si>
    <t>Руэмское сельское поселение</t>
  </si>
  <si>
    <t>Солнечное сельское поселение</t>
  </si>
  <si>
    <t>Шелангерское сельское поселение</t>
  </si>
  <si>
    <t>Шиньшинское сельское поселение</t>
  </si>
  <si>
    <t>Шойбулакское сельское поселение</t>
  </si>
  <si>
    <t>Шоруньжинское сельское поселение</t>
  </si>
  <si>
    <t>Эмековское сельское поселение</t>
  </si>
  <si>
    <t>Юбилейное сельское поселение</t>
  </si>
  <si>
    <t>,</t>
  </si>
  <si>
    <t>Таблица 46</t>
  </si>
  <si>
    <t>субсидий бюджетам муниципальных образований в Республике          Марий Эл на осуществление капитального ремонта гидротехнических сооружений, находящихся в муниципальной собственности,                                                                                                                        на 2019 год</t>
  </si>
  <si>
    <t>Наименование 
городского округа, городского (сельского) поселения</t>
  </si>
  <si>
    <t>Городское поселение Мари-Турек</t>
  </si>
  <si>
    <t>Хлебниковское сельское поселение</t>
  </si>
  <si>
    <t>Таблица 47</t>
  </si>
  <si>
    <t>субсидий бюджетам муниципальных районов  на проведение кадастровых работ по образованию земельных участков сельскохозяйственного назначения в счет земельных долей муниципальной собственности                                                                                  на 2019 год</t>
  </si>
  <si>
    <t>Таблица 48</t>
  </si>
  <si>
    <t>субсидий бюджетам муниципальных образований в Республике Марий Эл                                       на проведение комплексных кадастровых работ                                                                                                                           на 2019 год</t>
  </si>
  <si>
    <t>Таблица 49</t>
  </si>
  <si>
    <t>субсидий бюджетам городских округов и муниципальных районов на реализацию республиканской адресной программы "Переселение граждан из аварийного жилищного фонда" на 2019 - 2025 годы 
на 2019 год</t>
  </si>
  <si>
    <t>Фонда содействия реформированию жилищно-коммунального хозяйства</t>
  </si>
  <si>
    <t xml:space="preserve">               Таблица 50</t>
  </si>
  <si>
    <t xml:space="preserve">               приложения № 18</t>
  </si>
  <si>
    <t>субсидий из республиканского бюджета Республики Марий Эл бюджетам городских округов и муниципальных районов 
в Республике Марий Эл на поддержку отрасли культуры на 2019 год</t>
  </si>
  <si>
    <t>Наименование                                  городского округа,                      муниципального района</t>
  </si>
  <si>
    <t xml:space="preserve"> На реализацию следующих мероприятий</t>
  </si>
  <si>
    <t>подключение муниципальных общедоступных библиотек к информационно-телекоммуникационной сети "Интернет" и развитие библиотечного дела с учетом задачи расширения информационных технологий и оцифровки</t>
  </si>
  <si>
    <t>комплектование книжных фондов муниципальных общедоступных библиотек</t>
  </si>
  <si>
    <t xml:space="preserve"> поддержка лучших сельских учреждений культуры</t>
  </si>
  <si>
    <t xml:space="preserve"> поддержка лучших работников сельских учреждений культуры</t>
  </si>
  <si>
    <t>за счет средств федерального бюджета</t>
  </si>
  <si>
    <t>за счет средств республиканского бюджета Республики Марий Эл</t>
  </si>
  <si>
    <t>за счет средств республиканского бюджета Республики                Марий Эл</t>
  </si>
  <si>
    <t>Таблица 51</t>
  </si>
  <si>
    <t>субсидий из республиканского бюджета Республики Марий Эл бюджетам муниципальных районов в Республике Марий Эл                     на обеспечение уровня финансирования организаций, осуществляющих спортивную подготовку в соответствии                                  с требованиями федеральных стандартов спортивной подготовки</t>
  </si>
  <si>
    <t>Наименование  
муниципального района</t>
  </si>
  <si>
    <t>За счет средств 
республиканского бюджета Республики Марий Эл</t>
  </si>
  <si>
    <t>Таблица 52</t>
  </si>
  <si>
    <t>субсидий  бюджетам городских округов, городских и сельских поселений на софинансирование проектов и программ развития территорий муниципальных образований в Республике Марий Эл, основанных на местных инициативах, на 2019 год</t>
  </si>
  <si>
    <t>Наименование  городского округа, городского (сельского) поселения</t>
  </si>
  <si>
    <t>Азяковское сельское поселение</t>
  </si>
  <si>
    <t>Васильевское сельское поселение</t>
  </si>
  <si>
    <t>Емешевское сельское поселение</t>
  </si>
  <si>
    <t>Зашижемское сельское поселение</t>
  </si>
  <si>
    <t>Зеленогорское сельское поселение</t>
  </si>
  <si>
    <t>Карлыганское сельское поселение</t>
  </si>
  <si>
    <t>Кокшайское сельское поселение</t>
  </si>
  <si>
    <t>Коркатовское сельское поселение</t>
  </si>
  <si>
    <t>Красностекловарское сельское поселение</t>
  </si>
  <si>
    <t>Кужмаринское сельское поселение</t>
  </si>
  <si>
    <t>Кужмарское сельское поселение</t>
  </si>
  <si>
    <t>Кузнецовское сельское поселение (Медведевский муниципальный район)</t>
  </si>
  <si>
    <t>Кукнурское сельское поселение</t>
  </si>
  <si>
    <t>Марийское сельское поселение</t>
  </si>
  <si>
    <t>Марисолинское сельское поселение</t>
  </si>
  <si>
    <t>Марковское сельское поселение</t>
  </si>
  <si>
    <t>Марьинское сельское поселение</t>
  </si>
  <si>
    <t>Михайловское сельское поселение</t>
  </si>
  <si>
    <t>Староторъяльское сельское поселение</t>
  </si>
  <si>
    <t>Токтайбелякское сельское поселение</t>
  </si>
  <si>
    <t>Троицко-Посадское сельское поселение</t>
  </si>
  <si>
    <t>Широкундышское сельское поселение</t>
  </si>
  <si>
    <t>Шулкинское сельское поселение</t>
  </si>
  <si>
    <t>Юркинское сельское поселение</t>
  </si>
  <si>
    <t>Таблица 53</t>
  </si>
  <si>
    <t>субсидий бюджетам муниципальных районов на реализацию мероприятий по строительству и реконструкции (модернизации) объектов питьевого водоснабжения в рамках регионального проекта "Чистая вода" на 2019 год</t>
  </si>
  <si>
    <t>Наименование 
муниципального района</t>
  </si>
  <si>
    <t>Таблица 54</t>
  </si>
  <si>
    <t>субсидий бюджетам городских округов и муниципальных районов на реализацию мероприятий по сокращению доли загрязненных сточных вод в рамках регионального проекта "Оздоровление Волги" на 2019 год</t>
  </si>
  <si>
    <t>Таблица 55</t>
  </si>
  <si>
    <t>субсидий бюджетам городских округов на реализацию республиканской адресной программы "Переселение граждан из аварийного жилищного фонда" на 2013 - 2017 годы 
на 2019 год</t>
  </si>
  <si>
    <t>______________________</t>
  </si>
  <si>
    <t>".</t>
  </si>
  <si>
    <t>субвенций бюджетам городских округов и муниципальных районов                                        на мероприятия по обеспечению жилыми помещениями детей-сирот                            и детей, оставшихся без попечения родителей, лиц из их числа                               по договорам найма специализированных жилых помещений                                                       на 2019 год</t>
  </si>
  <si>
    <t>федераль-ного бюджета</t>
  </si>
  <si>
    <t>республикан-ского бюджета               Республики Марий Эл</t>
  </si>
  <si>
    <t>Город             Йошкар-Ола</t>
  </si>
  <si>
    <t>субсидий бюджетам муниципальных районов на реализацию мероприятий подпрограммы "Устойчивое развитие сельских территорий" Государственной программы развития сельского хозяйства и регулирования рынков сельскохозяйственной продукции, сырья и продовольствия в Республике Марий Эл                                                               на 2014 - 2025 годы на 2019 год</t>
  </si>
  <si>
    <t xml:space="preserve">   Таблица 36</t>
  </si>
  <si>
    <t>иных межбюджетных трансфертов бюджетам городских округов                        и муниципальных районов в Республике Марий Эл на предоставление грантов в целях содействия достижению и (или) поощрения достижения наилучших значений показателей деятельности органов местного самоуправления на 2019 год</t>
  </si>
  <si>
    <t>_______________</t>
  </si>
  <si>
    <t>Таблица 56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</si>
</sst>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#,##0.000"/>
    <numFmt numFmtId="172" formatCode="_-* #,##0.000_р_._-;\-* #,##0.000_р_._-;_-* &quot;-&quot;???_р_._-;_-@_-"/>
    <numFmt numFmtId="173" formatCode="_-* #,##0.0_р_._-;\-* #,##0.0_р_._-;_-* &quot;-&quot;?_р_._-;_-@_-"/>
    <numFmt numFmtId="174" formatCode="_-* #,##0.00_р_._-;\-* #,##0.00_р_._-;_-* &quot;-&quot;???_р_._-;_-@_-"/>
    <numFmt numFmtId="175" formatCode="_-* #,##0.0_р_._-;\-* #,##0.0_р_._-;_-* &quot;-&quot;???_р_._-;_-@_-"/>
    <numFmt numFmtId="176" formatCode="0.0000"/>
    <numFmt numFmtId="177" formatCode="0.00000"/>
    <numFmt numFmtId="178" formatCode="#,##0.00000"/>
    <numFmt numFmtId="179" formatCode="#,##0.000000"/>
    <numFmt numFmtId="180" formatCode="#,##0.0000"/>
    <numFmt numFmtId="181" formatCode="#,##0.0_ ;\-#,##0.0\ "/>
    <numFmt numFmtId="182" formatCode="#,##0.00000_ ;\-#,##0.00000\ "/>
    <numFmt numFmtId="183" formatCode="#,##0.000000_ ;\-#,##0.000000\ "/>
    <numFmt numFmtId="184" formatCode="#,##0.0000_ ;\-#,##0.0000\ "/>
    <numFmt numFmtId="185" formatCode="#,##0.0000000"/>
    <numFmt numFmtId="186" formatCode="_(* #,##0.00000_);_(* \(#,##0.00000\);_(* &quot;-&quot;??_);_(@_)"/>
    <numFmt numFmtId="187" formatCode="000000"/>
    <numFmt numFmtId="188" formatCode="_-* #,##0.0_р_._-;\-* #,##0.0_р_._-;_-* &quot;-&quot;??_р_._-;_-@_-"/>
    <numFmt numFmtId="189" formatCode="_-* #,##0.000_р_._-;\-* #,##0.000_р_._-;_-* &quot;-&quot;??_р_._-;_-@_-"/>
    <numFmt numFmtId="190" formatCode="_-* #,##0.00000_р_._-;\-* #,##0.00000_р_._-;_-* &quot;-&quot;??_р_._-;_-@_-"/>
    <numFmt numFmtId="191" formatCode="#,##0.00000_р_.;\-#,##0.00000_р_."/>
  </numFmts>
  <fonts count="58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Arial Cyr"/>
      <family val="0"/>
    </font>
    <font>
      <sz val="13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10"/>
      <name val="Times New Roman"/>
      <family val="1"/>
    </font>
    <font>
      <sz val="13"/>
      <color indexed="10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0.5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10"/>
      <name val="Arial Cyr"/>
      <family val="0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  <font>
      <b/>
      <sz val="13"/>
      <color rgb="FFFF0000"/>
      <name val="Arial Cyr"/>
      <family val="0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80">
    <xf numFmtId="0" fontId="0" fillId="0" borderId="0" xfId="0" applyAlignment="1">
      <alignment/>
    </xf>
    <xf numFmtId="0" fontId="1" fillId="0" borderId="0" xfId="0" applyFont="1" applyFill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164" fontId="1" fillId="0" borderId="0" xfId="0" applyNumberFormat="1" applyFont="1" applyFill="1" applyAlignment="1">
      <alignment/>
    </xf>
    <xf numFmtId="0" fontId="1" fillId="0" borderId="0" xfId="0" applyFont="1" applyFill="1" applyAlignment="1">
      <alignment wrapText="1"/>
    </xf>
    <xf numFmtId="0" fontId="1" fillId="32" borderId="0" xfId="0" applyFont="1" applyFill="1" applyAlignment="1">
      <alignment/>
    </xf>
    <xf numFmtId="164" fontId="2" fillId="0" borderId="0" xfId="0" applyNumberFormat="1" applyFont="1" applyAlignment="1">
      <alignment horizontal="left"/>
    </xf>
    <xf numFmtId="164" fontId="1" fillId="0" borderId="0" xfId="0" applyNumberFormat="1" applyFont="1" applyFill="1" applyAlignment="1">
      <alignment vertical="top"/>
    </xf>
    <xf numFmtId="164" fontId="1" fillId="32" borderId="0" xfId="0" applyNumberFormat="1" applyFont="1" applyFill="1" applyAlignment="1">
      <alignment/>
    </xf>
    <xf numFmtId="0" fontId="0" fillId="0" borderId="0" xfId="0" applyAlignment="1">
      <alignment vertical="top"/>
    </xf>
    <xf numFmtId="164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64" fontId="10" fillId="0" borderId="0" xfId="0" applyNumberFormat="1" applyFont="1" applyFill="1" applyBorder="1" applyAlignment="1">
      <alignment/>
    </xf>
    <xf numFmtId="164" fontId="10" fillId="32" borderId="0" xfId="0" applyNumberFormat="1" applyFont="1" applyFill="1" applyAlignment="1">
      <alignment horizontal="right"/>
    </xf>
    <xf numFmtId="165" fontId="10" fillId="0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164" fontId="1" fillId="33" borderId="0" xfId="0" applyNumberFormat="1" applyFont="1" applyFill="1" applyAlignment="1">
      <alignment/>
    </xf>
    <xf numFmtId="0" fontId="1" fillId="33" borderId="0" xfId="0" applyFont="1" applyFill="1" applyAlignment="1">
      <alignment vertical="top"/>
    </xf>
    <xf numFmtId="164" fontId="1" fillId="33" borderId="0" xfId="0" applyNumberFormat="1" applyFont="1" applyFill="1" applyAlignment="1">
      <alignment vertical="top"/>
    </xf>
    <xf numFmtId="164" fontId="10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164" fontId="7" fillId="33" borderId="0" xfId="0" applyNumberFormat="1" applyFont="1" applyFill="1" applyAlignment="1">
      <alignment/>
    </xf>
    <xf numFmtId="164" fontId="11" fillId="33" borderId="0" xfId="0" applyNumberFormat="1" applyFont="1" applyFill="1" applyAlignment="1">
      <alignment/>
    </xf>
    <xf numFmtId="0" fontId="1" fillId="0" borderId="0" xfId="0" applyFont="1" applyFill="1" applyAlignment="1">
      <alignment vertical="top" wrapText="1"/>
    </xf>
    <xf numFmtId="164" fontId="10" fillId="33" borderId="0" xfId="0" applyNumberFormat="1" applyFont="1" applyFill="1" applyAlignment="1">
      <alignment horizontal="right" vertical="top"/>
    </xf>
    <xf numFmtId="164" fontId="1" fillId="33" borderId="0" xfId="0" applyNumberFormat="1" applyFont="1" applyFill="1" applyAlignment="1">
      <alignment horizontal="right" vertical="top"/>
    </xf>
    <xf numFmtId="0" fontId="1" fillId="0" borderId="0" xfId="0" applyFont="1" applyFill="1" applyBorder="1" applyAlignment="1">
      <alignment horizontal="right" vertical="top"/>
    </xf>
    <xf numFmtId="0" fontId="2" fillId="0" borderId="0" xfId="54" applyFont="1" applyFill="1" applyAlignment="1">
      <alignment vertical="top" wrapText="1"/>
      <protection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" fillId="0" borderId="0" xfId="54" applyFont="1" applyFill="1" applyBorder="1" applyAlignment="1">
      <alignment vertical="center" wrapText="1"/>
      <protection/>
    </xf>
    <xf numFmtId="164" fontId="10" fillId="33" borderId="0" xfId="0" applyNumberFormat="1" applyFont="1" applyFill="1" applyAlignment="1">
      <alignment/>
    </xf>
    <xf numFmtId="0" fontId="2" fillId="33" borderId="0" xfId="0" applyFont="1" applyFill="1" applyAlignment="1">
      <alignment vertical="top" wrapText="1"/>
    </xf>
    <xf numFmtId="0" fontId="7" fillId="0" borderId="0" xfId="0" applyFont="1" applyFill="1" applyAlignment="1">
      <alignment vertical="top"/>
    </xf>
    <xf numFmtId="164" fontId="7" fillId="0" borderId="0" xfId="0" applyNumberFormat="1" applyFont="1" applyFill="1" applyAlignment="1">
      <alignment vertical="top"/>
    </xf>
    <xf numFmtId="0" fontId="7" fillId="0" borderId="0" xfId="0" applyFont="1" applyFill="1" applyAlignment="1">
      <alignment/>
    </xf>
    <xf numFmtId="164" fontId="7" fillId="0" borderId="0" xfId="0" applyNumberFormat="1" applyFont="1" applyFill="1" applyAlignment="1">
      <alignment/>
    </xf>
    <xf numFmtId="164" fontId="10" fillId="0" borderId="0" xfId="0" applyNumberFormat="1" applyFont="1" applyFill="1" applyAlignment="1">
      <alignment horizontal="right"/>
    </xf>
    <xf numFmtId="164" fontId="10" fillId="0" borderId="0" xfId="0" applyNumberFormat="1" applyFont="1" applyFill="1" applyAlignment="1">
      <alignment horizontal="right" vertical="top"/>
    </xf>
    <xf numFmtId="164" fontId="1" fillId="0" borderId="0" xfId="0" applyNumberFormat="1" applyFont="1" applyFill="1" applyAlignment="1">
      <alignment horizontal="right" vertical="top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 vertical="top"/>
    </xf>
    <xf numFmtId="0" fontId="1" fillId="0" borderId="10" xfId="0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 vertical="top"/>
    </xf>
    <xf numFmtId="178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vertical="justify"/>
    </xf>
    <xf numFmtId="0" fontId="1" fillId="0" borderId="0" xfId="0" applyFont="1" applyFill="1" applyAlignment="1">
      <alignment vertical="justify"/>
    </xf>
    <xf numFmtId="2" fontId="1" fillId="0" borderId="0" xfId="0" applyNumberFormat="1" applyFont="1" applyFill="1" applyAlignment="1">
      <alignment/>
    </xf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78" fontId="1" fillId="0" borderId="0" xfId="0" applyNumberFormat="1" applyFont="1" applyFill="1" applyAlignment="1">
      <alignment horizontal="right" vertical="top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right"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 horizontal="right" vertical="top" wrapText="1"/>
    </xf>
    <xf numFmtId="171" fontId="1" fillId="33" borderId="0" xfId="0" applyNumberFormat="1" applyFont="1" applyFill="1" applyAlignment="1">
      <alignment horizontal="right" wrapText="1"/>
    </xf>
    <xf numFmtId="0" fontId="1" fillId="33" borderId="0" xfId="0" applyFont="1" applyFill="1" applyAlignment="1">
      <alignment horizontal="center"/>
    </xf>
    <xf numFmtId="171" fontId="1" fillId="33" borderId="0" xfId="0" applyNumberFormat="1" applyFont="1" applyFill="1" applyBorder="1" applyAlignment="1">
      <alignment horizontal="right"/>
    </xf>
    <xf numFmtId="171" fontId="8" fillId="33" borderId="0" xfId="54" applyNumberFormat="1" applyFont="1" applyFill="1" applyAlignment="1">
      <alignment horizontal="right" wrapText="1"/>
      <protection/>
    </xf>
    <xf numFmtId="171" fontId="1" fillId="33" borderId="0" xfId="54" applyNumberFormat="1" applyFont="1" applyFill="1" applyBorder="1" applyAlignment="1">
      <alignment horizontal="right" wrapText="1"/>
      <protection/>
    </xf>
    <xf numFmtId="171" fontId="1" fillId="33" borderId="0" xfId="0" applyNumberFormat="1" applyFont="1" applyFill="1" applyAlignment="1">
      <alignment horizontal="right"/>
    </xf>
    <xf numFmtId="0" fontId="1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1" fontId="1" fillId="33" borderId="12" xfId="0" applyNumberFormat="1" applyFont="1" applyFill="1" applyBorder="1" applyAlignment="1">
      <alignment horizontal="center"/>
    </xf>
    <xf numFmtId="1" fontId="1" fillId="33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Alignment="1">
      <alignment horizontal="right"/>
    </xf>
    <xf numFmtId="0" fontId="1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vertical="top" wrapText="1"/>
    </xf>
    <xf numFmtId="4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164" fontId="1" fillId="0" borderId="0" xfId="0" applyNumberFormat="1" applyFont="1" applyFill="1" applyAlignment="1">
      <alignment horizontal="right" vertical="top" wrapText="1"/>
    </xf>
    <xf numFmtId="0" fontId="1" fillId="0" borderId="0" xfId="0" applyFont="1" applyFill="1" applyBorder="1" applyAlignment="1">
      <alignment horizontal="left" wrapText="1"/>
    </xf>
    <xf numFmtId="164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right" vertical="top" wrapText="1"/>
    </xf>
    <xf numFmtId="4" fontId="1" fillId="33" borderId="0" xfId="0" applyNumberFormat="1" applyFont="1" applyFill="1" applyBorder="1" applyAlignment="1">
      <alignment vertical="top"/>
    </xf>
    <xf numFmtId="0" fontId="1" fillId="33" borderId="0" xfId="0" applyFont="1" applyFill="1" applyAlignment="1">
      <alignment horizontal="right" vertical="top"/>
    </xf>
    <xf numFmtId="3" fontId="1" fillId="33" borderId="10" xfId="0" applyNumberFormat="1" applyFont="1" applyFill="1" applyBorder="1" applyAlignment="1">
      <alignment horizontal="center" vertical="top" wrapText="1"/>
    </xf>
    <xf numFmtId="4" fontId="1" fillId="33" borderId="0" xfId="0" applyNumberFormat="1" applyFont="1" applyFill="1" applyBorder="1" applyAlignment="1">
      <alignment horizontal="left" vertical="top" wrapText="1"/>
    </xf>
    <xf numFmtId="178" fontId="1" fillId="33" borderId="0" xfId="0" applyNumberFormat="1" applyFont="1" applyFill="1" applyBorder="1" applyAlignment="1">
      <alignment vertical="top" wrapText="1"/>
    </xf>
    <xf numFmtId="4" fontId="1" fillId="33" borderId="0" xfId="0" applyNumberFormat="1" applyFont="1" applyFill="1" applyBorder="1" applyAlignment="1">
      <alignment horizontal="left" vertical="top"/>
    </xf>
    <xf numFmtId="4" fontId="1" fillId="33" borderId="0" xfId="0" applyNumberFormat="1" applyFont="1" applyFill="1" applyBorder="1" applyAlignment="1">
      <alignment horizontal="center" vertical="top"/>
    </xf>
    <xf numFmtId="182" fontId="1" fillId="33" borderId="0" xfId="0" applyNumberFormat="1" applyFont="1" applyFill="1" applyBorder="1" applyAlignment="1">
      <alignment horizontal="right" vertical="top" wrapText="1"/>
    </xf>
    <xf numFmtId="4" fontId="1" fillId="33" borderId="0" xfId="0" applyNumberFormat="1" applyFont="1" applyFill="1" applyBorder="1" applyAlignment="1">
      <alignment horizontal="left" wrapText="1"/>
    </xf>
    <xf numFmtId="0" fontId="1" fillId="0" borderId="13" xfId="0" applyFont="1" applyFill="1" applyBorder="1" applyAlignment="1">
      <alignment vertical="top" wrapText="1"/>
    </xf>
    <xf numFmtId="164" fontId="1" fillId="0" borderId="0" xfId="0" applyNumberFormat="1" applyFont="1" applyFill="1" applyBorder="1" applyAlignment="1">
      <alignment horizontal="justify" vertical="top" wrapText="1"/>
    </xf>
    <xf numFmtId="164" fontId="1" fillId="0" borderId="0" xfId="0" applyNumberFormat="1" applyFont="1" applyFill="1" applyBorder="1" applyAlignment="1">
      <alignment horizontal="right" vertical="top" wrapText="1"/>
    </xf>
    <xf numFmtId="178" fontId="1" fillId="0" borderId="0" xfId="0" applyNumberFormat="1" applyFont="1" applyFill="1" applyBorder="1" applyAlignment="1">
      <alignment horizontal="right" vertical="top" wrapText="1"/>
    </xf>
    <xf numFmtId="178" fontId="1" fillId="0" borderId="0" xfId="55" applyNumberFormat="1" applyFont="1" applyFill="1" applyBorder="1">
      <alignment/>
      <protection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justify" vertical="top" wrapText="1"/>
    </xf>
    <xf numFmtId="164" fontId="1" fillId="0" borderId="0" xfId="0" applyNumberFormat="1" applyFont="1" applyFill="1" applyAlignment="1">
      <alignment vertical="top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4" fontId="14" fillId="0" borderId="0" xfId="0" applyNumberFormat="1" applyFont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justify" vertical="top" wrapText="1"/>
    </xf>
    <xf numFmtId="4" fontId="1" fillId="0" borderId="0" xfId="0" applyNumberFormat="1" applyFont="1" applyFill="1" applyAlignment="1">
      <alignment horizontal="right" vertical="top" wrapText="1"/>
    </xf>
    <xf numFmtId="43" fontId="1" fillId="0" borderId="0" xfId="65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164" fontId="1" fillId="0" borderId="0" xfId="0" applyNumberFormat="1" applyFont="1" applyFill="1" applyAlignment="1">
      <alignment horizontal="right" vertical="justify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164" fontId="12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horizontal="right" vertical="top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 wrapText="1"/>
    </xf>
    <xf numFmtId="16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justify" wrapText="1"/>
    </xf>
    <xf numFmtId="178" fontId="1" fillId="0" borderId="0" xfId="0" applyNumberFormat="1" applyFont="1" applyFill="1" applyAlignment="1">
      <alignment horizontal="right" wrapText="1"/>
    </xf>
    <xf numFmtId="164" fontId="1" fillId="0" borderId="0" xfId="55" applyNumberFormat="1" applyFont="1" applyFill="1" applyBorder="1">
      <alignment/>
      <protection/>
    </xf>
    <xf numFmtId="0" fontId="1" fillId="0" borderId="12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top"/>
    </xf>
    <xf numFmtId="165" fontId="1" fillId="0" borderId="0" xfId="0" applyNumberFormat="1" applyFont="1" applyFill="1" applyAlignment="1">
      <alignment horizontal="center" vertical="top" wrapText="1"/>
    </xf>
    <xf numFmtId="4" fontId="1" fillId="0" borderId="0" xfId="55" applyNumberFormat="1" applyFont="1" applyFill="1" applyBorder="1" applyAlignment="1">
      <alignment/>
      <protection/>
    </xf>
    <xf numFmtId="4" fontId="1" fillId="0" borderId="0" xfId="55" applyNumberFormat="1" applyFont="1" applyFill="1" applyBorder="1">
      <alignment/>
      <protection/>
    </xf>
    <xf numFmtId="178" fontId="1" fillId="0" borderId="0" xfId="0" applyNumberFormat="1" applyFont="1" applyFill="1" applyBorder="1" applyAlignment="1">
      <alignment horizontal="justify" vertical="top" wrapText="1"/>
    </xf>
    <xf numFmtId="0" fontId="15" fillId="0" borderId="0" xfId="0" applyFont="1" applyFill="1" applyAlignment="1">
      <alignment vertical="top" wrapText="1"/>
    </xf>
    <xf numFmtId="0" fontId="1" fillId="33" borderId="0" xfId="0" applyFont="1" applyFill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center" wrapText="1"/>
    </xf>
    <xf numFmtId="178" fontId="1" fillId="0" borderId="0" xfId="55" applyNumberFormat="1" applyFont="1" applyFill="1" applyBorder="1" applyAlignment="1">
      <alignment/>
      <protection/>
    </xf>
    <xf numFmtId="0" fontId="0" fillId="0" borderId="0" xfId="0" applyAlignment="1">
      <alignment/>
    </xf>
    <xf numFmtId="171" fontId="1" fillId="0" borderId="0" xfId="0" applyNumberFormat="1" applyFont="1" applyFill="1" applyAlignment="1">
      <alignment horizontal="right"/>
    </xf>
    <xf numFmtId="171" fontId="1" fillId="0" borderId="0" xfId="0" applyNumberFormat="1" applyFont="1" applyFill="1" applyAlignment="1">
      <alignment vertical="top" wrapText="1"/>
    </xf>
    <xf numFmtId="0" fontId="1" fillId="0" borderId="0" xfId="0" applyFont="1" applyAlignment="1">
      <alignment vertical="center"/>
    </xf>
    <xf numFmtId="0" fontId="53" fillId="33" borderId="0" xfId="0" applyFont="1" applyFill="1" applyAlignment="1">
      <alignment vertical="center"/>
    </xf>
    <xf numFmtId="0" fontId="53" fillId="0" borderId="0" xfId="0" applyFont="1" applyAlignment="1">
      <alignment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wrapText="1"/>
    </xf>
    <xf numFmtId="178" fontId="1" fillId="0" borderId="0" xfId="0" applyNumberFormat="1" applyFont="1" applyAlignment="1">
      <alignment vertical="center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 wrapText="1"/>
    </xf>
    <xf numFmtId="49" fontId="53" fillId="33" borderId="0" xfId="0" applyNumberFormat="1" applyFont="1" applyFill="1" applyBorder="1" applyAlignment="1">
      <alignment horizontal="left" vertical="center" wrapText="1"/>
    </xf>
    <xf numFmtId="182" fontId="53" fillId="33" borderId="0" xfId="0" applyNumberFormat="1" applyFont="1" applyFill="1" applyBorder="1" applyAlignment="1">
      <alignment horizontal="right" vertical="center" wrapText="1"/>
    </xf>
    <xf numFmtId="186" fontId="53" fillId="33" borderId="0" xfId="0" applyNumberFormat="1" applyFont="1" applyFill="1" applyBorder="1" applyAlignment="1">
      <alignment horizontal="right" vertical="center" wrapText="1"/>
    </xf>
    <xf numFmtId="0" fontId="53" fillId="33" borderId="0" xfId="0" applyFont="1" applyFill="1" applyBorder="1" applyAlignment="1">
      <alignment horizontal="left" vertical="center" wrapText="1"/>
    </xf>
    <xf numFmtId="0" fontId="53" fillId="33" borderId="0" xfId="0" applyFont="1" applyFill="1" applyBorder="1" applyAlignment="1">
      <alignment wrapText="1"/>
    </xf>
    <xf numFmtId="178" fontId="53" fillId="33" borderId="0" xfId="0" applyNumberFormat="1" applyFont="1" applyFill="1" applyBorder="1" applyAlignment="1">
      <alignment horizontal="right" wrapText="1"/>
    </xf>
    <xf numFmtId="0" fontId="2" fillId="33" borderId="0" xfId="0" applyFont="1" applyFill="1" applyAlignment="1">
      <alignment horizontal="center" vertical="top" wrapText="1"/>
    </xf>
    <xf numFmtId="171" fontId="1" fillId="0" borderId="0" xfId="0" applyNumberFormat="1" applyFont="1" applyFill="1" applyAlignment="1">
      <alignment/>
    </xf>
    <xf numFmtId="171" fontId="1" fillId="33" borderId="0" xfId="0" applyNumberFormat="1" applyFont="1" applyFill="1" applyAlignment="1">
      <alignment horizontal="justify"/>
    </xf>
    <xf numFmtId="0" fontId="1" fillId="33" borderId="0" xfId="53" applyFont="1" applyFill="1" applyBorder="1">
      <alignment/>
      <protection/>
    </xf>
    <xf numFmtId="0" fontId="1" fillId="33" borderId="0" xfId="53" applyFont="1" applyFill="1">
      <alignment/>
      <protection/>
    </xf>
    <xf numFmtId="164" fontId="1" fillId="33" borderId="0" xfId="0" applyNumberFormat="1" applyFont="1" applyFill="1" applyAlignment="1">
      <alignment horizontal="right"/>
    </xf>
    <xf numFmtId="171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53" fillId="0" borderId="0" xfId="0" applyFont="1" applyFill="1" applyAlignment="1">
      <alignment horizontal="center"/>
    </xf>
    <xf numFmtId="0" fontId="7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4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178" fontId="7" fillId="0" borderId="0" xfId="0" applyNumberFormat="1" applyFont="1" applyFill="1" applyBorder="1" applyAlignment="1">
      <alignment horizontal="right" vertical="center" wrapText="1"/>
    </xf>
    <xf numFmtId="178" fontId="7" fillId="0" borderId="0" xfId="0" applyNumberFormat="1" applyFont="1" applyFill="1" applyBorder="1" applyAlignment="1">
      <alignment vertical="center" wrapText="1"/>
    </xf>
    <xf numFmtId="182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wrapText="1"/>
    </xf>
    <xf numFmtId="178" fontId="7" fillId="0" borderId="0" xfId="0" applyNumberFormat="1" applyFont="1" applyFill="1" applyBorder="1" applyAlignment="1">
      <alignment horizontal="right" wrapText="1"/>
    </xf>
    <xf numFmtId="164" fontId="1" fillId="33" borderId="0" xfId="0" applyNumberFormat="1" applyFont="1" applyFill="1" applyAlignment="1">
      <alignment horizontal="left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wrapText="1"/>
    </xf>
    <xf numFmtId="178" fontId="7" fillId="0" borderId="0" xfId="0" applyNumberFormat="1" applyFont="1" applyFill="1" applyAlignment="1">
      <alignment vertical="center"/>
    </xf>
    <xf numFmtId="177" fontId="1" fillId="0" borderId="0" xfId="0" applyNumberFormat="1" applyFont="1" applyAlignment="1">
      <alignment vertical="center"/>
    </xf>
    <xf numFmtId="177" fontId="53" fillId="33" borderId="0" xfId="0" applyNumberFormat="1" applyFont="1" applyFill="1" applyBorder="1" applyAlignment="1">
      <alignment horizontal="right" vertical="center" wrapText="1"/>
    </xf>
    <xf numFmtId="177" fontId="53" fillId="33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188" fontId="1" fillId="0" borderId="0" xfId="0" applyNumberFormat="1" applyFont="1" applyFill="1" applyAlignment="1">
      <alignment horizontal="right"/>
    </xf>
    <xf numFmtId="189" fontId="1" fillId="0" borderId="0" xfId="0" applyNumberFormat="1" applyFont="1" applyAlignment="1">
      <alignment horizontal="right"/>
    </xf>
    <xf numFmtId="43" fontId="1" fillId="0" borderId="0" xfId="0" applyNumberFormat="1" applyFont="1" applyAlignment="1">
      <alignment horizontal="right"/>
    </xf>
    <xf numFmtId="188" fontId="1" fillId="0" borderId="0" xfId="0" applyNumberFormat="1" applyFont="1" applyAlignment="1">
      <alignment horizontal="right"/>
    </xf>
    <xf numFmtId="173" fontId="0" fillId="0" borderId="0" xfId="0" applyNumberFormat="1" applyAlignment="1">
      <alignment/>
    </xf>
    <xf numFmtId="164" fontId="6" fillId="0" borderId="0" xfId="0" applyNumberFormat="1" applyFont="1" applyAlignment="1">
      <alignment/>
    </xf>
    <xf numFmtId="0" fontId="54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6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78" fontId="55" fillId="0" borderId="0" xfId="0" applyNumberFormat="1" applyFont="1" applyFill="1" applyAlignment="1">
      <alignment horizontal="right" vertical="top" wrapText="1"/>
    </xf>
    <xf numFmtId="0" fontId="55" fillId="0" borderId="0" xfId="0" applyFont="1" applyAlignment="1">
      <alignment vertical="top" wrapText="1"/>
    </xf>
    <xf numFmtId="178" fontId="1" fillId="0" borderId="0" xfId="0" applyNumberFormat="1" applyFont="1" applyFill="1" applyAlignment="1">
      <alignment horizontal="right" vertical="top"/>
    </xf>
    <xf numFmtId="165" fontId="6" fillId="0" borderId="0" xfId="0" applyNumberFormat="1" applyFont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178" fontId="1" fillId="0" borderId="0" xfId="0" applyNumberFormat="1" applyFont="1" applyAlignment="1">
      <alignment horizontal="right" vertical="center"/>
    </xf>
    <xf numFmtId="178" fontId="55" fillId="0" borderId="0" xfId="0" applyNumberFormat="1" applyFont="1" applyAlignment="1">
      <alignment horizontal="right" vertical="center" wrapText="1"/>
    </xf>
    <xf numFmtId="0" fontId="6" fillId="0" borderId="0" xfId="0" applyFont="1" applyBorder="1" applyAlignment="1">
      <alignment horizontal="left"/>
    </xf>
    <xf numFmtId="0" fontId="6" fillId="0" borderId="0" xfId="0" applyFont="1" applyFill="1" applyAlignment="1">
      <alignment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17" fillId="33" borderId="0" xfId="0" applyFont="1" applyFill="1" applyAlignment="1">
      <alignment/>
    </xf>
    <xf numFmtId="0" fontId="17" fillId="0" borderId="0" xfId="0" applyFont="1" applyAlignment="1">
      <alignment/>
    </xf>
    <xf numFmtId="0" fontId="56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6" fillId="33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top" wrapText="1"/>
    </xf>
    <xf numFmtId="0" fontId="16" fillId="33" borderId="0" xfId="0" applyFont="1" applyFill="1" applyAlignment="1">
      <alignment horizontal="center" vertical="top" wrapText="1"/>
    </xf>
    <xf numFmtId="0" fontId="7" fillId="33" borderId="0" xfId="0" applyFont="1" applyFill="1" applyAlignment="1">
      <alignment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 vertical="center" wrapText="1"/>
    </xf>
    <xf numFmtId="49" fontId="7" fillId="33" borderId="16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2" fontId="7" fillId="33" borderId="0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/>
    </xf>
    <xf numFmtId="43" fontId="7" fillId="33" borderId="0" xfId="65" applyFont="1" applyFill="1" applyAlignment="1">
      <alignment horizontal="center"/>
    </xf>
    <xf numFmtId="190" fontId="7" fillId="33" borderId="0" xfId="65" applyNumberFormat="1" applyFont="1" applyFill="1" applyAlignment="1">
      <alignment horizontal="center"/>
    </xf>
    <xf numFmtId="189" fontId="7" fillId="33" borderId="0" xfId="65" applyNumberFormat="1" applyFont="1" applyFill="1" applyAlignment="1">
      <alignment horizontal="center"/>
    </xf>
    <xf numFmtId="43" fontId="17" fillId="33" borderId="0" xfId="65" applyFont="1" applyFill="1" applyAlignment="1">
      <alignment/>
    </xf>
    <xf numFmtId="191" fontId="17" fillId="33" borderId="0" xfId="0" applyNumberFormat="1" applyFont="1" applyFill="1" applyAlignment="1">
      <alignment/>
    </xf>
    <xf numFmtId="190" fontId="7" fillId="33" borderId="0" xfId="65" applyNumberFormat="1" applyFont="1" applyFill="1" applyAlignment="1">
      <alignment/>
    </xf>
    <xf numFmtId="190" fontId="17" fillId="33" borderId="0" xfId="65" applyNumberFormat="1" applyFont="1" applyFill="1" applyAlignment="1">
      <alignment/>
    </xf>
    <xf numFmtId="190" fontId="17" fillId="33" borderId="0" xfId="65" applyNumberFormat="1" applyFont="1" applyFill="1" applyAlignment="1">
      <alignment/>
    </xf>
    <xf numFmtId="0" fontId="7" fillId="33" borderId="0" xfId="0" applyFont="1" applyFill="1" applyAlignment="1">
      <alignment/>
    </xf>
    <xf numFmtId="2" fontId="7" fillId="33" borderId="0" xfId="0" applyNumberFormat="1" applyFont="1" applyFill="1" applyAlignment="1">
      <alignment/>
    </xf>
    <xf numFmtId="2" fontId="7" fillId="33" borderId="0" xfId="0" applyNumberFormat="1" applyFont="1" applyFill="1" applyAlignment="1">
      <alignment horizontal="center"/>
    </xf>
    <xf numFmtId="189" fontId="7" fillId="33" borderId="0" xfId="0" applyNumberFormat="1" applyFont="1" applyFill="1" applyAlignment="1">
      <alignment horizontal="center"/>
    </xf>
    <xf numFmtId="2" fontId="17" fillId="33" borderId="0" xfId="0" applyNumberFormat="1" applyFont="1" applyFill="1" applyAlignment="1">
      <alignment/>
    </xf>
    <xf numFmtId="18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8" fillId="0" borderId="0" xfId="0" applyFont="1" applyFill="1" applyAlignment="1">
      <alignment horizontal="left" vertical="top"/>
    </xf>
    <xf numFmtId="178" fontId="8" fillId="0" borderId="0" xfId="0" applyNumberFormat="1" applyFont="1" applyFill="1" applyAlignment="1">
      <alignment horizontal="right" vertical="top" wrapText="1"/>
    </xf>
    <xf numFmtId="0" fontId="8" fillId="0" borderId="0" xfId="0" applyFont="1" applyFill="1" applyBorder="1" applyAlignment="1">
      <alignment horizontal="left" vertical="top"/>
    </xf>
    <xf numFmtId="4" fontId="8" fillId="0" borderId="0" xfId="0" applyNumberFormat="1" applyFont="1" applyFill="1" applyAlignment="1">
      <alignment horizontal="right" vertical="top" wrapText="1"/>
    </xf>
    <xf numFmtId="0" fontId="8" fillId="0" borderId="0" xfId="0" applyFont="1" applyFill="1" applyAlignment="1">
      <alignment wrapText="1"/>
    </xf>
    <xf numFmtId="178" fontId="53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left"/>
    </xf>
    <xf numFmtId="178" fontId="1" fillId="0" borderId="0" xfId="55" applyNumberFormat="1" applyFont="1" applyFill="1" applyBorder="1" applyAlignment="1">
      <alignment vertical="top"/>
      <protection/>
    </xf>
    <xf numFmtId="0" fontId="1" fillId="33" borderId="15" xfId="54" applyFont="1" applyFill="1" applyBorder="1" applyAlignment="1">
      <alignment horizontal="center" vertical="center" wrapText="1"/>
      <protection/>
    </xf>
    <xf numFmtId="0" fontId="2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horizontal="right"/>
    </xf>
    <xf numFmtId="1" fontId="1" fillId="33" borderId="13" xfId="0" applyNumberFormat="1" applyFont="1" applyFill="1" applyBorder="1" applyAlignment="1">
      <alignment horizontal="center"/>
    </xf>
    <xf numFmtId="0" fontId="2" fillId="33" borderId="0" xfId="54" applyFont="1" applyFill="1" applyAlignment="1">
      <alignment horizontal="center" vertical="top" wrapText="1"/>
      <protection/>
    </xf>
    <xf numFmtId="0" fontId="1" fillId="33" borderId="0" xfId="0" applyFont="1" applyFill="1" applyBorder="1" applyAlignment="1">
      <alignment horizontal="right" vertical="top"/>
    </xf>
    <xf numFmtId="3" fontId="1" fillId="33" borderId="11" xfId="0" applyNumberFormat="1" applyFont="1" applyFill="1" applyBorder="1" applyAlignment="1">
      <alignment horizontal="center" vertical="top" wrapText="1"/>
    </xf>
    <xf numFmtId="4" fontId="1" fillId="33" borderId="0" xfId="0" applyNumberFormat="1" applyFont="1" applyFill="1" applyBorder="1" applyAlignment="1">
      <alignment horizontal="center" vertical="top" wrapText="1"/>
    </xf>
    <xf numFmtId="4" fontId="2" fillId="33" borderId="0" xfId="0" applyNumberFormat="1" applyFont="1" applyFill="1" applyBorder="1" applyAlignment="1">
      <alignment horizontal="center" vertical="top"/>
    </xf>
    <xf numFmtId="4" fontId="1" fillId="33" borderId="11" xfId="0" applyNumberFormat="1" applyFont="1" applyFill="1" applyBorder="1" applyAlignment="1">
      <alignment horizontal="center" vertical="center" wrapText="1"/>
    </xf>
    <xf numFmtId="0" fontId="57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top" wrapText="1"/>
    </xf>
    <xf numFmtId="0" fontId="7" fillId="0" borderId="0" xfId="0" applyFont="1" applyFill="1" applyBorder="1" applyAlignment="1">
      <alignment/>
    </xf>
    <xf numFmtId="4" fontId="1" fillId="0" borderId="0" xfId="0" applyNumberFormat="1" applyFont="1" applyFill="1" applyAlignment="1">
      <alignment horizontal="right" vertical="justify"/>
    </xf>
    <xf numFmtId="171" fontId="1" fillId="0" borderId="0" xfId="53" applyNumberFormat="1" applyFont="1" applyFill="1" applyBorder="1" applyAlignment="1">
      <alignment horizontal="right"/>
      <protection/>
    </xf>
    <xf numFmtId="171" fontId="1" fillId="0" borderId="0" xfId="53" applyNumberFormat="1" applyFont="1" applyFill="1" applyAlignment="1">
      <alignment horizontal="right" vertical="top" wrapText="1"/>
      <protection/>
    </xf>
    <xf numFmtId="171" fontId="1" fillId="0" borderId="0" xfId="53" applyNumberFormat="1" applyFont="1" applyFill="1" applyAlignment="1">
      <alignment horizontal="right"/>
      <protection/>
    </xf>
    <xf numFmtId="171" fontId="1" fillId="0" borderId="0" xfId="53" applyNumberFormat="1" applyFont="1" applyFill="1" applyAlignment="1">
      <alignment horizontal="right" vertical="top"/>
      <protection/>
    </xf>
    <xf numFmtId="180" fontId="1" fillId="0" borderId="0" xfId="0" applyNumberFormat="1" applyFont="1" applyFill="1" applyAlignment="1">
      <alignment horizontal="right"/>
    </xf>
    <xf numFmtId="0" fontId="1" fillId="33" borderId="0" xfId="0" applyFont="1" applyFill="1" applyAlignment="1">
      <alignment vertical="top" wrapText="1"/>
    </xf>
    <xf numFmtId="178" fontId="1" fillId="0" borderId="0" xfId="55" applyNumberFormat="1" applyFont="1" applyFill="1" applyBorder="1" applyAlignment="1">
      <alignment horizontal="right" vertical="top"/>
      <protection/>
    </xf>
    <xf numFmtId="178" fontId="1" fillId="0" borderId="0" xfId="0" applyNumberFormat="1" applyFont="1" applyFill="1" applyAlignment="1">
      <alignment vertical="top" wrapText="1"/>
    </xf>
    <xf numFmtId="178" fontId="1" fillId="0" borderId="0" xfId="0" applyNumberFormat="1" applyFont="1" applyAlignment="1">
      <alignment horizontal="right" vertical="top" wrapText="1"/>
    </xf>
    <xf numFmtId="178" fontId="1" fillId="0" borderId="0" xfId="55" applyNumberFormat="1" applyFont="1" applyFill="1" applyBorder="1" applyAlignment="1">
      <alignment horizontal="right"/>
      <protection/>
    </xf>
    <xf numFmtId="164" fontId="1" fillId="33" borderId="0" xfId="0" applyNumberFormat="1" applyFont="1" applyFill="1" applyAlignment="1">
      <alignment vertical="top" wrapText="1"/>
    </xf>
    <xf numFmtId="178" fontId="1" fillId="0" borderId="0" xfId="0" applyNumberFormat="1" applyFont="1" applyFill="1" applyBorder="1" applyAlignment="1">
      <alignment horizontal="right" wrapText="1"/>
    </xf>
    <xf numFmtId="4" fontId="1" fillId="33" borderId="0" xfId="0" applyNumberFormat="1" applyFont="1" applyFill="1" applyBorder="1" applyAlignment="1">
      <alignment vertical="top" wrapText="1"/>
    </xf>
    <xf numFmtId="0" fontId="1" fillId="0" borderId="0" xfId="0" applyFont="1" applyBorder="1" applyAlignment="1">
      <alignment vertical="center"/>
    </xf>
    <xf numFmtId="0" fontId="53" fillId="33" borderId="0" xfId="0" applyFont="1" applyFill="1" applyAlignment="1">
      <alignment horizontal="center" vertical="center"/>
    </xf>
    <xf numFmtId="178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/>
    </xf>
    <xf numFmtId="0" fontId="1" fillId="0" borderId="14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1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/>
    </xf>
    <xf numFmtId="0" fontId="1" fillId="0" borderId="0" xfId="0" applyFont="1" applyFill="1" applyAlignment="1">
      <alignment horizontal="center"/>
    </xf>
    <xf numFmtId="0" fontId="1" fillId="0" borderId="14" xfId="0" applyFont="1" applyFill="1" applyBorder="1" applyAlignment="1">
      <alignment horizontal="right" vertical="center" wrapText="1"/>
    </xf>
    <xf numFmtId="0" fontId="13" fillId="0" borderId="0" xfId="0" applyFont="1" applyFill="1" applyAlignment="1">
      <alignment horizontal="center" vertical="top" wrapText="1"/>
    </xf>
    <xf numFmtId="1" fontId="1" fillId="33" borderId="11" xfId="0" applyNumberFormat="1" applyFont="1" applyFill="1" applyBorder="1" applyAlignment="1">
      <alignment horizontal="center"/>
    </xf>
    <xf numFmtId="1" fontId="1" fillId="33" borderId="13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 vertical="top" wrapText="1"/>
    </xf>
    <xf numFmtId="0" fontId="2" fillId="33" borderId="0" xfId="54" applyFont="1" applyFill="1" applyAlignment="1">
      <alignment horizontal="center" vertical="top" wrapText="1"/>
      <protection/>
    </xf>
    <xf numFmtId="0" fontId="1" fillId="33" borderId="0" xfId="0" applyFont="1" applyFill="1" applyBorder="1" applyAlignment="1">
      <alignment horizontal="right" vertical="top"/>
    </xf>
    <xf numFmtId="0" fontId="1" fillId="33" borderId="18" xfId="54" applyFont="1" applyFill="1" applyBorder="1" applyAlignment="1">
      <alignment horizontal="center" vertical="center" wrapText="1"/>
      <protection/>
    </xf>
    <xf numFmtId="0" fontId="1" fillId="33" borderId="0" xfId="54" applyFont="1" applyFill="1" applyBorder="1" applyAlignment="1">
      <alignment horizontal="center" vertical="center" wrapText="1"/>
      <protection/>
    </xf>
    <xf numFmtId="0" fontId="1" fillId="33" borderId="14" xfId="0" applyFont="1" applyFill="1" applyBorder="1" applyAlignment="1">
      <alignment horizontal="center" vertical="center" wrapText="1"/>
    </xf>
    <xf numFmtId="0" fontId="1" fillId="33" borderId="12" xfId="54" applyFont="1" applyFill="1" applyBorder="1" applyAlignment="1">
      <alignment horizontal="center" vertical="center" wrapText="1"/>
      <protection/>
    </xf>
    <xf numFmtId="0" fontId="1" fillId="33" borderId="12" xfId="0" applyFont="1" applyFill="1" applyBorder="1" applyAlignment="1">
      <alignment horizontal="center" vertical="center" wrapText="1"/>
    </xf>
    <xf numFmtId="0" fontId="1" fillId="33" borderId="11" xfId="54" applyFont="1" applyFill="1" applyBorder="1" applyAlignment="1">
      <alignment horizontal="center" vertical="center" wrapText="1"/>
      <protection/>
    </xf>
    <xf numFmtId="0" fontId="1" fillId="33" borderId="13" xfId="54" applyFont="1" applyFill="1" applyBorder="1" applyAlignment="1">
      <alignment horizontal="center" vertical="center" wrapText="1"/>
      <protection/>
    </xf>
    <xf numFmtId="0" fontId="1" fillId="33" borderId="19" xfId="54" applyFont="1" applyFill="1" applyBorder="1" applyAlignment="1">
      <alignment horizontal="center" vertical="center" wrapText="1"/>
      <protection/>
    </xf>
    <xf numFmtId="0" fontId="1" fillId="33" borderId="15" xfId="54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top" wrapText="1"/>
    </xf>
    <xf numFmtId="0" fontId="1" fillId="33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53" fillId="33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right"/>
    </xf>
    <xf numFmtId="4" fontId="1" fillId="33" borderId="0" xfId="0" applyNumberFormat="1" applyFont="1" applyFill="1" applyBorder="1" applyAlignment="1">
      <alignment horizontal="center" vertical="top" wrapText="1"/>
    </xf>
    <xf numFmtId="4" fontId="2" fillId="33" borderId="0" xfId="0" applyNumberFormat="1" applyFont="1" applyFill="1" applyBorder="1" applyAlignment="1">
      <alignment horizontal="center" vertical="top"/>
    </xf>
    <xf numFmtId="4" fontId="2" fillId="33" borderId="0" xfId="0" applyNumberFormat="1" applyFont="1" applyFill="1" applyBorder="1" applyAlignment="1">
      <alignment horizontal="center" vertical="top" wrapText="1"/>
    </xf>
    <xf numFmtId="4" fontId="1" fillId="33" borderId="18" xfId="0" applyNumberFormat="1" applyFont="1" applyFill="1" applyBorder="1" applyAlignment="1">
      <alignment horizontal="center" vertical="center" wrapText="1"/>
    </xf>
    <xf numFmtId="4" fontId="1" fillId="33" borderId="14" xfId="0" applyNumberFormat="1" applyFont="1" applyFill="1" applyBorder="1" applyAlignment="1">
      <alignment horizontal="center" vertical="center" wrapText="1"/>
    </xf>
    <xf numFmtId="4" fontId="1" fillId="33" borderId="22" xfId="0" applyNumberFormat="1" applyFont="1" applyFill="1" applyBorder="1" applyAlignment="1">
      <alignment horizontal="center" vertical="center" wrapText="1"/>
    </xf>
    <xf numFmtId="4" fontId="1" fillId="33" borderId="15" xfId="0" applyNumberFormat="1" applyFont="1" applyFill="1" applyBorder="1" applyAlignment="1">
      <alignment horizontal="center" vertical="center" wrapText="1"/>
    </xf>
    <xf numFmtId="3" fontId="1" fillId="33" borderId="11" xfId="0" applyNumberFormat="1" applyFont="1" applyFill="1" applyBorder="1" applyAlignment="1">
      <alignment horizontal="center" vertical="top" wrapText="1"/>
    </xf>
    <xf numFmtId="3" fontId="1" fillId="33" borderId="13" xfId="0" applyNumberFormat="1" applyFont="1" applyFill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vertical="center" wrapText="1"/>
    </xf>
    <xf numFmtId="4" fontId="1" fillId="33" borderId="13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178" fontId="1" fillId="0" borderId="0" xfId="0" applyNumberFormat="1" applyFont="1" applyFill="1" applyAlignment="1">
      <alignment horizontal="right" vertical="top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178" fontId="1" fillId="0" borderId="0" xfId="55" applyNumberFormat="1" applyFont="1" applyFill="1" applyBorder="1" applyAlignment="1">
      <alignment/>
      <protection/>
    </xf>
    <xf numFmtId="0" fontId="0" fillId="0" borderId="10" xfId="0" applyFont="1" applyFill="1" applyBorder="1" applyAlignment="1">
      <alignment/>
    </xf>
    <xf numFmtId="164" fontId="1" fillId="0" borderId="0" xfId="55" applyNumberFormat="1" applyFont="1" applyFill="1" applyBorder="1" applyAlignment="1">
      <alignment/>
      <protection/>
    </xf>
    <xf numFmtId="164" fontId="0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178" fontId="0" fillId="0" borderId="0" xfId="0" applyNumberFormat="1" applyFont="1" applyFill="1" applyAlignment="1">
      <alignment/>
    </xf>
    <xf numFmtId="178" fontId="7" fillId="0" borderId="0" xfId="0" applyNumberFormat="1" applyFont="1" applyFill="1" applyBorder="1" applyAlignment="1">
      <alignment horizontal="right" vertical="center" wrapText="1"/>
    </xf>
    <xf numFmtId="178" fontId="7" fillId="0" borderId="0" xfId="0" applyNumberFormat="1" applyFont="1" applyFill="1" applyBorder="1" applyAlignment="1">
      <alignment horizontal="right" wrapText="1"/>
    </xf>
    <xf numFmtId="0" fontId="7" fillId="0" borderId="12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1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53" fillId="0" borderId="0" xfId="0" applyFont="1" applyFill="1" applyAlignment="1">
      <alignment horizontal="right" vertical="center"/>
    </xf>
    <xf numFmtId="0" fontId="7" fillId="0" borderId="14" xfId="0" applyFont="1" applyFill="1" applyBorder="1" applyAlignment="1">
      <alignment horizontal="right" vertical="top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7" fillId="33" borderId="0" xfId="0" applyFont="1" applyFill="1" applyAlignment="1">
      <alignment horizontal="center" vertical="center" wrapText="1"/>
    </xf>
    <xf numFmtId="0" fontId="53" fillId="33" borderId="0" xfId="0" applyFont="1" applyFill="1" applyBorder="1" applyAlignment="1">
      <alignment horizontal="right" vertical="top" wrapText="1"/>
    </xf>
    <xf numFmtId="0" fontId="53" fillId="33" borderId="20" xfId="0" applyFont="1" applyFill="1" applyBorder="1" applyAlignment="1">
      <alignment horizontal="center" vertical="center" wrapText="1"/>
    </xf>
    <xf numFmtId="0" fontId="53" fillId="33" borderId="21" xfId="0" applyFont="1" applyFill="1" applyBorder="1" applyAlignment="1">
      <alignment horizontal="center" vertical="center" wrapText="1"/>
    </xf>
    <xf numFmtId="0" fontId="53" fillId="33" borderId="22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right"/>
    </xf>
    <xf numFmtId="0" fontId="2" fillId="32" borderId="0" xfId="0" applyFont="1" applyFill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178" fontId="1" fillId="0" borderId="0" xfId="0" applyNumberFormat="1" applyFont="1" applyFill="1" applyBorder="1" applyAlignment="1">
      <alignment horizontal="right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90" fontId="7" fillId="33" borderId="0" xfId="65" applyNumberFormat="1" applyFont="1" applyFill="1" applyAlignment="1">
      <alignment/>
    </xf>
    <xf numFmtId="190" fontId="7" fillId="33" borderId="0" xfId="65" applyNumberFormat="1" applyFont="1" applyFill="1" applyAlignment="1">
      <alignment horizontal="right"/>
    </xf>
    <xf numFmtId="49" fontId="7" fillId="33" borderId="17" xfId="0" applyNumberFormat="1" applyFont="1" applyFill="1" applyBorder="1" applyAlignment="1">
      <alignment horizontal="center" vertical="center" wrapText="1"/>
    </xf>
    <xf numFmtId="49" fontId="7" fillId="33" borderId="18" xfId="0" applyNumberFormat="1" applyFont="1" applyFill="1" applyBorder="1" applyAlignment="1">
      <alignment horizontal="center" vertical="center" wrapText="1"/>
    </xf>
    <xf numFmtId="49" fontId="7" fillId="33" borderId="16" xfId="0" applyNumberFormat="1" applyFont="1" applyFill="1" applyBorder="1" applyAlignment="1">
      <alignment horizontal="center" vertical="center" wrapText="1"/>
    </xf>
    <xf numFmtId="49" fontId="7" fillId="33" borderId="14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43" fontId="7" fillId="33" borderId="0" xfId="65" applyFont="1" applyFill="1" applyAlignment="1">
      <alignment/>
    </xf>
    <xf numFmtId="0" fontId="7" fillId="0" borderId="0" xfId="0" applyFont="1" applyFill="1" applyAlignment="1">
      <alignment horizontal="right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top" wrapText="1"/>
    </xf>
    <xf numFmtId="0" fontId="7" fillId="33" borderId="0" xfId="0" applyFont="1" applyFill="1" applyBorder="1" applyAlignment="1">
      <alignment horizontal="right" vertical="top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49" fontId="7" fillId="33" borderId="20" xfId="0" applyNumberFormat="1" applyFont="1" applyFill="1" applyBorder="1" applyAlignment="1">
      <alignment horizontal="center" vertical="center" wrapText="1"/>
    </xf>
    <xf numFmtId="49" fontId="7" fillId="33" borderId="21" xfId="0" applyNumberFormat="1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7" fillId="33" borderId="24" xfId="0" applyNumberFormat="1" applyFont="1" applyFill="1" applyBorder="1" applyAlignment="1">
      <alignment horizontal="center" vertical="center" wrapText="1"/>
    </xf>
    <xf numFmtId="49" fontId="7" fillId="33" borderId="2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 vertical="center"/>
    </xf>
    <xf numFmtId="4" fontId="1" fillId="0" borderId="0" xfId="55" applyNumberFormat="1" applyFont="1" applyFill="1" applyBorder="1" applyAlignment="1">
      <alignment/>
      <protection/>
    </xf>
    <xf numFmtId="4" fontId="0" fillId="0" borderId="0" xfId="0" applyNumberFormat="1" applyAlignment="1">
      <alignment/>
    </xf>
    <xf numFmtId="4" fontId="1" fillId="0" borderId="0" xfId="0" applyNumberFormat="1" applyFont="1" applyFill="1" applyAlignment="1">
      <alignment horizontal="right" vertical="top" wrapText="1"/>
    </xf>
    <xf numFmtId="178" fontId="1" fillId="0" borderId="0" xfId="55" applyNumberFormat="1" applyFont="1" applyFill="1" applyBorder="1" applyAlignment="1">
      <alignment vertical="top"/>
      <protection/>
    </xf>
    <xf numFmtId="0" fontId="0" fillId="0" borderId="0" xfId="0" applyAlignment="1">
      <alignment vertical="top"/>
    </xf>
    <xf numFmtId="164" fontId="0" fillId="0" borderId="0" xfId="0" applyNumberFormat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 horizontal="right" vertical="top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Реестр потребности средств на возмещение расходов по оплате ЖКУ детям-сиротам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8"/>
  <sheetViews>
    <sheetView zoomScale="82" zoomScaleNormal="82" zoomScaleSheetLayoutView="100" zoomScalePageLayoutView="0" workbookViewId="0" topLeftCell="A793">
      <selection activeCell="B804" sqref="B804:B820"/>
    </sheetView>
  </sheetViews>
  <sheetFormatPr defaultColWidth="9.00390625" defaultRowHeight="12.75"/>
  <cols>
    <col min="1" max="1" width="67.125" style="1" customWidth="1"/>
    <col min="2" max="2" width="20.125" style="46" customWidth="1"/>
    <col min="3" max="3" width="13.625" style="1" customWidth="1"/>
    <col min="4" max="4" width="9.00390625" style="6" customWidth="1"/>
    <col min="5" max="5" width="9.125" style="1" customWidth="1"/>
    <col min="6" max="6" width="11.375" style="1" customWidth="1"/>
    <col min="7" max="7" width="9.75390625" style="1" bestFit="1" customWidth="1"/>
    <col min="8" max="16384" width="9.125" style="1" customWidth="1"/>
  </cols>
  <sheetData>
    <row r="1" spans="1:2" ht="20.25" customHeight="1">
      <c r="A1" s="326" t="s">
        <v>119</v>
      </c>
      <c r="B1" s="326"/>
    </row>
    <row r="2" spans="1:2" ht="19.5" customHeight="1">
      <c r="A2" s="326" t="s">
        <v>5</v>
      </c>
      <c r="B2" s="326"/>
    </row>
    <row r="3" spans="1:2" ht="19.5" customHeight="1">
      <c r="A3" s="326" t="s">
        <v>28</v>
      </c>
      <c r="B3" s="326"/>
    </row>
    <row r="4" spans="1:2" ht="19.5" customHeight="1">
      <c r="A4" s="326" t="s">
        <v>111</v>
      </c>
      <c r="B4" s="326"/>
    </row>
    <row r="5" spans="1:2" ht="19.5" customHeight="1">
      <c r="A5" s="326" t="s">
        <v>112</v>
      </c>
      <c r="B5" s="326"/>
    </row>
    <row r="6" spans="1:2" ht="19.5" customHeight="1">
      <c r="A6" s="333" t="s">
        <v>136</v>
      </c>
      <c r="B6" s="333"/>
    </row>
    <row r="7" ht="49.5" customHeight="1"/>
    <row r="8" ht="19.5" customHeight="1">
      <c r="B8" s="58" t="s">
        <v>7</v>
      </c>
    </row>
    <row r="9" spans="1:2" ht="19.5" customHeight="1">
      <c r="A9" s="45"/>
      <c r="B9" s="31" t="s">
        <v>118</v>
      </c>
    </row>
    <row r="10" spans="1:2" ht="49.5" customHeight="1">
      <c r="A10" s="45"/>
      <c r="B10" s="31"/>
    </row>
    <row r="11" spans="1:2" ht="18.75">
      <c r="A11" s="320" t="s">
        <v>0</v>
      </c>
      <c r="B11" s="320"/>
    </row>
    <row r="12" ht="3.75" customHeight="1">
      <c r="A12" s="47"/>
    </row>
    <row r="13" spans="1:4" ht="39.75" customHeight="1">
      <c r="A13" s="318" t="s">
        <v>113</v>
      </c>
      <c r="B13" s="318"/>
      <c r="D13" s="9"/>
    </row>
    <row r="14" spans="2:4" ht="49.5" customHeight="1">
      <c r="B14" s="52"/>
      <c r="D14" s="2"/>
    </row>
    <row r="15" spans="2:4" s="5" customFormat="1" ht="19.5" customHeight="1">
      <c r="B15" s="29" t="s">
        <v>1</v>
      </c>
      <c r="D15" s="10"/>
    </row>
    <row r="16" spans="1:2" ht="30.75" customHeight="1">
      <c r="A16" s="88" t="s">
        <v>6</v>
      </c>
      <c r="B16" s="91" t="s">
        <v>29</v>
      </c>
    </row>
    <row r="17" spans="1:2" ht="9" customHeight="1">
      <c r="A17" s="52"/>
      <c r="B17" s="134"/>
    </row>
    <row r="18" spans="1:2" ht="18.75">
      <c r="A18" s="53" t="s">
        <v>2</v>
      </c>
      <c r="B18" s="110">
        <v>928</v>
      </c>
    </row>
    <row r="19" spans="1:2" ht="18.75">
      <c r="A19" s="53" t="s">
        <v>3</v>
      </c>
      <c r="B19" s="95">
        <v>346</v>
      </c>
    </row>
    <row r="20" spans="1:5" ht="24.75" customHeight="1">
      <c r="A20" s="53" t="s">
        <v>4</v>
      </c>
      <c r="B20" s="56">
        <f>SUM(B18:B19)</f>
        <v>1274</v>
      </c>
      <c r="E20" s="6"/>
    </row>
    <row r="21" ht="15.75" customHeight="1">
      <c r="A21" s="53"/>
    </row>
    <row r="22" ht="18.75">
      <c r="A22" s="53"/>
    </row>
    <row r="23" spans="1:2" ht="18.75">
      <c r="A23" s="45"/>
      <c r="B23" s="31" t="s">
        <v>8</v>
      </c>
    </row>
    <row r="24" spans="1:2" ht="18.75">
      <c r="A24" s="45"/>
      <c r="B24" s="31" t="s">
        <v>118</v>
      </c>
    </row>
    <row r="25" spans="1:2" ht="49.5" customHeight="1">
      <c r="A25" s="45"/>
      <c r="B25" s="31"/>
    </row>
    <row r="26" spans="1:2" ht="18.75">
      <c r="A26" s="320" t="s">
        <v>0</v>
      </c>
      <c r="B26" s="320"/>
    </row>
    <row r="27" spans="1:2" ht="3.75" customHeight="1">
      <c r="A27" s="47"/>
      <c r="B27" s="48"/>
    </row>
    <row r="28" spans="1:5" ht="36.75" customHeight="1">
      <c r="A28" s="318" t="s">
        <v>114</v>
      </c>
      <c r="B28" s="318"/>
      <c r="E28" s="7"/>
    </row>
    <row r="29" spans="1:2" ht="49.5" customHeight="1">
      <c r="A29" s="67"/>
      <c r="B29" s="67"/>
    </row>
    <row r="30" spans="1:2" ht="19.5" customHeight="1">
      <c r="A30" s="149"/>
      <c r="B30" s="29" t="s">
        <v>1</v>
      </c>
    </row>
    <row r="31" spans="1:2" ht="44.25" customHeight="1">
      <c r="A31" s="59" t="s">
        <v>9</v>
      </c>
      <c r="B31" s="91" t="s">
        <v>29</v>
      </c>
    </row>
    <row r="32" spans="1:2" ht="7.5" customHeight="1">
      <c r="A32" s="52"/>
      <c r="B32" s="150"/>
    </row>
    <row r="33" spans="1:2" ht="18.75" customHeight="1">
      <c r="A33" s="53" t="s">
        <v>2</v>
      </c>
      <c r="B33" s="6">
        <v>53522.9</v>
      </c>
    </row>
    <row r="34" spans="1:2" ht="18.75">
      <c r="A34" s="53" t="s">
        <v>3</v>
      </c>
      <c r="B34" s="6">
        <v>30788.6</v>
      </c>
    </row>
    <row r="35" spans="1:2" ht="18.75">
      <c r="A35" s="1" t="s">
        <v>51</v>
      </c>
      <c r="B35" s="6">
        <v>33116.9</v>
      </c>
    </row>
    <row r="36" spans="1:2" ht="18.75">
      <c r="A36" s="1" t="s">
        <v>66</v>
      </c>
      <c r="B36" s="6">
        <v>122790.6</v>
      </c>
    </row>
    <row r="37" spans="1:2" ht="18.75">
      <c r="A37" s="1" t="s">
        <v>52</v>
      </c>
      <c r="B37" s="6">
        <v>24658.5</v>
      </c>
    </row>
    <row r="38" spans="1:2" ht="18.75">
      <c r="A38" s="1" t="s">
        <v>45</v>
      </c>
      <c r="B38" s="6">
        <v>60498.3</v>
      </c>
    </row>
    <row r="39" spans="1:2" ht="18.75">
      <c r="A39" s="1" t="s">
        <v>46</v>
      </c>
      <c r="B39" s="6">
        <v>26446.1</v>
      </c>
    </row>
    <row r="40" spans="1:2" ht="18.75">
      <c r="A40" s="1" t="s">
        <v>58</v>
      </c>
      <c r="B40" s="6">
        <v>75748.3</v>
      </c>
    </row>
    <row r="41" spans="1:2" ht="18.75">
      <c r="A41" s="1" t="s">
        <v>53</v>
      </c>
      <c r="B41" s="6">
        <v>45252.3</v>
      </c>
    </row>
    <row r="42" spans="1:2" ht="18.75">
      <c r="A42" s="1" t="s">
        <v>48</v>
      </c>
      <c r="B42" s="6">
        <v>72042.6</v>
      </c>
    </row>
    <row r="43" spans="1:2" ht="18.75">
      <c r="A43" s="1" t="s">
        <v>49</v>
      </c>
      <c r="B43" s="6">
        <v>70802</v>
      </c>
    </row>
    <row r="44" spans="1:2" ht="18.75">
      <c r="A44" s="1" t="s">
        <v>54</v>
      </c>
      <c r="B44" s="6">
        <v>16266.1</v>
      </c>
    </row>
    <row r="45" spans="1:2" ht="18.75">
      <c r="A45" s="1" t="s">
        <v>69</v>
      </c>
      <c r="B45" s="6">
        <v>60248.5</v>
      </c>
    </row>
    <row r="46" spans="1:2" ht="18.75">
      <c r="A46" s="1" t="s">
        <v>50</v>
      </c>
      <c r="B46" s="6">
        <v>9538.2</v>
      </c>
    </row>
    <row r="47" spans="1:2" ht="18.75">
      <c r="A47" s="1" t="s">
        <v>56</v>
      </c>
      <c r="B47" s="6">
        <v>24012.8</v>
      </c>
    </row>
    <row r="48" spans="1:2" ht="18.75">
      <c r="A48" s="1" t="s">
        <v>57</v>
      </c>
      <c r="B48" s="6">
        <v>29416.8</v>
      </c>
    </row>
    <row r="49" spans="1:5" ht="24.75" customHeight="1">
      <c r="A49" s="53" t="s">
        <v>4</v>
      </c>
      <c r="B49" s="6">
        <f>SUM(B32:B48)</f>
        <v>755149.5</v>
      </c>
      <c r="C49" s="17"/>
      <c r="E49" s="6"/>
    </row>
    <row r="50" ht="18.75">
      <c r="A50" s="53"/>
    </row>
    <row r="51" ht="18.75">
      <c r="A51" s="53"/>
    </row>
    <row r="52" spans="1:2" ht="18.75">
      <c r="A52" s="53"/>
      <c r="B52" s="31" t="s">
        <v>12</v>
      </c>
    </row>
    <row r="53" spans="1:2" ht="18.75">
      <c r="A53" s="45"/>
      <c r="B53" s="31" t="s">
        <v>118</v>
      </c>
    </row>
    <row r="54" ht="49.5" customHeight="1">
      <c r="A54" s="53"/>
    </row>
    <row r="55" spans="1:2" ht="18.75">
      <c r="A55" s="320" t="s">
        <v>10</v>
      </c>
      <c r="B55" s="320"/>
    </row>
    <row r="56" spans="1:2" ht="5.25" customHeight="1">
      <c r="A56" s="47"/>
      <c r="B56" s="47"/>
    </row>
    <row r="57" spans="1:2" ht="56.25" customHeight="1">
      <c r="A57" s="318" t="s">
        <v>115</v>
      </c>
      <c r="B57" s="318"/>
    </row>
    <row r="58" spans="1:2" ht="49.5" customHeight="1">
      <c r="A58" s="47"/>
      <c r="B58" s="47"/>
    </row>
    <row r="59" spans="1:2" ht="22.5" customHeight="1">
      <c r="A59" s="321" t="s">
        <v>1</v>
      </c>
      <c r="B59" s="321"/>
    </row>
    <row r="60" spans="1:2" ht="45.75" customHeight="1">
      <c r="A60" s="59" t="s">
        <v>9</v>
      </c>
      <c r="B60" s="91" t="s">
        <v>29</v>
      </c>
    </row>
    <row r="61" spans="1:2" ht="8.25" customHeight="1">
      <c r="A61" s="52"/>
      <c r="B61" s="1"/>
    </row>
    <row r="62" spans="1:2" ht="19.5" customHeight="1">
      <c r="A62" s="53" t="s">
        <v>11</v>
      </c>
      <c r="B62" s="181">
        <v>250</v>
      </c>
    </row>
    <row r="63" spans="1:2" ht="18.75">
      <c r="A63" s="53" t="s">
        <v>2</v>
      </c>
      <c r="B63" s="181">
        <v>80453.1</v>
      </c>
    </row>
    <row r="64" spans="1:2" ht="18.75">
      <c r="A64" s="53" t="s">
        <v>3</v>
      </c>
      <c r="B64" s="181">
        <v>42953.3</v>
      </c>
    </row>
    <row r="65" spans="1:2" ht="18.75">
      <c r="A65" s="1" t="s">
        <v>51</v>
      </c>
      <c r="B65" s="181">
        <v>81029.7</v>
      </c>
    </row>
    <row r="66" spans="1:2" ht="18.75">
      <c r="A66" s="1" t="s">
        <v>66</v>
      </c>
      <c r="B66" s="181">
        <v>55997.36</v>
      </c>
    </row>
    <row r="67" spans="1:2" ht="18.75">
      <c r="A67" s="1" t="s">
        <v>52</v>
      </c>
      <c r="B67" s="181">
        <v>71662</v>
      </c>
    </row>
    <row r="68" spans="1:2" ht="18.75">
      <c r="A68" s="1" t="s">
        <v>45</v>
      </c>
      <c r="B68" s="181">
        <v>22872.9</v>
      </c>
    </row>
    <row r="69" spans="1:2" ht="18.75">
      <c r="A69" s="1" t="s">
        <v>46</v>
      </c>
      <c r="B69" s="181">
        <v>18841.3</v>
      </c>
    </row>
    <row r="70" spans="1:2" ht="18.75">
      <c r="A70" s="1" t="s">
        <v>58</v>
      </c>
      <c r="B70" s="181">
        <v>34860.6</v>
      </c>
    </row>
    <row r="71" spans="1:2" ht="18.75">
      <c r="A71" s="1" t="s">
        <v>53</v>
      </c>
      <c r="B71" s="181">
        <v>107082.4</v>
      </c>
    </row>
    <row r="72" spans="1:2" ht="18.75">
      <c r="A72" s="1" t="s">
        <v>48</v>
      </c>
      <c r="B72" s="181">
        <v>37409.84</v>
      </c>
    </row>
    <row r="73" spans="1:2" ht="18.75">
      <c r="A73" s="1" t="s">
        <v>49</v>
      </c>
      <c r="B73" s="181">
        <v>17855.9</v>
      </c>
    </row>
    <row r="74" spans="1:2" ht="18.75">
      <c r="A74" s="1" t="s">
        <v>54</v>
      </c>
      <c r="B74" s="181">
        <v>29404.544</v>
      </c>
    </row>
    <row r="75" spans="1:2" ht="18.75">
      <c r="A75" s="1" t="s">
        <v>69</v>
      </c>
      <c r="B75" s="181">
        <v>19419.683</v>
      </c>
    </row>
    <row r="76" spans="1:2" ht="18.75">
      <c r="A76" s="1" t="s">
        <v>50</v>
      </c>
      <c r="B76" s="181">
        <v>34008.7</v>
      </c>
    </row>
    <row r="77" spans="1:2" ht="18.75">
      <c r="A77" s="1" t="s">
        <v>56</v>
      </c>
      <c r="B77" s="181">
        <v>56958.9</v>
      </c>
    </row>
    <row r="78" spans="1:2" ht="21.75" customHeight="1">
      <c r="A78" s="1" t="s">
        <v>57</v>
      </c>
      <c r="B78" s="181">
        <v>17740.96</v>
      </c>
    </row>
    <row r="79" ht="5.25" customHeight="1">
      <c r="B79" s="182"/>
    </row>
    <row r="80" spans="1:2" ht="18.75">
      <c r="A80" s="1" t="s">
        <v>4</v>
      </c>
      <c r="B80" s="181">
        <f>SUM(B62:B79)</f>
        <v>728801.187</v>
      </c>
    </row>
    <row r="81" ht="18.75">
      <c r="B81" s="6"/>
    </row>
    <row r="82" ht="18.75">
      <c r="B82" s="6"/>
    </row>
    <row r="83" ht="18.75">
      <c r="B83" s="135"/>
    </row>
    <row r="84" ht="18.75">
      <c r="B84" s="6"/>
    </row>
    <row r="85" ht="18.75">
      <c r="B85" s="31" t="s">
        <v>32</v>
      </c>
    </row>
    <row r="86" spans="1:2" ht="18.75">
      <c r="A86" s="45"/>
      <c r="B86" s="31" t="s">
        <v>118</v>
      </c>
    </row>
    <row r="87" ht="49.5" customHeight="1"/>
    <row r="88" spans="1:2" ht="18.75">
      <c r="A88" s="320" t="s">
        <v>10</v>
      </c>
      <c r="B88" s="320"/>
    </row>
    <row r="89" spans="1:2" ht="5.25" customHeight="1">
      <c r="A89" s="47"/>
      <c r="B89" s="47"/>
    </row>
    <row r="90" spans="1:2" ht="37.5" customHeight="1">
      <c r="A90" s="318" t="s">
        <v>110</v>
      </c>
      <c r="B90" s="318"/>
    </row>
    <row r="91" spans="1:2" ht="49.5" customHeight="1">
      <c r="A91" s="47"/>
      <c r="B91" s="47"/>
    </row>
    <row r="92" ht="21.75" customHeight="1">
      <c r="B92" s="133" t="s">
        <v>1</v>
      </c>
    </row>
    <row r="93" spans="1:2" ht="24" customHeight="1">
      <c r="A93" s="88" t="s">
        <v>36</v>
      </c>
      <c r="B93" s="51" t="s">
        <v>29</v>
      </c>
    </row>
    <row r="94" spans="1:2" ht="9" customHeight="1">
      <c r="A94" s="52"/>
      <c r="B94" s="1"/>
    </row>
    <row r="95" spans="1:2" ht="18.75">
      <c r="A95" s="1" t="s">
        <v>51</v>
      </c>
      <c r="B95" s="6">
        <v>4226.9</v>
      </c>
    </row>
    <row r="96" spans="1:2" ht="18.75">
      <c r="A96" s="1" t="s">
        <v>66</v>
      </c>
      <c r="B96" s="6">
        <v>8742.8</v>
      </c>
    </row>
    <row r="97" spans="1:2" ht="18.75">
      <c r="A97" s="1" t="s">
        <v>52</v>
      </c>
      <c r="B97" s="6">
        <v>8327.8</v>
      </c>
    </row>
    <row r="98" spans="1:2" ht="18.75">
      <c r="A98" s="1" t="s">
        <v>45</v>
      </c>
      <c r="B98" s="6">
        <v>7068.5</v>
      </c>
    </row>
    <row r="99" spans="1:2" ht="18.75">
      <c r="A99" s="1" t="s">
        <v>46</v>
      </c>
      <c r="B99" s="6">
        <v>4931.6</v>
      </c>
    </row>
    <row r="100" spans="1:2" ht="18.75">
      <c r="A100" s="1" t="s">
        <v>58</v>
      </c>
      <c r="B100" s="6">
        <v>4925.1</v>
      </c>
    </row>
    <row r="101" spans="1:2" ht="18.75">
      <c r="A101" s="1" t="s">
        <v>53</v>
      </c>
      <c r="B101" s="6">
        <v>12062.3</v>
      </c>
    </row>
    <row r="102" spans="1:2" ht="18.75">
      <c r="A102" s="1" t="s">
        <v>48</v>
      </c>
      <c r="B102" s="6">
        <v>13914.5</v>
      </c>
    </row>
    <row r="103" spans="1:2" ht="18.75">
      <c r="A103" s="1" t="s">
        <v>49</v>
      </c>
      <c r="B103" s="6">
        <v>6842</v>
      </c>
    </row>
    <row r="104" spans="1:2" ht="18.75">
      <c r="A104" s="1" t="s">
        <v>54</v>
      </c>
      <c r="B104" s="6">
        <v>4489.5</v>
      </c>
    </row>
    <row r="105" spans="1:2" ht="18.75">
      <c r="A105" s="1" t="s">
        <v>69</v>
      </c>
      <c r="B105" s="6">
        <v>7765.3</v>
      </c>
    </row>
    <row r="106" spans="1:2" ht="18.75">
      <c r="A106" s="1" t="s">
        <v>50</v>
      </c>
      <c r="B106" s="6">
        <v>5932.9</v>
      </c>
    </row>
    <row r="107" spans="1:2" ht="18.75">
      <c r="A107" s="1" t="s">
        <v>56</v>
      </c>
      <c r="B107" s="6">
        <v>4663.6</v>
      </c>
    </row>
    <row r="108" spans="1:2" ht="18.75">
      <c r="A108" s="1" t="s">
        <v>57</v>
      </c>
      <c r="B108" s="6">
        <v>5059.4</v>
      </c>
    </row>
    <row r="109" spans="1:3" ht="22.5" customHeight="1">
      <c r="A109" s="1" t="s">
        <v>4</v>
      </c>
      <c r="B109" s="56">
        <f>SUM(B95:B108)</f>
        <v>98952.2</v>
      </c>
      <c r="C109" s="17"/>
    </row>
    <row r="110" ht="18.75">
      <c r="A110" s="53"/>
    </row>
    <row r="111" ht="18.75">
      <c r="A111" s="53"/>
    </row>
    <row r="112" ht="18.75">
      <c r="A112" s="53"/>
    </row>
    <row r="113" spans="1:2" ht="18.75">
      <c r="A113" s="53"/>
      <c r="B113" s="31" t="s">
        <v>16</v>
      </c>
    </row>
    <row r="114" spans="1:2" ht="18.75">
      <c r="A114" s="53"/>
      <c r="B114" s="31" t="s">
        <v>118</v>
      </c>
    </row>
    <row r="115" spans="1:2" ht="48.75" customHeight="1">
      <c r="A115" s="53"/>
      <c r="B115" s="31"/>
    </row>
    <row r="116" spans="1:2" ht="21.75" customHeight="1">
      <c r="A116" s="329" t="s">
        <v>10</v>
      </c>
      <c r="B116" s="329"/>
    </row>
    <row r="117" spans="1:2" ht="57.75" customHeight="1">
      <c r="A117" s="318" t="s">
        <v>90</v>
      </c>
      <c r="B117" s="318"/>
    </row>
    <row r="118" spans="1:2" ht="51" customHeight="1">
      <c r="A118" s="29"/>
      <c r="B118" s="29"/>
    </row>
    <row r="119" spans="1:2" ht="18.75">
      <c r="A119" s="5"/>
      <c r="B119" s="58" t="s">
        <v>1</v>
      </c>
    </row>
    <row r="120" spans="1:2" ht="26.25" customHeight="1">
      <c r="A120" s="59" t="s">
        <v>36</v>
      </c>
      <c r="B120" s="51" t="s">
        <v>29</v>
      </c>
    </row>
    <row r="121" spans="1:2" ht="9.75" customHeight="1">
      <c r="A121" s="52"/>
      <c r="B121" s="1"/>
    </row>
    <row r="122" spans="1:2" ht="18.75">
      <c r="A122" s="1" t="s">
        <v>44</v>
      </c>
      <c r="B122" s="62">
        <v>2157.82609</v>
      </c>
    </row>
    <row r="123" spans="1:2" ht="18.75">
      <c r="A123" s="1" t="s">
        <v>52</v>
      </c>
      <c r="B123" s="62">
        <v>1961.63043</v>
      </c>
    </row>
    <row r="124" spans="1:2" ht="18.75">
      <c r="A124" s="1" t="s">
        <v>45</v>
      </c>
      <c r="B124" s="62">
        <v>2942.5</v>
      </c>
    </row>
    <row r="125" spans="1:2" ht="19.5" customHeight="1">
      <c r="A125" s="1" t="s">
        <v>58</v>
      </c>
      <c r="B125" s="62">
        <v>2157.82609</v>
      </c>
    </row>
    <row r="126" spans="1:2" ht="19.5" customHeight="1">
      <c r="A126" s="1" t="s">
        <v>53</v>
      </c>
      <c r="B126" s="62">
        <v>6748.04348</v>
      </c>
    </row>
    <row r="127" spans="1:2" ht="19.5" customHeight="1">
      <c r="A127" s="1" t="s">
        <v>49</v>
      </c>
      <c r="B127" s="62">
        <v>1147.17391</v>
      </c>
    </row>
    <row r="128" spans="1:2" ht="19.5" customHeight="1">
      <c r="A128" s="1" t="s">
        <v>57</v>
      </c>
      <c r="B128" s="62">
        <v>1599.13043</v>
      </c>
    </row>
    <row r="129" spans="1:2" ht="24" customHeight="1">
      <c r="A129" s="53" t="s">
        <v>4</v>
      </c>
      <c r="B129" s="62">
        <f>SUM(B122:B128)</f>
        <v>18714.13043</v>
      </c>
    </row>
    <row r="130" ht="19.5" customHeight="1">
      <c r="A130" s="53"/>
    </row>
    <row r="131" ht="19.5" customHeight="1">
      <c r="A131" s="53"/>
    </row>
    <row r="132" ht="19.5" customHeight="1">
      <c r="A132" s="53"/>
    </row>
    <row r="133" ht="18.75">
      <c r="B133" s="31" t="s">
        <v>17</v>
      </c>
    </row>
    <row r="134" spans="1:2" ht="16.5" customHeight="1">
      <c r="A134" s="45"/>
      <c r="B134" s="31" t="s">
        <v>118</v>
      </c>
    </row>
    <row r="135" spans="1:2" ht="48.75" customHeight="1">
      <c r="A135" s="53"/>
      <c r="B135" s="31"/>
    </row>
    <row r="136" spans="1:2" ht="18.75">
      <c r="A136" s="320" t="s">
        <v>10</v>
      </c>
      <c r="B136" s="320"/>
    </row>
    <row r="137" spans="1:2" ht="5.25" customHeight="1">
      <c r="A137" s="47"/>
      <c r="B137" s="47"/>
    </row>
    <row r="138" spans="1:2" ht="58.5" customHeight="1">
      <c r="A138" s="318" t="s">
        <v>137</v>
      </c>
      <c r="B138" s="318"/>
    </row>
    <row r="139" spans="1:2" ht="40.5" customHeight="1">
      <c r="A139" s="47"/>
      <c r="B139" s="47"/>
    </row>
    <row r="140" ht="18.75">
      <c r="B140" s="133" t="s">
        <v>1</v>
      </c>
    </row>
    <row r="141" spans="1:2" ht="37.5">
      <c r="A141" s="88" t="s">
        <v>71</v>
      </c>
      <c r="B141" s="51" t="s">
        <v>29</v>
      </c>
    </row>
    <row r="142" spans="1:2" ht="7.5" customHeight="1">
      <c r="A142" s="136"/>
      <c r="B142" s="1"/>
    </row>
    <row r="143" spans="1:2" ht="18.75">
      <c r="A143" s="1" t="s">
        <v>2</v>
      </c>
      <c r="B143" s="55">
        <v>34832.1</v>
      </c>
    </row>
    <row r="144" spans="1:2" ht="18.75">
      <c r="A144" s="1" t="s">
        <v>3</v>
      </c>
      <c r="B144" s="55">
        <f>30935.18+2000</f>
        <v>32935.18</v>
      </c>
    </row>
    <row r="145" spans="1:2" ht="18.75">
      <c r="A145" s="1" t="s">
        <v>51</v>
      </c>
      <c r="B145" s="55">
        <v>5380.15</v>
      </c>
    </row>
    <row r="146" spans="1:2" ht="18.75">
      <c r="A146" s="1" t="s">
        <v>44</v>
      </c>
      <c r="B146" s="55">
        <v>3618.28</v>
      </c>
    </row>
    <row r="147" spans="1:2" ht="18.75">
      <c r="A147" s="1" t="s">
        <v>61</v>
      </c>
      <c r="B147" s="55">
        <v>14542.4</v>
      </c>
    </row>
    <row r="148" spans="1:2" ht="18.75">
      <c r="A148" s="1" t="s">
        <v>45</v>
      </c>
      <c r="B148" s="55">
        <v>2406.46</v>
      </c>
    </row>
    <row r="149" spans="1:2" ht="18.75">
      <c r="A149" s="1" t="s">
        <v>46</v>
      </c>
      <c r="B149" s="55">
        <v>4563.68</v>
      </c>
    </row>
    <row r="150" spans="1:2" ht="18.75">
      <c r="A150" s="1" t="s">
        <v>58</v>
      </c>
      <c r="B150" s="55">
        <v>8809.35</v>
      </c>
    </row>
    <row r="151" spans="1:2" ht="18.75">
      <c r="A151" s="1" t="s">
        <v>53</v>
      </c>
      <c r="B151" s="55">
        <v>11826</v>
      </c>
    </row>
    <row r="152" spans="1:2" ht="18.75">
      <c r="A152" s="1" t="s">
        <v>87</v>
      </c>
      <c r="B152" s="55">
        <v>14274.8</v>
      </c>
    </row>
    <row r="153" spans="1:2" ht="18.75">
      <c r="A153" s="1" t="s">
        <v>49</v>
      </c>
      <c r="B153" s="55">
        <v>8680.44</v>
      </c>
    </row>
    <row r="154" spans="1:2" ht="18.75">
      <c r="A154" s="1" t="s">
        <v>55</v>
      </c>
      <c r="B154" s="55">
        <v>8087.42</v>
      </c>
    </row>
    <row r="155" spans="1:2" ht="18.75">
      <c r="A155" s="1" t="s">
        <v>50</v>
      </c>
      <c r="B155" s="55">
        <v>11147.06</v>
      </c>
    </row>
    <row r="156" spans="1:2" ht="18.75">
      <c r="A156" s="1" t="s">
        <v>57</v>
      </c>
      <c r="B156" s="55">
        <v>1876.68</v>
      </c>
    </row>
    <row r="157" spans="1:2" ht="24.75" customHeight="1">
      <c r="A157" s="1" t="s">
        <v>4</v>
      </c>
      <c r="B157" s="56">
        <f>SUM(B143:B156)</f>
        <v>162980</v>
      </c>
    </row>
    <row r="158" ht="18.75">
      <c r="B158" s="56"/>
    </row>
    <row r="159" ht="18.75">
      <c r="B159" s="56"/>
    </row>
    <row r="160" spans="1:2" ht="18.75">
      <c r="A160" s="53"/>
      <c r="B160" s="31" t="s">
        <v>34</v>
      </c>
    </row>
    <row r="161" spans="1:2" ht="18.75">
      <c r="A161" s="53"/>
      <c r="B161" s="31" t="s">
        <v>118</v>
      </c>
    </row>
    <row r="162" spans="1:7" ht="48" customHeight="1">
      <c r="A162" s="5"/>
      <c r="B162" s="61"/>
      <c r="C162" s="41"/>
      <c r="D162" s="42"/>
      <c r="E162" s="42"/>
      <c r="F162" s="42"/>
      <c r="G162" s="42"/>
    </row>
    <row r="163" spans="1:2" ht="18.75">
      <c r="A163" s="329" t="s">
        <v>10</v>
      </c>
      <c r="B163" s="329"/>
    </row>
    <row r="164" spans="1:2" ht="5.25" customHeight="1">
      <c r="A164" s="47"/>
      <c r="B164" s="47"/>
    </row>
    <row r="165" spans="1:3" ht="77.25" customHeight="1">
      <c r="A165" s="318" t="s">
        <v>125</v>
      </c>
      <c r="B165" s="318"/>
      <c r="C165" s="13"/>
    </row>
    <row r="166" spans="1:3" ht="44.25" customHeight="1">
      <c r="A166" s="29"/>
      <c r="B166" s="29"/>
      <c r="C166" s="13"/>
    </row>
    <row r="167" spans="1:3" ht="23.25" customHeight="1">
      <c r="A167" s="5"/>
      <c r="B167" s="58" t="s">
        <v>1</v>
      </c>
      <c r="C167" s="13"/>
    </row>
    <row r="168" spans="1:3" ht="39.75" customHeight="1">
      <c r="A168" s="59" t="s">
        <v>25</v>
      </c>
      <c r="B168" s="51" t="s">
        <v>29</v>
      </c>
      <c r="C168" s="13"/>
    </row>
    <row r="169" spans="1:3" ht="8.25" customHeight="1">
      <c r="A169" s="52"/>
      <c r="B169" s="1"/>
      <c r="C169" s="13"/>
    </row>
    <row r="170" spans="1:3" ht="19.5" customHeight="1">
      <c r="A170" s="1" t="s">
        <v>2</v>
      </c>
      <c r="B170" s="60">
        <v>1208</v>
      </c>
      <c r="C170" s="13"/>
    </row>
    <row r="171" spans="1:3" ht="19.5" customHeight="1">
      <c r="A171" s="1" t="s">
        <v>3</v>
      </c>
      <c r="B171" s="60">
        <v>814</v>
      </c>
      <c r="C171" s="13"/>
    </row>
    <row r="172" spans="1:3" ht="19.5" customHeight="1">
      <c r="A172" s="1" t="s">
        <v>51</v>
      </c>
      <c r="B172" s="60">
        <v>753.3</v>
      </c>
      <c r="C172" s="13"/>
    </row>
    <row r="173" spans="1:3" ht="19.5" customHeight="1">
      <c r="A173" s="1" t="s">
        <v>44</v>
      </c>
      <c r="B173" s="60">
        <v>363.9</v>
      </c>
      <c r="C173" s="13"/>
    </row>
    <row r="174" spans="1:3" ht="19.5" customHeight="1">
      <c r="A174" s="1" t="s">
        <v>52</v>
      </c>
      <c r="B174" s="60">
        <v>1246.5</v>
      </c>
      <c r="C174" s="13"/>
    </row>
    <row r="175" spans="1:3" ht="19.5" customHeight="1">
      <c r="A175" s="1" t="s">
        <v>45</v>
      </c>
      <c r="B175" s="60">
        <v>319.2</v>
      </c>
      <c r="C175" s="13"/>
    </row>
    <row r="176" spans="1:3" ht="19.5" customHeight="1">
      <c r="A176" s="1" t="s">
        <v>46</v>
      </c>
      <c r="B176" s="60">
        <v>363.9</v>
      </c>
      <c r="C176" s="13"/>
    </row>
    <row r="177" spans="1:3" ht="19.5" customHeight="1">
      <c r="A177" s="1" t="s">
        <v>58</v>
      </c>
      <c r="B177" s="60">
        <v>446.9</v>
      </c>
      <c r="C177" s="13"/>
    </row>
    <row r="178" spans="1:3" ht="19.5" customHeight="1">
      <c r="A178" s="1" t="s">
        <v>53</v>
      </c>
      <c r="B178" s="60">
        <v>1513</v>
      </c>
      <c r="C178" s="13"/>
    </row>
    <row r="179" spans="1:3" ht="19.5" customHeight="1">
      <c r="A179" s="1" t="s">
        <v>48</v>
      </c>
      <c r="B179" s="60">
        <v>399</v>
      </c>
      <c r="C179" s="13"/>
    </row>
    <row r="180" spans="1:3" ht="19.5" customHeight="1">
      <c r="A180" s="1" t="s">
        <v>49</v>
      </c>
      <c r="B180" s="60">
        <v>478.8</v>
      </c>
      <c r="C180" s="13"/>
    </row>
    <row r="181" spans="1:3" ht="19.5" customHeight="1">
      <c r="A181" s="1" t="s">
        <v>54</v>
      </c>
      <c r="B181" s="60">
        <v>351.1</v>
      </c>
      <c r="C181" s="13"/>
    </row>
    <row r="182" spans="1:3" ht="19.5" customHeight="1">
      <c r="A182" s="1" t="s">
        <v>55</v>
      </c>
      <c r="B182" s="60">
        <v>446.9</v>
      </c>
      <c r="C182" s="13"/>
    </row>
    <row r="183" spans="1:3" ht="19.5" customHeight="1">
      <c r="A183" s="1" t="s">
        <v>50</v>
      </c>
      <c r="B183" s="60">
        <v>877.8</v>
      </c>
      <c r="C183" s="13"/>
    </row>
    <row r="184" spans="1:3" ht="19.5" customHeight="1">
      <c r="A184" s="1" t="s">
        <v>56</v>
      </c>
      <c r="B184" s="60">
        <v>654.4</v>
      </c>
      <c r="C184" s="13"/>
    </row>
    <row r="185" spans="1:3" ht="19.5" customHeight="1">
      <c r="A185" s="1" t="s">
        <v>57</v>
      </c>
      <c r="B185" s="60">
        <v>204.3</v>
      </c>
      <c r="C185" s="13"/>
    </row>
    <row r="186" spans="1:3" ht="24.75" customHeight="1">
      <c r="A186" s="53" t="s">
        <v>4</v>
      </c>
      <c r="B186" s="60">
        <f>SUM(B170:B185)</f>
        <v>10441</v>
      </c>
      <c r="C186" s="13"/>
    </row>
    <row r="187" spans="1:3" ht="24.75" customHeight="1">
      <c r="A187" s="53"/>
      <c r="B187" s="62"/>
      <c r="C187" s="13"/>
    </row>
    <row r="188" spans="1:3" ht="24.75" customHeight="1">
      <c r="A188" s="53"/>
      <c r="B188" s="62"/>
      <c r="C188" s="13"/>
    </row>
    <row r="189" spans="1:4" s="20" customFormat="1" ht="22.5" customHeight="1">
      <c r="A189" s="137"/>
      <c r="B189" s="31" t="s">
        <v>33</v>
      </c>
      <c r="D189" s="21"/>
    </row>
    <row r="190" spans="1:4" s="18" customFormat="1" ht="18.75">
      <c r="A190" s="137"/>
      <c r="B190" s="31" t="s">
        <v>118</v>
      </c>
      <c r="D190" s="19"/>
    </row>
    <row r="191" spans="1:4" s="18" customFormat="1" ht="47.25" customHeight="1">
      <c r="A191" s="138"/>
      <c r="B191" s="138"/>
      <c r="D191" s="19"/>
    </row>
    <row r="192" spans="1:4" s="18" customFormat="1" ht="18.75">
      <c r="A192" s="330" t="s">
        <v>10</v>
      </c>
      <c r="B192" s="330"/>
      <c r="D192" s="19"/>
    </row>
    <row r="193" spans="1:4" s="18" customFormat="1" ht="9" customHeight="1">
      <c r="A193" s="139"/>
      <c r="B193" s="139"/>
      <c r="D193" s="19"/>
    </row>
    <row r="194" spans="1:4" s="18" customFormat="1" ht="114" customHeight="1">
      <c r="A194" s="318" t="s">
        <v>91</v>
      </c>
      <c r="B194" s="318"/>
      <c r="D194" s="19"/>
    </row>
    <row r="195" spans="1:4" s="18" customFormat="1" ht="51" customHeight="1">
      <c r="A195" s="43"/>
      <c r="B195" s="43"/>
      <c r="D195" s="19"/>
    </row>
    <row r="196" spans="1:4" s="18" customFormat="1" ht="18.75">
      <c r="A196" s="334" t="s">
        <v>1</v>
      </c>
      <c r="B196" s="334"/>
      <c r="D196" s="19"/>
    </row>
    <row r="197" spans="1:4" s="18" customFormat="1" ht="37.5">
      <c r="A197" s="88" t="s">
        <v>64</v>
      </c>
      <c r="B197" s="91" t="s">
        <v>29</v>
      </c>
      <c r="D197" s="19"/>
    </row>
    <row r="198" spans="1:4" s="18" customFormat="1" ht="18.75">
      <c r="A198" s="140"/>
      <c r="B198" s="140"/>
      <c r="D198" s="19"/>
    </row>
    <row r="199" spans="1:4" s="18" customFormat="1" ht="18.75">
      <c r="A199" s="141" t="s">
        <v>11</v>
      </c>
      <c r="B199" s="142">
        <v>1.64</v>
      </c>
      <c r="D199" s="19"/>
    </row>
    <row r="200" spans="1:4" s="18" customFormat="1" ht="18.75">
      <c r="A200" s="45" t="s">
        <v>44</v>
      </c>
      <c r="B200" s="142">
        <v>0.83</v>
      </c>
      <c r="D200" s="19"/>
    </row>
    <row r="201" spans="1:4" s="18" customFormat="1" ht="18.75">
      <c r="A201" s="45" t="s">
        <v>58</v>
      </c>
      <c r="B201" s="142">
        <v>0.83</v>
      </c>
      <c r="D201" s="19"/>
    </row>
    <row r="202" spans="1:4" s="18" customFormat="1" ht="18.75">
      <c r="A202" s="45" t="s">
        <v>53</v>
      </c>
      <c r="B202" s="142">
        <v>0.83</v>
      </c>
      <c r="D202" s="19"/>
    </row>
    <row r="203" spans="1:4" s="18" customFormat="1" ht="18.75">
      <c r="A203" s="45" t="s">
        <v>55</v>
      </c>
      <c r="B203" s="142">
        <v>0.83</v>
      </c>
      <c r="D203" s="19"/>
    </row>
    <row r="204" spans="1:4" s="18" customFormat="1" ht="21" customHeight="1">
      <c r="A204" s="7" t="s">
        <v>4</v>
      </c>
      <c r="B204" s="142">
        <f>SUM(B199:B203)</f>
        <v>4.96</v>
      </c>
      <c r="D204" s="19"/>
    </row>
    <row r="205" spans="1:4" s="18" customFormat="1" ht="18.75">
      <c r="A205" s="1"/>
      <c r="B205" s="56"/>
      <c r="D205" s="19"/>
    </row>
    <row r="206" spans="1:4" s="18" customFormat="1" ht="18.75">
      <c r="A206" s="1"/>
      <c r="B206" s="56"/>
      <c r="D206" s="19"/>
    </row>
    <row r="207" spans="1:7" s="18" customFormat="1" ht="15.75" customHeight="1">
      <c r="A207" s="5"/>
      <c r="B207" s="58" t="s">
        <v>35</v>
      </c>
      <c r="C207" s="27"/>
      <c r="D207" s="28"/>
      <c r="E207" s="28"/>
      <c r="F207" s="28"/>
      <c r="G207" s="28"/>
    </row>
    <row r="208" spans="1:2" ht="18.75">
      <c r="A208" s="5"/>
      <c r="B208" s="31" t="s">
        <v>118</v>
      </c>
    </row>
    <row r="209" spans="1:2" ht="18" customHeight="1">
      <c r="A209" s="5"/>
      <c r="B209" s="61"/>
    </row>
    <row r="210" spans="1:3" ht="18.75">
      <c r="A210" s="329" t="s">
        <v>10</v>
      </c>
      <c r="B210" s="329"/>
      <c r="C210" s="13"/>
    </row>
    <row r="211" spans="1:3" ht="5.25" customHeight="1">
      <c r="A211" s="48"/>
      <c r="B211" s="48"/>
      <c r="C211" s="13"/>
    </row>
    <row r="212" spans="1:2" ht="95.25" customHeight="1">
      <c r="A212" s="318" t="s">
        <v>152</v>
      </c>
      <c r="B212" s="318"/>
    </row>
    <row r="213" spans="1:2" ht="54.75" customHeight="1">
      <c r="A213" s="29"/>
      <c r="B213" s="29"/>
    </row>
    <row r="214" spans="1:2" ht="18.75">
      <c r="A214" s="5"/>
      <c r="B214" s="58" t="s">
        <v>1</v>
      </c>
    </row>
    <row r="215" spans="1:4" s="18" customFormat="1" ht="37.5">
      <c r="A215" s="88" t="s">
        <v>25</v>
      </c>
      <c r="B215" s="91" t="s">
        <v>29</v>
      </c>
      <c r="D215" s="19"/>
    </row>
    <row r="216" spans="1:2" ht="9.75" customHeight="1">
      <c r="A216" s="52"/>
      <c r="B216" s="1"/>
    </row>
    <row r="217" spans="1:2" ht="17.25" customHeight="1">
      <c r="A217" s="183" t="s">
        <v>11</v>
      </c>
      <c r="B217" s="60">
        <v>5078.5</v>
      </c>
    </row>
    <row r="218" spans="1:4" s="18" customFormat="1" ht="18" customHeight="1">
      <c r="A218" s="184" t="s">
        <v>51</v>
      </c>
      <c r="B218" s="60">
        <v>20410</v>
      </c>
      <c r="D218" s="19"/>
    </row>
    <row r="219" spans="1:4" s="18" customFormat="1" ht="18.75">
      <c r="A219" s="184" t="s">
        <v>44</v>
      </c>
      <c r="B219" s="60">
        <v>18282</v>
      </c>
      <c r="D219" s="19"/>
    </row>
    <row r="220" spans="1:4" s="18" customFormat="1" ht="18.75">
      <c r="A220" s="184" t="s">
        <v>52</v>
      </c>
      <c r="B220" s="60">
        <v>16413</v>
      </c>
      <c r="D220" s="19"/>
    </row>
    <row r="221" spans="1:4" s="18" customFormat="1" ht="18.75">
      <c r="A221" s="184" t="s">
        <v>45</v>
      </c>
      <c r="B221" s="60">
        <v>11246</v>
      </c>
      <c r="D221" s="19"/>
    </row>
    <row r="222" spans="1:4" s="18" customFormat="1" ht="18.75">
      <c r="A222" s="184" t="s">
        <v>46</v>
      </c>
      <c r="B222" s="60">
        <v>12888</v>
      </c>
      <c r="D222" s="19"/>
    </row>
    <row r="223" spans="1:4" s="18" customFormat="1" ht="18.75">
      <c r="A223" s="184" t="s">
        <v>58</v>
      </c>
      <c r="B223" s="60">
        <v>17126</v>
      </c>
      <c r="D223" s="19"/>
    </row>
    <row r="224" spans="1:4" s="18" customFormat="1" ht="18.75">
      <c r="A224" s="184" t="s">
        <v>53</v>
      </c>
      <c r="B224" s="60">
        <v>39574</v>
      </c>
      <c r="D224" s="19"/>
    </row>
    <row r="225" spans="1:4" s="18" customFormat="1" ht="18.75">
      <c r="A225" s="184" t="s">
        <v>48</v>
      </c>
      <c r="B225" s="60">
        <v>25447</v>
      </c>
      <c r="D225" s="19"/>
    </row>
    <row r="226" spans="1:4" s="18" customFormat="1" ht="18.75">
      <c r="A226" s="184" t="s">
        <v>49</v>
      </c>
      <c r="B226" s="60">
        <v>13749</v>
      </c>
      <c r="D226" s="19"/>
    </row>
    <row r="227" spans="1:4" s="18" customFormat="1" ht="18.75">
      <c r="A227" s="184" t="s">
        <v>54</v>
      </c>
      <c r="B227" s="60">
        <v>13732</v>
      </c>
      <c r="D227" s="19"/>
    </row>
    <row r="228" spans="1:4" s="18" customFormat="1" ht="18.75">
      <c r="A228" s="184" t="s">
        <v>55</v>
      </c>
      <c r="B228" s="60">
        <v>16224</v>
      </c>
      <c r="D228" s="19"/>
    </row>
    <row r="229" spans="1:4" s="18" customFormat="1" ht="18.75">
      <c r="A229" s="184" t="s">
        <v>50</v>
      </c>
      <c r="B229" s="60">
        <v>20273</v>
      </c>
      <c r="D229" s="19"/>
    </row>
    <row r="230" spans="1:4" s="18" customFormat="1" ht="18.75">
      <c r="A230" s="184" t="s">
        <v>56</v>
      </c>
      <c r="B230" s="60">
        <v>22534</v>
      </c>
      <c r="D230" s="19"/>
    </row>
    <row r="231" spans="1:4" s="18" customFormat="1" ht="18.75">
      <c r="A231" s="184" t="s">
        <v>57</v>
      </c>
      <c r="B231" s="60">
        <v>11984</v>
      </c>
      <c r="D231" s="19"/>
    </row>
    <row r="232" spans="1:4" s="18" customFormat="1" ht="28.5" customHeight="1">
      <c r="A232" s="53" t="s">
        <v>4</v>
      </c>
      <c r="B232" s="60">
        <f>SUM(B217:B231)</f>
        <v>264960.5</v>
      </c>
      <c r="D232" s="19"/>
    </row>
    <row r="233" ht="18.75">
      <c r="A233" s="53"/>
    </row>
    <row r="234" ht="18.75">
      <c r="A234" s="53"/>
    </row>
    <row r="235" ht="18.75">
      <c r="B235" s="31" t="s">
        <v>18</v>
      </c>
    </row>
    <row r="236" spans="1:3" ht="21" customHeight="1">
      <c r="A236" s="45"/>
      <c r="B236" s="31" t="s">
        <v>118</v>
      </c>
      <c r="C236" s="13"/>
    </row>
    <row r="237" ht="38.25" customHeight="1">
      <c r="C237" s="13"/>
    </row>
    <row r="238" spans="1:3" ht="18.75">
      <c r="A238" s="320" t="s">
        <v>10</v>
      </c>
      <c r="B238" s="320"/>
      <c r="C238" s="13"/>
    </row>
    <row r="239" spans="1:3" ht="5.25" customHeight="1">
      <c r="A239" s="48"/>
      <c r="B239" s="48"/>
      <c r="C239" s="13"/>
    </row>
    <row r="240" spans="1:3" ht="225.75" customHeight="1">
      <c r="A240" s="318" t="s">
        <v>138</v>
      </c>
      <c r="B240" s="318"/>
      <c r="C240" s="13"/>
    </row>
    <row r="241" spans="1:3" ht="38.25" customHeight="1">
      <c r="A241" s="49"/>
      <c r="B241" s="49"/>
      <c r="C241" s="13"/>
    </row>
    <row r="242" spans="1:3" ht="18.75">
      <c r="A242" s="4"/>
      <c r="B242" s="57" t="s">
        <v>1</v>
      </c>
      <c r="C242" s="13"/>
    </row>
    <row r="243" spans="1:3" ht="39" customHeight="1">
      <c r="A243" s="50" t="s">
        <v>26</v>
      </c>
      <c r="B243" s="51" t="s">
        <v>29</v>
      </c>
      <c r="C243" s="13"/>
    </row>
    <row r="244" spans="1:3" ht="10.5" customHeight="1">
      <c r="A244" s="52"/>
      <c r="B244" s="1"/>
      <c r="C244" s="13"/>
    </row>
    <row r="245" spans="1:3" ht="16.5" customHeight="1">
      <c r="A245" s="82" t="s">
        <v>11</v>
      </c>
      <c r="B245" s="162">
        <v>738902.657</v>
      </c>
      <c r="C245" s="13"/>
    </row>
    <row r="246" spans="1:3" ht="18.75">
      <c r="A246" s="82" t="s">
        <v>2</v>
      </c>
      <c r="B246" s="162">
        <v>177516.9</v>
      </c>
      <c r="C246" s="13"/>
    </row>
    <row r="247" spans="1:3" ht="19.5" customHeight="1">
      <c r="A247" s="82" t="s">
        <v>3</v>
      </c>
      <c r="B247" s="162">
        <v>77031.6</v>
      </c>
      <c r="C247" s="13"/>
    </row>
    <row r="248" spans="1:3" ht="18.75">
      <c r="A248" s="18" t="s">
        <v>51</v>
      </c>
      <c r="B248" s="162">
        <v>110474.5</v>
      </c>
      <c r="C248" s="13"/>
    </row>
    <row r="249" spans="1:3" ht="18.75">
      <c r="A249" s="18" t="s">
        <v>44</v>
      </c>
      <c r="B249" s="162">
        <v>139910.6</v>
      </c>
      <c r="C249" s="13"/>
    </row>
    <row r="250" spans="1:3" ht="18.75">
      <c r="A250" s="18" t="s">
        <v>52</v>
      </c>
      <c r="B250" s="162">
        <v>194025.1</v>
      </c>
      <c r="C250" s="13"/>
    </row>
    <row r="251" spans="1:3" ht="18.75">
      <c r="A251" s="18" t="s">
        <v>45</v>
      </c>
      <c r="B251" s="162">
        <v>62959.8</v>
      </c>
      <c r="C251" s="13"/>
    </row>
    <row r="252" spans="1:3" ht="18.75">
      <c r="A252" s="18" t="s">
        <v>46</v>
      </c>
      <c r="B252" s="162">
        <v>77179.7</v>
      </c>
      <c r="C252" s="13"/>
    </row>
    <row r="253" spans="1:3" ht="18.75">
      <c r="A253" s="18" t="s">
        <v>58</v>
      </c>
      <c r="B253" s="162">
        <v>111573.7</v>
      </c>
      <c r="C253" s="13"/>
    </row>
    <row r="254" spans="1:3" ht="18.75">
      <c r="A254" s="18" t="s">
        <v>53</v>
      </c>
      <c r="B254" s="162">
        <v>333657.6</v>
      </c>
      <c r="C254" s="13"/>
    </row>
    <row r="255" spans="1:3" ht="18.75">
      <c r="A255" s="18" t="s">
        <v>48</v>
      </c>
      <c r="B255" s="162">
        <v>170326.2</v>
      </c>
      <c r="C255" s="13"/>
    </row>
    <row r="256" spans="1:3" ht="18.75">
      <c r="A256" s="18" t="s">
        <v>49</v>
      </c>
      <c r="B256" s="162">
        <v>67657.1</v>
      </c>
      <c r="C256" s="13"/>
    </row>
    <row r="257" spans="1:3" ht="18.75">
      <c r="A257" s="18" t="s">
        <v>54</v>
      </c>
      <c r="B257" s="162">
        <v>63628</v>
      </c>
      <c r="C257" s="13"/>
    </row>
    <row r="258" spans="1:3" ht="18.75">
      <c r="A258" s="18" t="s">
        <v>55</v>
      </c>
      <c r="B258" s="162">
        <v>77536.7</v>
      </c>
      <c r="C258" s="13"/>
    </row>
    <row r="259" spans="1:3" ht="18.75">
      <c r="A259" s="18" t="s">
        <v>50</v>
      </c>
      <c r="B259" s="162">
        <v>118566.7</v>
      </c>
      <c r="C259" s="13"/>
    </row>
    <row r="260" spans="1:3" ht="18.75">
      <c r="A260" s="18" t="s">
        <v>56</v>
      </c>
      <c r="B260" s="162">
        <v>119409.5</v>
      </c>
      <c r="C260" s="13"/>
    </row>
    <row r="261" spans="1:3" ht="18.75">
      <c r="A261" s="18" t="s">
        <v>57</v>
      </c>
      <c r="B261" s="162">
        <v>41904.7</v>
      </c>
      <c r="C261" s="13"/>
    </row>
    <row r="262" spans="1:3" ht="24" customHeight="1">
      <c r="A262" s="1" t="s">
        <v>4</v>
      </c>
      <c r="B262" s="162">
        <f>SUM(B245:B261)</f>
        <v>2682261.057</v>
      </c>
      <c r="C262" s="13"/>
    </row>
    <row r="263" spans="2:3" ht="24" customHeight="1">
      <c r="B263" s="62"/>
      <c r="C263" s="13"/>
    </row>
    <row r="264" spans="2:3" ht="24" customHeight="1">
      <c r="B264" s="62"/>
      <c r="C264" s="13"/>
    </row>
    <row r="265" spans="1:3" ht="18.75">
      <c r="A265" s="4"/>
      <c r="B265" s="31" t="s">
        <v>31</v>
      </c>
      <c r="C265" s="13"/>
    </row>
    <row r="266" spans="1:3" ht="18.75">
      <c r="A266" s="46"/>
      <c r="B266" s="31" t="s">
        <v>118</v>
      </c>
      <c r="C266" s="13"/>
    </row>
    <row r="267" spans="1:3" ht="46.5" customHeight="1">
      <c r="A267" s="46"/>
      <c r="C267" s="13"/>
    </row>
    <row r="268" spans="1:3" ht="21.75" customHeight="1">
      <c r="A268" s="324" t="s">
        <v>10</v>
      </c>
      <c r="B268" s="324"/>
      <c r="C268" s="13"/>
    </row>
    <row r="269" spans="1:3" ht="9" customHeight="1">
      <c r="A269" s="69"/>
      <c r="B269" s="69"/>
      <c r="C269" s="13"/>
    </row>
    <row r="270" spans="1:3" ht="114" customHeight="1">
      <c r="A270" s="323" t="s">
        <v>153</v>
      </c>
      <c r="B270" s="323"/>
      <c r="C270" s="13"/>
    </row>
    <row r="271" spans="1:3" ht="44.25" customHeight="1">
      <c r="A271" s="122"/>
      <c r="B271" s="122"/>
      <c r="C271" s="13"/>
    </row>
    <row r="272" spans="1:3" ht="21" customHeight="1">
      <c r="A272" s="3"/>
      <c r="B272" s="71" t="s">
        <v>1</v>
      </c>
      <c r="C272" s="13"/>
    </row>
    <row r="273" spans="1:3" ht="39.75" customHeight="1">
      <c r="A273" s="50" t="s">
        <v>43</v>
      </c>
      <c r="B273" s="51" t="s">
        <v>29</v>
      </c>
      <c r="C273" s="13"/>
    </row>
    <row r="274" spans="1:3" ht="6" customHeight="1">
      <c r="A274" s="72"/>
      <c r="B274" s="73"/>
      <c r="C274" s="13"/>
    </row>
    <row r="275" spans="1:3" ht="17.25" customHeight="1">
      <c r="A275" s="82" t="s">
        <v>11</v>
      </c>
      <c r="B275" s="60">
        <v>9.6</v>
      </c>
      <c r="C275" s="13"/>
    </row>
    <row r="276" spans="1:3" ht="17.25" customHeight="1">
      <c r="A276" s="82" t="s">
        <v>2</v>
      </c>
      <c r="B276" s="60">
        <v>9.2</v>
      </c>
      <c r="C276" s="13"/>
    </row>
    <row r="277" spans="1:3" ht="16.5" customHeight="1">
      <c r="A277" s="82" t="s">
        <v>3</v>
      </c>
      <c r="B277" s="60">
        <v>4.6</v>
      </c>
      <c r="C277" s="13"/>
    </row>
    <row r="278" spans="1:3" ht="18" customHeight="1">
      <c r="A278" s="18" t="s">
        <v>51</v>
      </c>
      <c r="B278" s="60">
        <v>74.8</v>
      </c>
      <c r="C278" s="13"/>
    </row>
    <row r="279" spans="1:3" ht="17.25" customHeight="1">
      <c r="A279" s="18" t="s">
        <v>52</v>
      </c>
      <c r="B279" s="60">
        <v>46</v>
      </c>
      <c r="C279" s="13"/>
    </row>
    <row r="280" spans="1:3" ht="17.25" customHeight="1">
      <c r="A280" s="18" t="s">
        <v>45</v>
      </c>
      <c r="B280" s="60">
        <v>4.6</v>
      </c>
      <c r="C280" s="13"/>
    </row>
    <row r="281" spans="1:3" ht="18.75">
      <c r="A281" s="18" t="s">
        <v>46</v>
      </c>
      <c r="B281" s="60">
        <v>4.6</v>
      </c>
      <c r="C281" s="13"/>
    </row>
    <row r="282" spans="1:3" ht="18.75">
      <c r="A282" s="18" t="s">
        <v>58</v>
      </c>
      <c r="B282" s="60">
        <v>13.8</v>
      </c>
      <c r="C282" s="13"/>
    </row>
    <row r="283" spans="1:3" ht="18.75">
      <c r="A283" s="18" t="s">
        <v>53</v>
      </c>
      <c r="B283" s="60">
        <v>4.6</v>
      </c>
      <c r="C283" s="13"/>
    </row>
    <row r="284" spans="1:3" ht="18.75">
      <c r="A284" s="18" t="s">
        <v>48</v>
      </c>
      <c r="B284" s="60">
        <v>4.6</v>
      </c>
      <c r="C284" s="13"/>
    </row>
    <row r="285" spans="1:3" ht="18.75">
      <c r="A285" s="18" t="s">
        <v>49</v>
      </c>
      <c r="B285" s="60">
        <v>4.6</v>
      </c>
      <c r="C285" s="13"/>
    </row>
    <row r="286" spans="1:3" ht="18.75">
      <c r="A286" s="18" t="s">
        <v>54</v>
      </c>
      <c r="B286" s="60">
        <v>50.6</v>
      </c>
      <c r="C286" s="13"/>
    </row>
    <row r="287" spans="1:3" ht="18.75">
      <c r="A287" s="18" t="s">
        <v>55</v>
      </c>
      <c r="B287" s="60">
        <v>4.6</v>
      </c>
      <c r="C287" s="13"/>
    </row>
    <row r="288" spans="1:3" ht="18.75">
      <c r="A288" s="18" t="s">
        <v>50</v>
      </c>
      <c r="B288" s="60">
        <v>4.6</v>
      </c>
      <c r="C288" s="13"/>
    </row>
    <row r="289" spans="1:3" ht="18.75">
      <c r="A289" s="18" t="s">
        <v>56</v>
      </c>
      <c r="B289" s="60">
        <v>4.6</v>
      </c>
      <c r="C289" s="13"/>
    </row>
    <row r="290" spans="1:3" ht="18.75">
      <c r="A290" s="18" t="s">
        <v>57</v>
      </c>
      <c r="B290" s="60">
        <v>4.6</v>
      </c>
      <c r="C290" s="13"/>
    </row>
    <row r="291" spans="1:3" ht="24" customHeight="1">
      <c r="A291" s="1" t="s">
        <v>4</v>
      </c>
      <c r="B291" s="60">
        <f>SUM(B275:B290)</f>
        <v>250</v>
      </c>
      <c r="C291" s="13"/>
    </row>
    <row r="292" spans="1:3" ht="18.75">
      <c r="A292" s="4"/>
      <c r="B292" s="60"/>
      <c r="C292" s="13"/>
    </row>
    <row r="293" spans="1:3" ht="18.75">
      <c r="A293" s="4"/>
      <c r="B293" s="60"/>
      <c r="C293" s="13"/>
    </row>
    <row r="294" spans="2:3" ht="18.75">
      <c r="B294" s="31" t="s">
        <v>19</v>
      </c>
      <c r="C294" s="13"/>
    </row>
    <row r="295" spans="1:3" ht="18.75">
      <c r="A295" s="45"/>
      <c r="B295" s="31" t="s">
        <v>118</v>
      </c>
      <c r="C295" s="13"/>
    </row>
    <row r="296" ht="41.25" customHeight="1">
      <c r="C296" s="13"/>
    </row>
    <row r="297" spans="1:3" ht="24" customHeight="1">
      <c r="A297" s="320" t="s">
        <v>10</v>
      </c>
      <c r="B297" s="320"/>
      <c r="C297" s="13"/>
    </row>
    <row r="298" spans="1:3" ht="18.75">
      <c r="A298" s="48"/>
      <c r="B298" s="48"/>
      <c r="C298" s="13"/>
    </row>
    <row r="299" spans="1:3" ht="114.75" customHeight="1">
      <c r="A299" s="318" t="s">
        <v>107</v>
      </c>
      <c r="B299" s="318"/>
      <c r="C299" s="13"/>
    </row>
    <row r="300" spans="1:2" ht="27" customHeight="1">
      <c r="A300" s="47"/>
      <c r="B300" s="47"/>
    </row>
    <row r="301" spans="1:2" ht="18.75">
      <c r="A301" s="4"/>
      <c r="B301" s="57" t="s">
        <v>1</v>
      </c>
    </row>
    <row r="302" spans="1:2" ht="42" customHeight="1">
      <c r="A302" s="50" t="s">
        <v>26</v>
      </c>
      <c r="B302" s="51" t="s">
        <v>29</v>
      </c>
    </row>
    <row r="303" spans="1:2" ht="6" customHeight="1">
      <c r="A303" s="52"/>
      <c r="B303" s="1"/>
    </row>
    <row r="304" spans="1:2" ht="20.25" customHeight="1">
      <c r="A304" s="63" t="s">
        <v>11</v>
      </c>
      <c r="B304" s="301">
        <v>24925.21</v>
      </c>
    </row>
    <row r="305" spans="1:2" ht="19.5" customHeight="1">
      <c r="A305" s="63" t="s">
        <v>2</v>
      </c>
      <c r="B305" s="301">
        <v>7170</v>
      </c>
    </row>
    <row r="306" spans="1:2" ht="18.75" customHeight="1">
      <c r="A306" s="63" t="s">
        <v>3</v>
      </c>
      <c r="B306" s="301">
        <v>3669.3</v>
      </c>
    </row>
    <row r="307" spans="1:2" ht="19.5" customHeight="1">
      <c r="A307" s="64" t="s">
        <v>51</v>
      </c>
      <c r="B307" s="301">
        <v>6554.4</v>
      </c>
    </row>
    <row r="308" spans="1:2" ht="21" customHeight="1">
      <c r="A308" s="64" t="s">
        <v>44</v>
      </c>
      <c r="B308" s="301">
        <v>5890.5</v>
      </c>
    </row>
    <row r="309" spans="1:2" ht="18.75">
      <c r="A309" s="64" t="s">
        <v>52</v>
      </c>
      <c r="B309" s="301">
        <v>11412.9</v>
      </c>
    </row>
    <row r="310" spans="1:2" ht="18.75">
      <c r="A310" s="64" t="s">
        <v>45</v>
      </c>
      <c r="B310" s="301">
        <v>3340</v>
      </c>
    </row>
    <row r="311" spans="1:2" ht="18.75">
      <c r="A311" s="64" t="s">
        <v>46</v>
      </c>
      <c r="B311" s="301">
        <v>4336.2</v>
      </c>
    </row>
    <row r="312" spans="1:2" ht="18.75">
      <c r="A312" s="64" t="s">
        <v>58</v>
      </c>
      <c r="B312" s="301">
        <v>4283.4</v>
      </c>
    </row>
    <row r="313" spans="1:2" ht="18.75">
      <c r="A313" s="64" t="s">
        <v>53</v>
      </c>
      <c r="B313" s="301">
        <v>15276.52</v>
      </c>
    </row>
    <row r="314" spans="1:2" ht="18.75">
      <c r="A314" s="64" t="s">
        <v>48</v>
      </c>
      <c r="B314" s="301">
        <v>10236.2</v>
      </c>
    </row>
    <row r="315" spans="1:2" ht="18.75">
      <c r="A315" s="64" t="s">
        <v>49</v>
      </c>
      <c r="B315" s="301">
        <v>3205.1</v>
      </c>
    </row>
    <row r="316" spans="1:2" ht="18.75">
      <c r="A316" s="64" t="s">
        <v>54</v>
      </c>
      <c r="B316" s="301">
        <v>2570</v>
      </c>
    </row>
    <row r="317" spans="1:2" ht="18.75">
      <c r="A317" s="64" t="s">
        <v>55</v>
      </c>
      <c r="B317" s="301">
        <v>5099.1</v>
      </c>
    </row>
    <row r="318" spans="1:2" ht="18.75">
      <c r="A318" s="64" t="s">
        <v>50</v>
      </c>
      <c r="B318" s="301">
        <v>4533.2</v>
      </c>
    </row>
    <row r="319" spans="1:2" ht="18.75">
      <c r="A319" s="64" t="s">
        <v>56</v>
      </c>
      <c r="B319" s="301">
        <v>4782</v>
      </c>
    </row>
    <row r="320" spans="1:2" ht="18.75">
      <c r="A320" s="64" t="s">
        <v>57</v>
      </c>
      <c r="B320" s="301">
        <v>1629.8</v>
      </c>
    </row>
    <row r="321" spans="1:2" ht="27" customHeight="1">
      <c r="A321" s="1" t="s">
        <v>4</v>
      </c>
      <c r="B321" s="54">
        <v>118913.83</v>
      </c>
    </row>
    <row r="322" spans="1:2" ht="18.75">
      <c r="A322" s="4"/>
      <c r="B322" s="60"/>
    </row>
    <row r="323" spans="1:2" ht="18.75">
      <c r="A323" s="4"/>
      <c r="B323" s="60"/>
    </row>
    <row r="324" ht="18.75">
      <c r="B324" s="31" t="s">
        <v>20</v>
      </c>
    </row>
    <row r="325" spans="1:2" ht="18.75">
      <c r="A325" s="45"/>
      <c r="B325" s="31" t="s">
        <v>118</v>
      </c>
    </row>
    <row r="326" spans="3:5" ht="41.25" customHeight="1">
      <c r="C326" s="13"/>
      <c r="E326" s="6"/>
    </row>
    <row r="327" spans="1:5" ht="20.25" customHeight="1">
      <c r="A327" s="320" t="s">
        <v>10</v>
      </c>
      <c r="B327" s="320"/>
      <c r="C327" s="13"/>
      <c r="E327" s="6"/>
    </row>
    <row r="328" spans="1:3" ht="5.25" customHeight="1">
      <c r="A328" s="48"/>
      <c r="B328" s="48"/>
      <c r="C328" s="13"/>
    </row>
    <row r="329" spans="1:2" ht="193.5" customHeight="1">
      <c r="A329" s="318" t="s">
        <v>126</v>
      </c>
      <c r="B329" s="318"/>
    </row>
    <row r="330" spans="1:2" ht="33.75" customHeight="1">
      <c r="A330" s="49"/>
      <c r="B330" s="49"/>
    </row>
    <row r="331" spans="1:2" ht="22.5" customHeight="1">
      <c r="A331" s="4"/>
      <c r="B331" s="57" t="s">
        <v>1</v>
      </c>
    </row>
    <row r="332" spans="1:2" ht="38.25" customHeight="1">
      <c r="A332" s="50" t="s">
        <v>26</v>
      </c>
      <c r="B332" s="51" t="s">
        <v>29</v>
      </c>
    </row>
    <row r="333" spans="1:2" ht="9" customHeight="1">
      <c r="A333" s="52"/>
      <c r="B333" s="1"/>
    </row>
    <row r="334" spans="1:2" ht="19.5" customHeight="1">
      <c r="A334" s="63" t="s">
        <v>11</v>
      </c>
      <c r="B334" s="123">
        <v>261.3</v>
      </c>
    </row>
    <row r="335" spans="1:2" ht="18" customHeight="1">
      <c r="A335" s="63" t="s">
        <v>2</v>
      </c>
      <c r="B335" s="123">
        <v>124.7</v>
      </c>
    </row>
    <row r="336" spans="1:2" ht="18" customHeight="1">
      <c r="A336" s="63" t="s">
        <v>3</v>
      </c>
      <c r="B336" s="123">
        <v>118.7</v>
      </c>
    </row>
    <row r="337" spans="1:2" ht="18" customHeight="1">
      <c r="A337" s="64" t="s">
        <v>51</v>
      </c>
      <c r="B337" s="123">
        <v>118.7</v>
      </c>
    </row>
    <row r="338" spans="1:2" ht="18.75" customHeight="1">
      <c r="A338" s="64" t="s">
        <v>44</v>
      </c>
      <c r="B338" s="123">
        <v>118.7</v>
      </c>
    </row>
    <row r="339" spans="1:2" ht="18.75">
      <c r="A339" s="64" t="s">
        <v>52</v>
      </c>
      <c r="B339" s="123">
        <v>118.7</v>
      </c>
    </row>
    <row r="340" spans="1:2" ht="18.75" customHeight="1">
      <c r="A340" s="64" t="s">
        <v>45</v>
      </c>
      <c r="B340" s="123">
        <v>118.7</v>
      </c>
    </row>
    <row r="341" spans="1:7" ht="18.75">
      <c r="A341" s="64" t="s">
        <v>46</v>
      </c>
      <c r="B341" s="123">
        <v>118.7</v>
      </c>
      <c r="F341" s="65"/>
      <c r="G341" s="65"/>
    </row>
    <row r="342" spans="1:7" ht="18.75">
      <c r="A342" s="64" t="s">
        <v>58</v>
      </c>
      <c r="B342" s="123">
        <v>118.7</v>
      </c>
      <c r="F342" s="65"/>
      <c r="G342" s="65"/>
    </row>
    <row r="343" spans="1:7" ht="18.75">
      <c r="A343" s="64" t="s">
        <v>53</v>
      </c>
      <c r="B343" s="123">
        <v>124.7</v>
      </c>
      <c r="F343" s="65"/>
      <c r="G343" s="65"/>
    </row>
    <row r="344" spans="1:7" ht="18.75">
      <c r="A344" s="64" t="s">
        <v>48</v>
      </c>
      <c r="B344" s="123">
        <v>118.7</v>
      </c>
      <c r="F344" s="65"/>
      <c r="G344" s="65"/>
    </row>
    <row r="345" spans="1:7" ht="18.75">
      <c r="A345" s="64" t="s">
        <v>49</v>
      </c>
      <c r="B345" s="123">
        <v>118.7</v>
      </c>
      <c r="F345" s="65"/>
      <c r="G345" s="65"/>
    </row>
    <row r="346" spans="1:7" ht="18.75">
      <c r="A346" s="64" t="s">
        <v>54</v>
      </c>
      <c r="B346" s="123">
        <v>118.7</v>
      </c>
      <c r="F346" s="65"/>
      <c r="G346" s="65"/>
    </row>
    <row r="347" spans="1:7" ht="18.75">
      <c r="A347" s="64" t="s">
        <v>55</v>
      </c>
      <c r="B347" s="123">
        <v>118.7</v>
      </c>
      <c r="F347" s="65"/>
      <c r="G347" s="65"/>
    </row>
    <row r="348" spans="1:7" ht="18.75">
      <c r="A348" s="64" t="s">
        <v>50</v>
      </c>
      <c r="B348" s="123">
        <v>118.7</v>
      </c>
      <c r="F348" s="65"/>
      <c r="G348" s="65"/>
    </row>
    <row r="349" spans="1:7" ht="18.75">
      <c r="A349" s="64" t="s">
        <v>56</v>
      </c>
      <c r="B349" s="123">
        <v>118.7</v>
      </c>
      <c r="F349" s="65"/>
      <c r="G349" s="65"/>
    </row>
    <row r="350" spans="1:7" ht="18.75">
      <c r="A350" s="64" t="s">
        <v>57</v>
      </c>
      <c r="B350" s="123">
        <v>118.7</v>
      </c>
      <c r="F350" s="65"/>
      <c r="G350" s="65"/>
    </row>
    <row r="351" spans="1:7" ht="24" customHeight="1">
      <c r="A351" s="1" t="s">
        <v>4</v>
      </c>
      <c r="B351" s="60">
        <f>SUM(B334:B350)</f>
        <v>2172.5</v>
      </c>
      <c r="F351" s="65"/>
      <c r="G351" s="65"/>
    </row>
    <row r="352" spans="2:7" ht="24" customHeight="1">
      <c r="B352" s="62"/>
      <c r="F352" s="65"/>
      <c r="G352" s="65"/>
    </row>
    <row r="353" spans="2:7" ht="24" customHeight="1">
      <c r="B353" s="62"/>
      <c r="F353" s="65"/>
      <c r="G353" s="65"/>
    </row>
    <row r="354" spans="1:7" ht="18.75">
      <c r="A354" s="53"/>
      <c r="B354" s="31" t="s">
        <v>77</v>
      </c>
      <c r="F354" s="65"/>
      <c r="G354" s="65"/>
    </row>
    <row r="355" spans="1:7" ht="18.75">
      <c r="A355" s="45"/>
      <c r="B355" s="31" t="s">
        <v>118</v>
      </c>
      <c r="F355" s="65"/>
      <c r="G355" s="65"/>
    </row>
    <row r="356" spans="1:7" ht="36" customHeight="1">
      <c r="A356" s="53"/>
      <c r="F356" s="65"/>
      <c r="G356" s="65"/>
    </row>
    <row r="357" spans="1:7" ht="18.75">
      <c r="A357" s="320" t="s">
        <v>0</v>
      </c>
      <c r="B357" s="320"/>
      <c r="F357" s="65"/>
      <c r="G357" s="65"/>
    </row>
    <row r="358" spans="1:7" ht="4.5" customHeight="1">
      <c r="A358" s="47"/>
      <c r="B358" s="47"/>
      <c r="C358" s="66"/>
      <c r="D358" s="66"/>
      <c r="E358" s="66"/>
      <c r="F358" s="66"/>
      <c r="G358" s="66"/>
    </row>
    <row r="359" spans="1:3" ht="228.75" customHeight="1">
      <c r="A359" s="318" t="s">
        <v>127</v>
      </c>
      <c r="B359" s="318"/>
      <c r="C359" s="13"/>
    </row>
    <row r="360" spans="1:3" s="4" customFormat="1" ht="31.5" customHeight="1">
      <c r="A360" s="67"/>
      <c r="B360" s="67"/>
      <c r="C360" s="3"/>
    </row>
    <row r="361" spans="1:3" s="4" customFormat="1" ht="18.75" customHeight="1">
      <c r="A361" s="53"/>
      <c r="B361" s="29" t="s">
        <v>1</v>
      </c>
      <c r="C361" s="3"/>
    </row>
    <row r="362" spans="1:3" s="4" customFormat="1" ht="21.75" customHeight="1">
      <c r="A362" s="331" t="s">
        <v>13</v>
      </c>
      <c r="B362" s="327" t="s">
        <v>29</v>
      </c>
      <c r="C362" s="3"/>
    </row>
    <row r="363" spans="1:3" s="4" customFormat="1" ht="18" customHeight="1">
      <c r="A363" s="332"/>
      <c r="B363" s="328"/>
      <c r="C363" s="3"/>
    </row>
    <row r="364" spans="1:3" s="4" customFormat="1" ht="9.75" customHeight="1">
      <c r="A364" s="52"/>
      <c r="B364" s="52"/>
      <c r="C364" s="3"/>
    </row>
    <row r="365" spans="1:3" s="4" customFormat="1" ht="16.5" customHeight="1">
      <c r="A365" s="53" t="s">
        <v>11</v>
      </c>
      <c r="B365" s="302">
        <v>2338.64</v>
      </c>
      <c r="C365" s="3"/>
    </row>
    <row r="366" spans="1:3" s="4" customFormat="1" ht="19.5" customHeight="1">
      <c r="A366" s="53" t="s">
        <v>2</v>
      </c>
      <c r="B366" s="303">
        <v>45</v>
      </c>
      <c r="C366" s="3"/>
    </row>
    <row r="367" spans="1:2" s="3" customFormat="1" ht="20.25" customHeight="1">
      <c r="A367" s="53" t="s">
        <v>3</v>
      </c>
      <c r="B367" s="303">
        <v>400</v>
      </c>
    </row>
    <row r="368" spans="1:3" s="4" customFormat="1" ht="18" customHeight="1">
      <c r="A368" s="1" t="s">
        <v>51</v>
      </c>
      <c r="B368" s="304">
        <v>5.1</v>
      </c>
      <c r="C368" s="3"/>
    </row>
    <row r="369" spans="1:3" s="4" customFormat="1" ht="19.5" customHeight="1">
      <c r="A369" s="1" t="s">
        <v>44</v>
      </c>
      <c r="B369" s="304">
        <v>5.1</v>
      </c>
      <c r="C369" s="3"/>
    </row>
    <row r="370" spans="1:3" s="4" customFormat="1" ht="18" customHeight="1">
      <c r="A370" s="1" t="s">
        <v>52</v>
      </c>
      <c r="B370" s="304">
        <v>5.1</v>
      </c>
      <c r="C370" s="3"/>
    </row>
    <row r="371" spans="1:3" s="4" customFormat="1" ht="18" customHeight="1">
      <c r="A371" s="1" t="s">
        <v>45</v>
      </c>
      <c r="B371" s="305">
        <v>5.1</v>
      </c>
      <c r="C371" s="3"/>
    </row>
    <row r="372" spans="1:3" s="4" customFormat="1" ht="18" customHeight="1">
      <c r="A372" s="1" t="s">
        <v>46</v>
      </c>
      <c r="B372" s="306">
        <v>5.1</v>
      </c>
      <c r="C372" s="3"/>
    </row>
    <row r="373" spans="1:3" s="4" customFormat="1" ht="18" customHeight="1">
      <c r="A373" s="1" t="s">
        <v>58</v>
      </c>
      <c r="B373" s="304">
        <v>5.1</v>
      </c>
      <c r="C373" s="3"/>
    </row>
    <row r="374" spans="1:3" s="4" customFormat="1" ht="18" customHeight="1">
      <c r="A374" s="1" t="s">
        <v>53</v>
      </c>
      <c r="B374" s="304">
        <v>498.232</v>
      </c>
      <c r="C374" s="3"/>
    </row>
    <row r="375" spans="1:3" s="4" customFormat="1" ht="18" customHeight="1">
      <c r="A375" s="1" t="s">
        <v>48</v>
      </c>
      <c r="B375" s="304">
        <v>5.1</v>
      </c>
      <c r="C375" s="3"/>
    </row>
    <row r="376" spans="1:3" s="4" customFormat="1" ht="18" customHeight="1">
      <c r="A376" s="1" t="s">
        <v>49</v>
      </c>
      <c r="B376" s="304">
        <v>3.008</v>
      </c>
      <c r="C376" s="3"/>
    </row>
    <row r="377" spans="1:3" s="4" customFormat="1" ht="18" customHeight="1">
      <c r="A377" s="1" t="s">
        <v>54</v>
      </c>
      <c r="B377" s="304">
        <v>5.1</v>
      </c>
      <c r="C377" s="3"/>
    </row>
    <row r="378" spans="1:3" s="4" customFormat="1" ht="18" customHeight="1">
      <c r="A378" s="1" t="s">
        <v>55</v>
      </c>
      <c r="B378" s="304">
        <v>5.1</v>
      </c>
      <c r="C378" s="3"/>
    </row>
    <row r="379" spans="1:3" s="4" customFormat="1" ht="18" customHeight="1">
      <c r="A379" s="1" t="s">
        <v>50</v>
      </c>
      <c r="B379" s="304">
        <v>25.42</v>
      </c>
      <c r="C379" s="3"/>
    </row>
    <row r="380" spans="1:3" s="4" customFormat="1" ht="18" customHeight="1">
      <c r="A380" s="1" t="s">
        <v>56</v>
      </c>
      <c r="B380" s="304">
        <v>5.1</v>
      </c>
      <c r="C380" s="3"/>
    </row>
    <row r="381" spans="1:3" s="4" customFormat="1" ht="18" customHeight="1">
      <c r="A381" s="1" t="s">
        <v>57</v>
      </c>
      <c r="B381" s="304">
        <v>5.1</v>
      </c>
      <c r="C381" s="3"/>
    </row>
    <row r="382" spans="1:3" s="4" customFormat="1" ht="25.5" customHeight="1">
      <c r="A382" s="53" t="s">
        <v>4</v>
      </c>
      <c r="B382" s="302">
        <v>3361.3</v>
      </c>
      <c r="C382" s="3"/>
    </row>
    <row r="383" spans="1:3" s="4" customFormat="1" ht="25.5" customHeight="1">
      <c r="A383" s="53"/>
      <c r="B383" s="66"/>
      <c r="C383" s="3"/>
    </row>
    <row r="384" spans="1:3" s="4" customFormat="1" ht="25.5" customHeight="1">
      <c r="A384" s="53"/>
      <c r="B384" s="66"/>
      <c r="C384" s="3"/>
    </row>
    <row r="385" spans="2:3" s="4" customFormat="1" ht="18" customHeight="1">
      <c r="B385" s="31" t="s">
        <v>78</v>
      </c>
      <c r="C385" s="3"/>
    </row>
    <row r="386" spans="1:3" s="4" customFormat="1" ht="18" customHeight="1">
      <c r="A386" s="46"/>
      <c r="B386" s="31" t="s">
        <v>118</v>
      </c>
      <c r="C386" s="3"/>
    </row>
    <row r="387" spans="1:3" s="4" customFormat="1" ht="42" customHeight="1">
      <c r="A387" s="46"/>
      <c r="B387" s="46"/>
      <c r="C387" s="3"/>
    </row>
    <row r="388" spans="1:3" s="4" customFormat="1" ht="21.75" customHeight="1">
      <c r="A388" s="324" t="s">
        <v>10</v>
      </c>
      <c r="B388" s="324"/>
      <c r="C388" s="15"/>
    </row>
    <row r="389" spans="1:3" s="4" customFormat="1" ht="9.75" customHeight="1">
      <c r="A389" s="69"/>
      <c r="B389" s="69"/>
      <c r="C389" s="15"/>
    </row>
    <row r="390" spans="1:2" ht="151.5" customHeight="1">
      <c r="A390" s="323" t="s">
        <v>139</v>
      </c>
      <c r="B390" s="323"/>
    </row>
    <row r="391" spans="1:2" ht="24" customHeight="1">
      <c r="A391" s="70"/>
      <c r="B391" s="4"/>
    </row>
    <row r="392" spans="1:2" ht="18" customHeight="1">
      <c r="A392" s="3"/>
      <c r="B392" s="71" t="s">
        <v>1</v>
      </c>
    </row>
    <row r="393" spans="1:2" ht="39" customHeight="1">
      <c r="A393" s="50" t="s">
        <v>43</v>
      </c>
      <c r="B393" s="51" t="s">
        <v>29</v>
      </c>
    </row>
    <row r="394" spans="1:2" ht="9" customHeight="1">
      <c r="A394" s="72"/>
      <c r="B394" s="73"/>
    </row>
    <row r="395" spans="1:4" s="5" customFormat="1" ht="17.25" customHeight="1">
      <c r="A395" s="53" t="s">
        <v>11</v>
      </c>
      <c r="B395" s="66">
        <v>623536.8</v>
      </c>
      <c r="D395" s="10"/>
    </row>
    <row r="396" spans="1:2" ht="19.5" customHeight="1">
      <c r="A396" s="53" t="s">
        <v>2</v>
      </c>
      <c r="B396" s="66">
        <v>167815.3</v>
      </c>
    </row>
    <row r="397" spans="1:2" ht="18.75" customHeight="1">
      <c r="A397" s="53" t="s">
        <v>3</v>
      </c>
      <c r="B397" s="66">
        <v>69907.1</v>
      </c>
    </row>
    <row r="398" spans="1:2" ht="18" customHeight="1">
      <c r="A398" s="1" t="s">
        <v>51</v>
      </c>
      <c r="B398" s="60">
        <v>62333.4</v>
      </c>
    </row>
    <row r="399" spans="1:2" ht="19.5" customHeight="1">
      <c r="A399" s="1" t="s">
        <v>44</v>
      </c>
      <c r="B399" s="60">
        <v>11628.6</v>
      </c>
    </row>
    <row r="400" spans="1:2" ht="19.5" customHeight="1">
      <c r="A400" s="1" t="s">
        <v>52</v>
      </c>
      <c r="B400" s="60">
        <v>110559</v>
      </c>
    </row>
    <row r="401" spans="1:2" ht="18.75" customHeight="1">
      <c r="A401" s="1" t="s">
        <v>45</v>
      </c>
      <c r="B401" s="60">
        <v>21247</v>
      </c>
    </row>
    <row r="402" spans="1:2" ht="18.75" customHeight="1">
      <c r="A402" s="1" t="s">
        <v>46</v>
      </c>
      <c r="B402" s="60">
        <v>27717.3</v>
      </c>
    </row>
    <row r="403" spans="1:2" ht="18.75" customHeight="1">
      <c r="A403" s="1" t="s">
        <v>58</v>
      </c>
      <c r="B403" s="60">
        <v>42765.6</v>
      </c>
    </row>
    <row r="404" spans="1:3" ht="18.75" customHeight="1">
      <c r="A404" s="1" t="s">
        <v>53</v>
      </c>
      <c r="B404" s="60">
        <v>173932.6</v>
      </c>
      <c r="C404" s="13"/>
    </row>
    <row r="405" spans="1:3" s="4" customFormat="1" ht="19.5" customHeight="1">
      <c r="A405" s="1" t="s">
        <v>48</v>
      </c>
      <c r="B405" s="60">
        <v>26985.2</v>
      </c>
      <c r="C405" s="15"/>
    </row>
    <row r="406" spans="1:3" s="4" customFormat="1" ht="19.5" customHeight="1">
      <c r="A406" s="1" t="s">
        <v>49</v>
      </c>
      <c r="B406" s="60">
        <v>27646.4</v>
      </c>
      <c r="C406" s="15"/>
    </row>
    <row r="407" spans="1:2" ht="18.75">
      <c r="A407" s="1" t="s">
        <v>54</v>
      </c>
      <c r="B407" s="60">
        <v>25918.2</v>
      </c>
    </row>
    <row r="408" spans="1:2" ht="18.75" customHeight="1">
      <c r="A408" s="1" t="s">
        <v>55</v>
      </c>
      <c r="B408" s="60">
        <v>31792.2</v>
      </c>
    </row>
    <row r="409" spans="1:2" ht="20.25" customHeight="1">
      <c r="A409" s="1" t="s">
        <v>50</v>
      </c>
      <c r="B409" s="60">
        <v>37524</v>
      </c>
    </row>
    <row r="410" spans="1:2" ht="20.25" customHeight="1">
      <c r="A410" s="1" t="s">
        <v>56</v>
      </c>
      <c r="B410" s="60">
        <v>69297</v>
      </c>
    </row>
    <row r="411" spans="1:2" ht="17.25" customHeight="1">
      <c r="A411" s="1" t="s">
        <v>57</v>
      </c>
      <c r="B411" s="60">
        <v>10180.2</v>
      </c>
    </row>
    <row r="412" spans="1:2" ht="30.75" customHeight="1">
      <c r="A412" s="4" t="s">
        <v>4</v>
      </c>
      <c r="B412" s="60">
        <f>SUM(B395:B411)</f>
        <v>1540785.9</v>
      </c>
    </row>
    <row r="413" spans="1:2" ht="23.25" customHeight="1">
      <c r="A413" s="4"/>
      <c r="B413" s="60"/>
    </row>
    <row r="414" ht="24.75" customHeight="1">
      <c r="B414" s="31" t="s">
        <v>21</v>
      </c>
    </row>
    <row r="415" spans="1:2" ht="18" customHeight="1">
      <c r="A415" s="45"/>
      <c r="B415" s="31" t="s">
        <v>118</v>
      </c>
    </row>
    <row r="416" spans="1:2" ht="18" customHeight="1">
      <c r="A416" s="45"/>
      <c r="B416" s="31"/>
    </row>
    <row r="417" spans="1:2" ht="18" customHeight="1">
      <c r="A417" s="45"/>
      <c r="B417" s="31"/>
    </row>
    <row r="418" ht="17.25" customHeight="1"/>
    <row r="419" spans="1:2" ht="18.75" customHeight="1">
      <c r="A419" s="320" t="s">
        <v>10</v>
      </c>
      <c r="B419" s="320"/>
    </row>
    <row r="420" spans="1:2" ht="7.5" customHeight="1">
      <c r="A420" s="48"/>
      <c r="B420" s="48"/>
    </row>
    <row r="421" spans="1:2" ht="105.75" customHeight="1">
      <c r="A421" s="318" t="s">
        <v>122</v>
      </c>
      <c r="B421" s="318"/>
    </row>
    <row r="422" spans="1:2" ht="18.75" customHeight="1">
      <c r="A422" s="47"/>
      <c r="B422" s="47"/>
    </row>
    <row r="423" spans="1:2" ht="18.75" customHeight="1">
      <c r="A423" s="4"/>
      <c r="B423" s="57" t="s">
        <v>1</v>
      </c>
    </row>
    <row r="424" spans="1:2" ht="38.25" customHeight="1">
      <c r="A424" s="50" t="s">
        <v>26</v>
      </c>
      <c r="B424" s="51" t="s">
        <v>29</v>
      </c>
    </row>
    <row r="425" spans="1:2" ht="7.5" customHeight="1">
      <c r="A425" s="52"/>
      <c r="B425" s="1"/>
    </row>
    <row r="426" spans="1:2" ht="18.75" customHeight="1">
      <c r="A426" s="53" t="s">
        <v>11</v>
      </c>
      <c r="B426" s="60">
        <v>112</v>
      </c>
    </row>
    <row r="427" spans="1:2" ht="18.75" customHeight="1">
      <c r="A427" s="1" t="s">
        <v>58</v>
      </c>
      <c r="B427" s="60">
        <v>33</v>
      </c>
    </row>
    <row r="428" spans="1:2" ht="18.75" customHeight="1">
      <c r="A428" s="1" t="s">
        <v>53</v>
      </c>
      <c r="B428" s="60">
        <v>66</v>
      </c>
    </row>
    <row r="429" spans="1:2" ht="18.75" customHeight="1">
      <c r="A429" s="1" t="s">
        <v>49</v>
      </c>
      <c r="B429" s="60">
        <v>33</v>
      </c>
    </row>
    <row r="430" spans="1:2" ht="26.25" customHeight="1">
      <c r="A430" s="1" t="s">
        <v>4</v>
      </c>
      <c r="B430" s="60">
        <f>SUM(B426:B429)</f>
        <v>244</v>
      </c>
    </row>
    <row r="431" spans="1:2" ht="18.75" customHeight="1">
      <c r="A431" s="4"/>
      <c r="B431" s="60"/>
    </row>
    <row r="432" spans="1:2" ht="18.75" customHeight="1">
      <c r="A432" s="4"/>
      <c r="B432" s="60"/>
    </row>
    <row r="433" ht="19.5" customHeight="1">
      <c r="B433" s="31" t="s">
        <v>42</v>
      </c>
    </row>
    <row r="434" spans="1:2" ht="18.75" customHeight="1">
      <c r="A434" s="45"/>
      <c r="B434" s="31" t="s">
        <v>118</v>
      </c>
    </row>
    <row r="435" ht="36.75" customHeight="1"/>
    <row r="436" spans="1:3" ht="18.75" customHeight="1">
      <c r="A436" s="320" t="s">
        <v>10</v>
      </c>
      <c r="B436" s="320"/>
      <c r="C436" s="13"/>
    </row>
    <row r="437" spans="1:3" ht="8.25" customHeight="1">
      <c r="A437" s="48"/>
      <c r="B437" s="48"/>
      <c r="C437" s="13"/>
    </row>
    <row r="438" spans="1:3" ht="115.5" customHeight="1">
      <c r="A438" s="318" t="s">
        <v>140</v>
      </c>
      <c r="B438" s="318"/>
      <c r="C438" s="13"/>
    </row>
    <row r="439" spans="1:2" ht="30.75" customHeight="1">
      <c r="A439" s="47"/>
      <c r="B439" s="47"/>
    </row>
    <row r="440" spans="1:2" ht="18.75">
      <c r="A440" s="4"/>
      <c r="B440" s="57" t="s">
        <v>1</v>
      </c>
    </row>
    <row r="441" spans="1:4" s="38" customFormat="1" ht="39" customHeight="1">
      <c r="A441" s="50" t="s">
        <v>26</v>
      </c>
      <c r="B441" s="51" t="s">
        <v>29</v>
      </c>
      <c r="D441" s="39"/>
    </row>
    <row r="442" spans="1:4" s="38" customFormat="1" ht="10.5" customHeight="1">
      <c r="A442" s="52"/>
      <c r="B442" s="1"/>
      <c r="D442" s="39"/>
    </row>
    <row r="443" spans="1:4" s="38" customFormat="1" ht="18" customHeight="1">
      <c r="A443" s="53" t="s">
        <v>11</v>
      </c>
      <c r="B443" s="60">
        <v>325</v>
      </c>
      <c r="D443" s="39"/>
    </row>
    <row r="444" spans="1:4" s="36" customFormat="1" ht="18" customHeight="1">
      <c r="A444" s="53" t="s">
        <v>2</v>
      </c>
      <c r="B444" s="60">
        <v>198</v>
      </c>
      <c r="D444" s="37"/>
    </row>
    <row r="445" spans="1:4" s="38" customFormat="1" ht="18" customHeight="1">
      <c r="A445" s="1" t="s">
        <v>51</v>
      </c>
      <c r="B445" s="60">
        <v>99</v>
      </c>
      <c r="D445" s="39"/>
    </row>
    <row r="446" spans="1:4" s="38" customFormat="1" ht="18" customHeight="1">
      <c r="A446" s="1" t="s">
        <v>66</v>
      </c>
      <c r="B446" s="60">
        <v>99</v>
      </c>
      <c r="D446" s="39"/>
    </row>
    <row r="447" spans="1:4" s="38" customFormat="1" ht="18" customHeight="1">
      <c r="A447" s="1" t="s">
        <v>52</v>
      </c>
      <c r="B447" s="60">
        <v>105.8</v>
      </c>
      <c r="D447" s="39"/>
    </row>
    <row r="448" spans="1:4" s="38" customFormat="1" ht="18" customHeight="1">
      <c r="A448" s="1" t="s">
        <v>58</v>
      </c>
      <c r="B448" s="60">
        <v>99</v>
      </c>
      <c r="D448" s="39"/>
    </row>
    <row r="449" spans="1:4" s="38" customFormat="1" ht="18" customHeight="1">
      <c r="A449" s="1" t="s">
        <v>53</v>
      </c>
      <c r="B449" s="60">
        <v>106.2</v>
      </c>
      <c r="D449" s="39"/>
    </row>
    <row r="450" spans="1:4" s="38" customFormat="1" ht="18" customHeight="1">
      <c r="A450" s="1" t="s">
        <v>87</v>
      </c>
      <c r="B450" s="60">
        <v>171</v>
      </c>
      <c r="D450" s="39"/>
    </row>
    <row r="451" spans="1:4" s="38" customFormat="1" ht="18" customHeight="1">
      <c r="A451" s="1" t="s">
        <v>49</v>
      </c>
      <c r="B451" s="60">
        <v>99</v>
      </c>
      <c r="D451" s="39"/>
    </row>
    <row r="452" spans="1:4" s="38" customFormat="1" ht="18" customHeight="1">
      <c r="A452" s="1" t="s">
        <v>56</v>
      </c>
      <c r="B452" s="60">
        <v>99</v>
      </c>
      <c r="D452" s="39"/>
    </row>
    <row r="453" spans="1:4" s="38" customFormat="1" ht="18" customHeight="1">
      <c r="A453" s="1" t="s">
        <v>89</v>
      </c>
      <c r="B453" s="60">
        <v>99</v>
      </c>
      <c r="D453" s="39"/>
    </row>
    <row r="454" spans="1:4" s="38" customFormat="1" ht="30.75" customHeight="1">
      <c r="A454" s="1" t="s">
        <v>4</v>
      </c>
      <c r="B454" s="60">
        <v>1500</v>
      </c>
      <c r="D454" s="39"/>
    </row>
    <row r="455" spans="1:4" s="23" customFormat="1" ht="18.75">
      <c r="A455" s="1"/>
      <c r="B455" s="60"/>
      <c r="D455" s="24"/>
    </row>
    <row r="456" spans="1:4" s="23" customFormat="1" ht="18.75">
      <c r="A456" s="1"/>
      <c r="B456" s="60"/>
      <c r="D456" s="24"/>
    </row>
    <row r="457" spans="1:4" s="23" customFormat="1" ht="17.25">
      <c r="A457" s="124"/>
      <c r="B457" s="125" t="s">
        <v>22</v>
      </c>
      <c r="D457" s="24"/>
    </row>
    <row r="458" spans="1:4" s="23" customFormat="1" ht="17.25">
      <c r="A458" s="126"/>
      <c r="B458" s="125" t="s">
        <v>118</v>
      </c>
      <c r="D458" s="24"/>
    </row>
    <row r="459" spans="1:5" s="23" customFormat="1" ht="25.5" customHeight="1">
      <c r="A459" s="124"/>
      <c r="B459" s="127"/>
      <c r="C459" s="25"/>
      <c r="D459" s="24"/>
      <c r="E459" s="24"/>
    </row>
    <row r="460" spans="1:4" s="8" customFormat="1" ht="18.75">
      <c r="A460" s="325" t="s">
        <v>10</v>
      </c>
      <c r="B460" s="325"/>
      <c r="D460" s="11"/>
    </row>
    <row r="461" spans="1:4" s="8" customFormat="1" ht="7.5" customHeight="1">
      <c r="A461" s="128"/>
      <c r="B461" s="128"/>
      <c r="D461" s="11"/>
    </row>
    <row r="462" spans="1:4" s="8" customFormat="1" ht="228.75" customHeight="1">
      <c r="A462" s="335" t="s">
        <v>154</v>
      </c>
      <c r="B462" s="335"/>
      <c r="D462" s="11"/>
    </row>
    <row r="463" spans="1:2" ht="18.75">
      <c r="A463" s="124"/>
      <c r="B463" s="129" t="s">
        <v>1</v>
      </c>
    </row>
    <row r="464" spans="1:2" ht="39" customHeight="1">
      <c r="A464" s="130" t="s">
        <v>26</v>
      </c>
      <c r="B464" s="131" t="s">
        <v>29</v>
      </c>
    </row>
    <row r="465" spans="1:2" ht="6" customHeight="1">
      <c r="A465" s="132"/>
      <c r="B465" s="124"/>
    </row>
    <row r="466" spans="1:2" ht="18" customHeight="1">
      <c r="A466" s="82" t="s">
        <v>11</v>
      </c>
      <c r="B466" s="185">
        <v>51900</v>
      </c>
    </row>
    <row r="467" spans="1:2" ht="18" customHeight="1">
      <c r="A467" s="82" t="s">
        <v>2</v>
      </c>
      <c r="B467" s="185">
        <v>16095</v>
      </c>
    </row>
    <row r="468" spans="1:2" ht="18" customHeight="1">
      <c r="A468" s="82" t="s">
        <v>3</v>
      </c>
      <c r="B468" s="185">
        <v>10658</v>
      </c>
    </row>
    <row r="469" spans="1:2" ht="18" customHeight="1">
      <c r="A469" s="18" t="s">
        <v>51</v>
      </c>
      <c r="B469" s="185">
        <v>25147</v>
      </c>
    </row>
    <row r="470" spans="1:2" ht="18" customHeight="1">
      <c r="A470" s="18" t="s">
        <v>44</v>
      </c>
      <c r="B470" s="185">
        <v>11341</v>
      </c>
    </row>
    <row r="471" spans="1:2" ht="18" customHeight="1">
      <c r="A471" s="18" t="s">
        <v>52</v>
      </c>
      <c r="B471" s="185">
        <v>27539</v>
      </c>
    </row>
    <row r="472" spans="1:2" ht="18" customHeight="1">
      <c r="A472" s="18" t="s">
        <v>45</v>
      </c>
      <c r="B472" s="185">
        <v>11452</v>
      </c>
    </row>
    <row r="473" spans="1:2" ht="18" customHeight="1">
      <c r="A473" s="18" t="s">
        <v>46</v>
      </c>
      <c r="B473" s="185">
        <v>9541</v>
      </c>
    </row>
    <row r="474" spans="1:2" ht="18" customHeight="1">
      <c r="A474" s="18" t="s">
        <v>58</v>
      </c>
      <c r="B474" s="185">
        <v>13413</v>
      </c>
    </row>
    <row r="475" spans="1:2" ht="18" customHeight="1">
      <c r="A475" s="18" t="s">
        <v>53</v>
      </c>
      <c r="B475" s="185">
        <v>27300</v>
      </c>
    </row>
    <row r="476" spans="1:2" ht="18" customHeight="1">
      <c r="A476" s="18" t="s">
        <v>48</v>
      </c>
      <c r="B476" s="185">
        <v>22684</v>
      </c>
    </row>
    <row r="477" spans="1:2" ht="18" customHeight="1">
      <c r="A477" s="18" t="s">
        <v>49</v>
      </c>
      <c r="B477" s="185">
        <v>7566</v>
      </c>
    </row>
    <row r="478" spans="1:2" ht="18" customHeight="1">
      <c r="A478" s="18" t="s">
        <v>54</v>
      </c>
      <c r="B478" s="185">
        <v>12185</v>
      </c>
    </row>
    <row r="479" spans="1:2" ht="18" customHeight="1">
      <c r="A479" s="18" t="s">
        <v>55</v>
      </c>
      <c r="B479" s="185">
        <v>6947</v>
      </c>
    </row>
    <row r="480" spans="1:2" ht="18" customHeight="1">
      <c r="A480" s="18" t="s">
        <v>50</v>
      </c>
      <c r="B480" s="185">
        <v>18000</v>
      </c>
    </row>
    <row r="481" spans="1:2" ht="18" customHeight="1">
      <c r="A481" s="18" t="s">
        <v>56</v>
      </c>
      <c r="B481" s="185">
        <v>12744</v>
      </c>
    </row>
    <row r="482" spans="1:2" ht="18" customHeight="1">
      <c r="A482" s="18" t="s">
        <v>57</v>
      </c>
      <c r="B482" s="185">
        <v>6116</v>
      </c>
    </row>
    <row r="483" spans="1:2" ht="27.75" customHeight="1">
      <c r="A483" s="124" t="s">
        <v>4</v>
      </c>
      <c r="B483" s="185">
        <f>SUM(B466:C482)</f>
        <v>290628</v>
      </c>
    </row>
    <row r="484" spans="1:2" ht="27.75" customHeight="1">
      <c r="A484" s="124"/>
      <c r="B484" s="127"/>
    </row>
    <row r="485" spans="1:2" ht="27.75" customHeight="1">
      <c r="A485" s="124"/>
      <c r="B485" s="127"/>
    </row>
    <row r="486" ht="18.75" customHeight="1">
      <c r="B486" s="31" t="s">
        <v>23</v>
      </c>
    </row>
    <row r="487" spans="1:2" ht="18.75" customHeight="1">
      <c r="A487" s="45"/>
      <c r="B487" s="31" t="s">
        <v>118</v>
      </c>
    </row>
    <row r="488" ht="35.25" customHeight="1"/>
    <row r="489" spans="1:5" ht="24.75" customHeight="1">
      <c r="A489" s="320" t="s">
        <v>10</v>
      </c>
      <c r="B489" s="320"/>
      <c r="C489" s="13"/>
      <c r="E489" s="6"/>
    </row>
    <row r="490" spans="1:5" ht="10.5" customHeight="1">
      <c r="A490" s="48"/>
      <c r="B490" s="48"/>
      <c r="C490" s="13"/>
      <c r="E490" s="6"/>
    </row>
    <row r="491" spans="1:2" ht="153.75" customHeight="1">
      <c r="A491" s="318" t="s">
        <v>128</v>
      </c>
      <c r="B491" s="318"/>
    </row>
    <row r="492" spans="1:2" ht="30.75" customHeight="1">
      <c r="A492" s="70"/>
      <c r="B492" s="4"/>
    </row>
    <row r="493" spans="1:2" ht="21" customHeight="1">
      <c r="A493" s="4"/>
      <c r="B493" s="57" t="s">
        <v>1</v>
      </c>
    </row>
    <row r="494" spans="1:2" ht="38.25" customHeight="1">
      <c r="A494" s="50" t="s">
        <v>26</v>
      </c>
      <c r="B494" s="51" t="s">
        <v>29</v>
      </c>
    </row>
    <row r="495" spans="1:2" ht="9" customHeight="1">
      <c r="A495" s="72"/>
      <c r="B495" s="73"/>
    </row>
    <row r="496" spans="1:2" ht="19.5" customHeight="1">
      <c r="A496" s="53" t="s">
        <v>11</v>
      </c>
      <c r="B496" s="60">
        <v>1347</v>
      </c>
    </row>
    <row r="497" spans="1:2" ht="18" customHeight="1">
      <c r="A497" s="53" t="s">
        <v>2</v>
      </c>
      <c r="B497" s="60">
        <v>425</v>
      </c>
    </row>
    <row r="498" spans="1:2" ht="18.75" customHeight="1">
      <c r="A498" s="53" t="s">
        <v>3</v>
      </c>
      <c r="B498" s="60">
        <v>196</v>
      </c>
    </row>
    <row r="499" spans="1:2" ht="18" customHeight="1">
      <c r="A499" s="1" t="s">
        <v>51</v>
      </c>
      <c r="B499" s="60">
        <v>639</v>
      </c>
    </row>
    <row r="500" spans="1:2" ht="18.75" customHeight="1">
      <c r="A500" s="1" t="s">
        <v>44</v>
      </c>
      <c r="B500" s="60">
        <v>119</v>
      </c>
    </row>
    <row r="501" spans="1:2" ht="18.75" customHeight="1">
      <c r="A501" s="1" t="s">
        <v>52</v>
      </c>
      <c r="B501" s="60">
        <v>297</v>
      </c>
    </row>
    <row r="502" spans="1:2" ht="18.75" customHeight="1">
      <c r="A502" s="1" t="s">
        <v>45</v>
      </c>
      <c r="B502" s="60">
        <v>160</v>
      </c>
    </row>
    <row r="503" spans="1:2" ht="18.75" customHeight="1">
      <c r="A503" s="1" t="s">
        <v>46</v>
      </c>
      <c r="B503" s="60">
        <v>108</v>
      </c>
    </row>
    <row r="504" spans="1:2" ht="18.75" customHeight="1">
      <c r="A504" s="1" t="s">
        <v>58</v>
      </c>
      <c r="B504" s="60">
        <v>172</v>
      </c>
    </row>
    <row r="505" spans="1:2" ht="18.75" customHeight="1">
      <c r="A505" s="1" t="s">
        <v>53</v>
      </c>
      <c r="B505" s="60">
        <v>251</v>
      </c>
    </row>
    <row r="506" spans="1:2" ht="18.75" customHeight="1">
      <c r="A506" s="1" t="s">
        <v>48</v>
      </c>
      <c r="B506" s="60">
        <v>177</v>
      </c>
    </row>
    <row r="507" spans="1:2" ht="18.75" customHeight="1">
      <c r="A507" s="1" t="s">
        <v>49</v>
      </c>
      <c r="B507" s="60">
        <v>192</v>
      </c>
    </row>
    <row r="508" spans="1:2" ht="18.75" customHeight="1">
      <c r="A508" s="1" t="s">
        <v>54</v>
      </c>
      <c r="B508" s="60">
        <v>130</v>
      </c>
    </row>
    <row r="509" spans="1:2" ht="18.75" customHeight="1">
      <c r="A509" s="1" t="s">
        <v>55</v>
      </c>
      <c r="B509" s="60">
        <v>125</v>
      </c>
    </row>
    <row r="510" spans="1:2" ht="18.75" customHeight="1">
      <c r="A510" s="1" t="s">
        <v>50</v>
      </c>
      <c r="B510" s="60">
        <v>182</v>
      </c>
    </row>
    <row r="511" spans="1:2" ht="18.75" customHeight="1">
      <c r="A511" s="1" t="s">
        <v>56</v>
      </c>
      <c r="B511" s="60">
        <v>128</v>
      </c>
    </row>
    <row r="512" spans="1:2" ht="18.75" customHeight="1">
      <c r="A512" s="1" t="s">
        <v>57</v>
      </c>
      <c r="B512" s="60">
        <v>111</v>
      </c>
    </row>
    <row r="513" spans="1:2" ht="24" customHeight="1">
      <c r="A513" s="4" t="s">
        <v>4</v>
      </c>
      <c r="B513" s="60">
        <v>4759</v>
      </c>
    </row>
    <row r="514" spans="1:2" ht="18.75" customHeight="1">
      <c r="A514" s="4"/>
      <c r="B514" s="60"/>
    </row>
    <row r="515" ht="18.75" customHeight="1">
      <c r="B515" s="31" t="s">
        <v>24</v>
      </c>
    </row>
    <row r="516" spans="1:2" ht="18.75" customHeight="1">
      <c r="A516" s="45"/>
      <c r="B516" s="31" t="s">
        <v>118</v>
      </c>
    </row>
    <row r="517" ht="48" customHeight="1"/>
    <row r="518" spans="1:5" ht="27" customHeight="1">
      <c r="A518" s="320" t="s">
        <v>10</v>
      </c>
      <c r="B518" s="320"/>
      <c r="C518" s="13"/>
      <c r="E518" s="6"/>
    </row>
    <row r="519" spans="1:5" ht="10.5" customHeight="1">
      <c r="A519" s="48"/>
      <c r="B519" s="48"/>
      <c r="C519" s="13"/>
      <c r="E519" s="6"/>
    </row>
    <row r="520" spans="1:5" ht="94.5" customHeight="1">
      <c r="A520" s="318" t="s">
        <v>141</v>
      </c>
      <c r="B520" s="318"/>
      <c r="C520" s="13"/>
      <c r="E520" s="6"/>
    </row>
    <row r="521" spans="1:2" ht="39" customHeight="1">
      <c r="A521" s="70"/>
      <c r="B521" s="4"/>
    </row>
    <row r="522" spans="1:2" ht="18.75">
      <c r="A522" s="4"/>
      <c r="B522" s="57" t="s">
        <v>1</v>
      </c>
    </row>
    <row r="523" spans="1:2" ht="49.5" customHeight="1">
      <c r="A523" s="50" t="s">
        <v>26</v>
      </c>
      <c r="B523" s="51" t="s">
        <v>29</v>
      </c>
    </row>
    <row r="524" spans="1:2" ht="9.75" customHeight="1">
      <c r="A524" s="72"/>
      <c r="B524" s="73"/>
    </row>
    <row r="525" spans="1:2" ht="18.75" customHeight="1">
      <c r="A525" s="82" t="s">
        <v>11</v>
      </c>
      <c r="B525" s="60">
        <v>564.6</v>
      </c>
    </row>
    <row r="526" spans="1:2" ht="18.75" customHeight="1">
      <c r="A526" s="82" t="s">
        <v>2</v>
      </c>
      <c r="B526" s="60">
        <v>139.8</v>
      </c>
    </row>
    <row r="527" spans="1:2" ht="18.75" customHeight="1">
      <c r="A527" s="82" t="s">
        <v>3</v>
      </c>
      <c r="B527" s="60">
        <v>478</v>
      </c>
    </row>
    <row r="528" spans="1:2" ht="18.75" customHeight="1">
      <c r="A528" s="18" t="s">
        <v>51</v>
      </c>
      <c r="B528" s="60">
        <v>279.7</v>
      </c>
    </row>
    <row r="529" spans="1:2" ht="18.75" customHeight="1">
      <c r="A529" s="18" t="s">
        <v>44</v>
      </c>
      <c r="B529" s="60">
        <v>339.8</v>
      </c>
    </row>
    <row r="530" spans="1:2" ht="18.75" customHeight="1">
      <c r="A530" s="18" t="s">
        <v>52</v>
      </c>
      <c r="B530" s="60">
        <v>367.1</v>
      </c>
    </row>
    <row r="531" spans="1:2" ht="18.75" customHeight="1">
      <c r="A531" s="18" t="s">
        <v>45</v>
      </c>
      <c r="B531" s="60">
        <v>139.8</v>
      </c>
    </row>
    <row r="532" spans="1:2" ht="18.75" customHeight="1">
      <c r="A532" s="18" t="s">
        <v>46</v>
      </c>
      <c r="B532" s="60">
        <v>204.4</v>
      </c>
    </row>
    <row r="533" spans="1:2" ht="18.75" customHeight="1">
      <c r="A533" s="18" t="s">
        <v>58</v>
      </c>
      <c r="B533" s="60">
        <v>174.8</v>
      </c>
    </row>
    <row r="534" spans="1:2" ht="18.75" customHeight="1">
      <c r="A534" s="18" t="s">
        <v>53</v>
      </c>
      <c r="B534" s="60">
        <v>404.5</v>
      </c>
    </row>
    <row r="535" spans="1:2" ht="18.75" customHeight="1">
      <c r="A535" s="18" t="s">
        <v>48</v>
      </c>
      <c r="B535" s="60">
        <v>419.5</v>
      </c>
    </row>
    <row r="536" spans="1:2" ht="18.75" customHeight="1">
      <c r="A536" s="18" t="s">
        <v>49</v>
      </c>
      <c r="B536" s="60">
        <v>104.9</v>
      </c>
    </row>
    <row r="537" spans="1:2" ht="18.75" customHeight="1">
      <c r="A537" s="18" t="s">
        <v>54</v>
      </c>
      <c r="B537" s="60">
        <v>257.3</v>
      </c>
    </row>
    <row r="538" spans="1:2" ht="18.75" customHeight="1">
      <c r="A538" s="18" t="s">
        <v>55</v>
      </c>
      <c r="B538" s="60">
        <v>87.4</v>
      </c>
    </row>
    <row r="539" spans="1:2" ht="18.75" customHeight="1">
      <c r="A539" s="18" t="s">
        <v>50</v>
      </c>
      <c r="B539" s="60">
        <v>174.8</v>
      </c>
    </row>
    <row r="540" spans="1:2" ht="18.75" customHeight="1">
      <c r="A540" s="18" t="s">
        <v>56</v>
      </c>
      <c r="B540" s="60">
        <v>157.3</v>
      </c>
    </row>
    <row r="541" spans="1:2" ht="18.75" customHeight="1">
      <c r="A541" s="18" t="s">
        <v>57</v>
      </c>
      <c r="B541" s="60">
        <v>104.9</v>
      </c>
    </row>
    <row r="542" spans="1:2" ht="24.75" customHeight="1">
      <c r="A542" s="4" t="s">
        <v>4</v>
      </c>
      <c r="B542" s="60">
        <f>SUM(B525:B541)</f>
        <v>4398.6</v>
      </c>
    </row>
    <row r="543" spans="1:2" ht="18.75">
      <c r="A543" s="4"/>
      <c r="B543" s="60"/>
    </row>
    <row r="544" spans="1:2" ht="18.75">
      <c r="A544" s="4"/>
      <c r="B544" s="60"/>
    </row>
    <row r="545" ht="18.75">
      <c r="B545" s="31" t="s">
        <v>30</v>
      </c>
    </row>
    <row r="546" spans="1:2" ht="18.75">
      <c r="A546" s="45"/>
      <c r="B546" s="31" t="s">
        <v>118</v>
      </c>
    </row>
    <row r="547" ht="44.25" customHeight="1"/>
    <row r="548" spans="1:5" ht="25.5" customHeight="1">
      <c r="A548" s="320" t="s">
        <v>10</v>
      </c>
      <c r="B548" s="320"/>
      <c r="C548" s="13"/>
      <c r="E548" s="6"/>
    </row>
    <row r="549" spans="1:5" s="18" customFormat="1" ht="6.75" customHeight="1">
      <c r="A549" s="48"/>
      <c r="B549" s="48"/>
      <c r="C549" s="22"/>
      <c r="D549" s="19"/>
      <c r="E549" s="19"/>
    </row>
    <row r="550" spans="1:5" s="18" customFormat="1" ht="76.5" customHeight="1">
      <c r="A550" s="318" t="s">
        <v>93</v>
      </c>
      <c r="B550" s="318"/>
      <c r="C550" s="22"/>
      <c r="D550" s="19"/>
      <c r="E550" s="19"/>
    </row>
    <row r="551" spans="1:5" s="18" customFormat="1" ht="36" customHeight="1">
      <c r="A551" s="47"/>
      <c r="B551" s="47"/>
      <c r="C551" s="34"/>
      <c r="D551" s="19"/>
      <c r="E551" s="19"/>
    </row>
    <row r="552" spans="1:5" s="18" customFormat="1" ht="18.75">
      <c r="A552" s="4"/>
      <c r="B552" s="57" t="s">
        <v>1</v>
      </c>
      <c r="C552" s="34"/>
      <c r="D552" s="19"/>
      <c r="E552" s="19"/>
    </row>
    <row r="553" spans="1:5" s="18" customFormat="1" ht="37.5">
      <c r="A553" s="50" t="s">
        <v>26</v>
      </c>
      <c r="B553" s="51" t="s">
        <v>29</v>
      </c>
      <c r="C553" s="34"/>
      <c r="D553" s="19"/>
      <c r="E553" s="19"/>
    </row>
    <row r="554" spans="1:5" s="18" customFormat="1" ht="7.5" customHeight="1">
      <c r="A554" s="52"/>
      <c r="B554" s="1"/>
      <c r="C554" s="34"/>
      <c r="D554" s="19"/>
      <c r="E554" s="19"/>
    </row>
    <row r="555" spans="1:5" s="18" customFormat="1" ht="21" customHeight="1">
      <c r="A555" s="1" t="s">
        <v>11</v>
      </c>
      <c r="B555" s="60">
        <v>1667.4</v>
      </c>
      <c r="C555" s="34"/>
      <c r="D555" s="19"/>
      <c r="E555" s="19"/>
    </row>
    <row r="556" spans="1:5" s="18" customFormat="1" ht="21" customHeight="1">
      <c r="A556" s="1" t="s">
        <v>2</v>
      </c>
      <c r="B556" s="60">
        <v>558.4</v>
      </c>
      <c r="C556" s="35"/>
      <c r="D556" s="19"/>
      <c r="E556" s="19"/>
    </row>
    <row r="557" spans="1:5" s="18" customFormat="1" ht="18.75">
      <c r="A557" s="1" t="s">
        <v>3</v>
      </c>
      <c r="B557" s="60">
        <v>304.4</v>
      </c>
      <c r="C557" s="34"/>
      <c r="D557" s="19"/>
      <c r="E557" s="19"/>
    </row>
    <row r="558" spans="1:5" s="18" customFormat="1" ht="18.75">
      <c r="A558" s="1" t="s">
        <v>51</v>
      </c>
      <c r="B558" s="60">
        <v>609.4</v>
      </c>
      <c r="C558" s="34"/>
      <c r="D558" s="19"/>
      <c r="E558" s="19"/>
    </row>
    <row r="559" spans="1:5" s="18" customFormat="1" ht="18.75">
      <c r="A559" s="1" t="s">
        <v>44</v>
      </c>
      <c r="B559" s="60">
        <v>309.4</v>
      </c>
      <c r="C559" s="34"/>
      <c r="D559" s="19"/>
      <c r="E559" s="19"/>
    </row>
    <row r="560" spans="1:5" s="18" customFormat="1" ht="18.75">
      <c r="A560" s="1" t="s">
        <v>52</v>
      </c>
      <c r="B560" s="60">
        <v>520.4</v>
      </c>
      <c r="C560" s="34"/>
      <c r="D560" s="19"/>
      <c r="E560" s="19"/>
    </row>
    <row r="561" spans="1:5" s="18" customFormat="1" ht="18.75">
      <c r="A561" s="1" t="s">
        <v>45</v>
      </c>
      <c r="B561" s="60">
        <v>318.4</v>
      </c>
      <c r="C561" s="34"/>
      <c r="D561" s="19"/>
      <c r="E561" s="19"/>
    </row>
    <row r="562" spans="1:5" s="18" customFormat="1" ht="18.75">
      <c r="A562" s="1" t="s">
        <v>46</v>
      </c>
      <c r="B562" s="60">
        <v>309.4</v>
      </c>
      <c r="C562" s="34"/>
      <c r="D562" s="19"/>
      <c r="E562" s="19"/>
    </row>
    <row r="563" spans="1:5" s="18" customFormat="1" ht="18.75">
      <c r="A563" s="1" t="s">
        <v>58</v>
      </c>
      <c r="B563" s="60">
        <v>298.4</v>
      </c>
      <c r="C563" s="34"/>
      <c r="D563" s="19"/>
      <c r="E563" s="19"/>
    </row>
    <row r="564" spans="1:5" s="18" customFormat="1" ht="18.75">
      <c r="A564" s="1" t="s">
        <v>53</v>
      </c>
      <c r="B564" s="60">
        <v>600.4</v>
      </c>
      <c r="C564" s="34"/>
      <c r="D564" s="19"/>
      <c r="E564" s="19"/>
    </row>
    <row r="565" spans="1:5" s="18" customFormat="1" ht="18.75">
      <c r="A565" s="1" t="s">
        <v>48</v>
      </c>
      <c r="B565" s="60">
        <v>575.4</v>
      </c>
      <c r="C565" s="34"/>
      <c r="D565" s="19"/>
      <c r="E565" s="19"/>
    </row>
    <row r="566" spans="1:5" s="18" customFormat="1" ht="18.75">
      <c r="A566" s="1" t="s">
        <v>49</v>
      </c>
      <c r="B566" s="60">
        <v>301.4</v>
      </c>
      <c r="C566" s="34"/>
      <c r="D566" s="19"/>
      <c r="E566" s="19"/>
    </row>
    <row r="567" spans="1:5" s="18" customFormat="1" ht="18.75">
      <c r="A567" s="1" t="s">
        <v>54</v>
      </c>
      <c r="B567" s="60">
        <v>301.4</v>
      </c>
      <c r="C567" s="34"/>
      <c r="D567" s="19"/>
      <c r="E567" s="19"/>
    </row>
    <row r="568" spans="1:5" s="18" customFormat="1" ht="18.75">
      <c r="A568" s="1" t="s">
        <v>55</v>
      </c>
      <c r="B568" s="60">
        <v>312.4</v>
      </c>
      <c r="C568" s="34"/>
      <c r="D568" s="19"/>
      <c r="E568" s="19"/>
    </row>
    <row r="569" spans="1:5" s="18" customFormat="1" ht="18.75">
      <c r="A569" s="1" t="s">
        <v>50</v>
      </c>
      <c r="B569" s="60">
        <v>551.4</v>
      </c>
      <c r="C569" s="34"/>
      <c r="D569" s="19"/>
      <c r="E569" s="19"/>
    </row>
    <row r="570" spans="1:5" s="18" customFormat="1" ht="18.75">
      <c r="A570" s="1" t="s">
        <v>56</v>
      </c>
      <c r="B570" s="60">
        <v>559.4</v>
      </c>
      <c r="C570" s="34"/>
      <c r="D570" s="19"/>
      <c r="E570" s="19"/>
    </row>
    <row r="571" spans="1:5" s="18" customFormat="1" ht="18.75">
      <c r="A571" s="1" t="s">
        <v>57</v>
      </c>
      <c r="B571" s="60">
        <v>283.4</v>
      </c>
      <c r="C571" s="34"/>
      <c r="D571" s="19"/>
      <c r="E571" s="19"/>
    </row>
    <row r="572" spans="1:5" s="18" customFormat="1" ht="25.5" customHeight="1">
      <c r="A572" s="1" t="s">
        <v>4</v>
      </c>
      <c r="B572" s="56">
        <f>SUM(B555:B571)</f>
        <v>8380.8</v>
      </c>
      <c r="C572" s="34"/>
      <c r="D572" s="19"/>
      <c r="E572" s="19"/>
    </row>
    <row r="573" spans="1:5" s="18" customFormat="1" ht="18.75">
      <c r="A573" s="1"/>
      <c r="B573" s="56"/>
      <c r="C573" s="34"/>
      <c r="D573" s="19"/>
      <c r="E573" s="19"/>
    </row>
    <row r="574" spans="1:5" s="18" customFormat="1" ht="18.75">
      <c r="A574" s="1"/>
      <c r="B574" s="56"/>
      <c r="C574" s="34"/>
      <c r="D574" s="19"/>
      <c r="E574" s="19"/>
    </row>
    <row r="575" spans="1:5" s="18" customFormat="1" ht="18.75">
      <c r="A575" s="1"/>
      <c r="B575" s="31" t="s">
        <v>79</v>
      </c>
      <c r="C575" s="34"/>
      <c r="D575" s="19"/>
      <c r="E575" s="19"/>
    </row>
    <row r="576" spans="1:5" s="18" customFormat="1" ht="18.75">
      <c r="A576" s="45"/>
      <c r="B576" s="31" t="s">
        <v>118</v>
      </c>
      <c r="C576" s="34"/>
      <c r="D576" s="19"/>
      <c r="E576" s="19"/>
    </row>
    <row r="577" spans="1:5" s="18" customFormat="1" ht="44.25" customHeight="1">
      <c r="A577" s="1"/>
      <c r="B577" s="46"/>
      <c r="C577" s="34"/>
      <c r="D577" s="19"/>
      <c r="E577" s="19"/>
    </row>
    <row r="578" spans="1:5" s="18" customFormat="1" ht="18.75">
      <c r="A578" s="320" t="s">
        <v>10</v>
      </c>
      <c r="B578" s="320"/>
      <c r="C578" s="34"/>
      <c r="D578" s="19"/>
      <c r="E578" s="19"/>
    </row>
    <row r="579" spans="1:5" s="18" customFormat="1" ht="9.75" customHeight="1">
      <c r="A579" s="48"/>
      <c r="B579" s="48"/>
      <c r="C579" s="22"/>
      <c r="D579" s="19"/>
      <c r="E579" s="19"/>
    </row>
    <row r="580" spans="1:5" ht="75" customHeight="1">
      <c r="A580" s="318" t="s">
        <v>155</v>
      </c>
      <c r="B580" s="318"/>
      <c r="C580" s="13"/>
      <c r="E580" s="6"/>
    </row>
    <row r="581" spans="1:4" s="18" customFormat="1" ht="27.75" customHeight="1">
      <c r="A581" s="46"/>
      <c r="B581" s="46"/>
      <c r="D581" s="19"/>
    </row>
    <row r="582" spans="1:4" s="18" customFormat="1" ht="18.75">
      <c r="A582" s="321" t="s">
        <v>1</v>
      </c>
      <c r="B582" s="321"/>
      <c r="D582" s="19"/>
    </row>
    <row r="583" spans="1:4" s="18" customFormat="1" ht="49.5" customHeight="1">
      <c r="A583" s="50" t="s">
        <v>26</v>
      </c>
      <c r="B583" s="51" t="s">
        <v>29</v>
      </c>
      <c r="D583" s="19"/>
    </row>
    <row r="584" spans="1:4" s="18" customFormat="1" ht="18.75">
      <c r="A584" s="52"/>
      <c r="B584" s="1"/>
      <c r="D584" s="19"/>
    </row>
    <row r="585" spans="1:2" ht="17.25" customHeight="1">
      <c r="A585" s="1" t="s">
        <v>11</v>
      </c>
      <c r="B585" s="54">
        <v>1477</v>
      </c>
    </row>
    <row r="586" spans="1:2" ht="18.75" customHeight="1">
      <c r="A586" s="1" t="s">
        <v>2</v>
      </c>
      <c r="B586" s="55">
        <v>497.96</v>
      </c>
    </row>
    <row r="587" spans="1:2" ht="17.25" customHeight="1">
      <c r="A587" s="1" t="s">
        <v>3</v>
      </c>
      <c r="B587" s="55">
        <v>734.28</v>
      </c>
    </row>
    <row r="588" spans="1:2" ht="18.75" customHeight="1">
      <c r="A588" s="1" t="s">
        <v>51</v>
      </c>
      <c r="B588" s="54">
        <v>595.02</v>
      </c>
    </row>
    <row r="589" spans="1:2" ht="16.5" customHeight="1">
      <c r="A589" s="1" t="s">
        <v>44</v>
      </c>
      <c r="B589" s="54">
        <v>156.14</v>
      </c>
    </row>
    <row r="590" spans="1:2" ht="16.5" customHeight="1">
      <c r="A590" s="1" t="s">
        <v>52</v>
      </c>
      <c r="B590" s="54">
        <v>1021.24</v>
      </c>
    </row>
    <row r="591" spans="1:2" ht="18.75">
      <c r="A591" s="1" t="s">
        <v>45</v>
      </c>
      <c r="B591" s="54">
        <v>25.32</v>
      </c>
    </row>
    <row r="592" spans="1:2" ht="18.75">
      <c r="A592" s="1" t="s">
        <v>46</v>
      </c>
      <c r="B592" s="54">
        <v>327.05</v>
      </c>
    </row>
    <row r="593" spans="1:2" ht="18.75">
      <c r="A593" s="1" t="s">
        <v>58</v>
      </c>
      <c r="B593" s="54">
        <v>37.98</v>
      </c>
    </row>
    <row r="594" spans="1:2" ht="18.75">
      <c r="A594" s="1" t="s">
        <v>53</v>
      </c>
      <c r="B594" s="54">
        <v>312.28</v>
      </c>
    </row>
    <row r="595" spans="1:2" ht="18.75">
      <c r="A595" s="1" t="s">
        <v>48</v>
      </c>
      <c r="B595" s="54">
        <v>280.63</v>
      </c>
    </row>
    <row r="596" spans="1:2" ht="18.75">
      <c r="A596" s="1" t="s">
        <v>49</v>
      </c>
      <c r="B596" s="54">
        <v>603.46</v>
      </c>
    </row>
    <row r="597" spans="1:2" ht="18.75">
      <c r="A597" s="1" t="s">
        <v>54</v>
      </c>
      <c r="B597" s="54">
        <v>265.86</v>
      </c>
    </row>
    <row r="598" spans="1:2" ht="18.75">
      <c r="A598" s="1" t="s">
        <v>55</v>
      </c>
      <c r="B598" s="54">
        <v>740.61</v>
      </c>
    </row>
    <row r="599" spans="1:2" ht="18.75">
      <c r="A599" s="1" t="s">
        <v>50</v>
      </c>
      <c r="B599" s="54">
        <v>154.03</v>
      </c>
    </row>
    <row r="600" spans="1:2" ht="18.75">
      <c r="A600" s="1" t="s">
        <v>56</v>
      </c>
      <c r="B600" s="54">
        <v>248.98</v>
      </c>
    </row>
    <row r="601" spans="1:2" ht="18.75">
      <c r="A601" s="1" t="s">
        <v>57</v>
      </c>
      <c r="B601" s="54">
        <v>185.68</v>
      </c>
    </row>
    <row r="602" spans="1:2" ht="24" customHeight="1">
      <c r="A602" s="1" t="s">
        <v>4</v>
      </c>
      <c r="B602" s="54">
        <f>SUM(B585:B601)</f>
        <v>7663.52</v>
      </c>
    </row>
    <row r="603" ht="18.75">
      <c r="B603" s="56"/>
    </row>
    <row r="604" ht="18.75">
      <c r="B604" s="56"/>
    </row>
    <row r="605" ht="18.75">
      <c r="B605" s="31" t="s">
        <v>27</v>
      </c>
    </row>
    <row r="606" spans="1:2" ht="18.75">
      <c r="A606" s="45"/>
      <c r="B606" s="31" t="s">
        <v>118</v>
      </c>
    </row>
    <row r="607" ht="43.5" customHeight="1"/>
    <row r="608" spans="1:5" ht="25.5" customHeight="1">
      <c r="A608" s="320" t="s">
        <v>10</v>
      </c>
      <c r="B608" s="320"/>
      <c r="C608" s="13"/>
      <c r="E608" s="6"/>
    </row>
    <row r="609" spans="1:2" ht="9" customHeight="1">
      <c r="A609" s="48"/>
      <c r="B609" s="48"/>
    </row>
    <row r="610" spans="1:2" ht="96" customHeight="1">
      <c r="A610" s="318" t="s">
        <v>129</v>
      </c>
      <c r="B610" s="318"/>
    </row>
    <row r="611" spans="1:2" ht="43.5" customHeight="1">
      <c r="A611" s="47"/>
      <c r="B611" s="47"/>
    </row>
    <row r="612" spans="1:2" ht="18.75" customHeight="1">
      <c r="A612" s="4"/>
      <c r="B612" s="57" t="s">
        <v>1</v>
      </c>
    </row>
    <row r="613" spans="1:2" ht="49.5" customHeight="1">
      <c r="A613" s="50" t="s">
        <v>26</v>
      </c>
      <c r="B613" s="51" t="s">
        <v>29</v>
      </c>
    </row>
    <row r="614" spans="1:2" ht="11.25" customHeight="1">
      <c r="A614" s="52"/>
      <c r="B614" s="1"/>
    </row>
    <row r="615" spans="1:2" ht="18" customHeight="1">
      <c r="A615" s="1" t="s">
        <v>11</v>
      </c>
      <c r="B615" s="56">
        <v>833</v>
      </c>
    </row>
    <row r="616" spans="1:2" ht="18" customHeight="1">
      <c r="A616" s="1" t="s">
        <v>2</v>
      </c>
      <c r="B616" s="56">
        <v>361</v>
      </c>
    </row>
    <row r="617" spans="1:2" ht="18" customHeight="1">
      <c r="A617" s="1" t="s">
        <v>3</v>
      </c>
      <c r="B617" s="56">
        <v>334</v>
      </c>
    </row>
    <row r="618" spans="1:2" ht="18" customHeight="1">
      <c r="A618" s="1" t="s">
        <v>51</v>
      </c>
      <c r="B618" s="56">
        <v>349</v>
      </c>
    </row>
    <row r="619" spans="1:2" ht="18" customHeight="1">
      <c r="A619" s="1" t="s">
        <v>44</v>
      </c>
      <c r="B619" s="56">
        <v>349</v>
      </c>
    </row>
    <row r="620" spans="1:2" ht="18" customHeight="1">
      <c r="A620" s="1" t="s">
        <v>52</v>
      </c>
      <c r="B620" s="56">
        <v>372</v>
      </c>
    </row>
    <row r="621" spans="1:2" ht="18" customHeight="1">
      <c r="A621" s="1" t="s">
        <v>45</v>
      </c>
      <c r="B621" s="56">
        <v>346</v>
      </c>
    </row>
    <row r="622" spans="1:2" ht="18" customHeight="1">
      <c r="A622" s="1" t="s">
        <v>46</v>
      </c>
      <c r="B622" s="56">
        <v>342</v>
      </c>
    </row>
    <row r="623" spans="1:2" ht="18" customHeight="1">
      <c r="A623" s="1" t="s">
        <v>58</v>
      </c>
      <c r="B623" s="56">
        <v>363</v>
      </c>
    </row>
    <row r="624" spans="1:2" ht="18" customHeight="1">
      <c r="A624" s="1" t="s">
        <v>53</v>
      </c>
      <c r="B624" s="56">
        <v>366</v>
      </c>
    </row>
    <row r="625" spans="1:2" ht="18" customHeight="1">
      <c r="A625" s="1" t="s">
        <v>48</v>
      </c>
      <c r="B625" s="56">
        <v>359</v>
      </c>
    </row>
    <row r="626" spans="1:2" ht="18" customHeight="1">
      <c r="A626" s="1" t="s">
        <v>49</v>
      </c>
      <c r="B626" s="56">
        <v>354</v>
      </c>
    </row>
    <row r="627" spans="1:2" ht="18" customHeight="1">
      <c r="A627" s="1" t="s">
        <v>54</v>
      </c>
      <c r="B627" s="56">
        <v>364</v>
      </c>
    </row>
    <row r="628" spans="1:2" ht="18" customHeight="1">
      <c r="A628" s="1" t="s">
        <v>55</v>
      </c>
      <c r="B628" s="56">
        <v>382</v>
      </c>
    </row>
    <row r="629" spans="1:2" ht="18" customHeight="1">
      <c r="A629" s="1" t="s">
        <v>50</v>
      </c>
      <c r="B629" s="56">
        <v>346</v>
      </c>
    </row>
    <row r="630" spans="1:2" ht="18" customHeight="1">
      <c r="A630" s="1" t="s">
        <v>56</v>
      </c>
      <c r="B630" s="56">
        <v>354</v>
      </c>
    </row>
    <row r="631" spans="1:2" ht="18" customHeight="1">
      <c r="A631" s="1" t="s">
        <v>57</v>
      </c>
      <c r="B631" s="56">
        <v>364</v>
      </c>
    </row>
    <row r="632" spans="1:2" ht="26.25" customHeight="1">
      <c r="A632" s="1" t="s">
        <v>4</v>
      </c>
      <c r="B632" s="56">
        <f>SUM(B615:B631)</f>
        <v>6538</v>
      </c>
    </row>
    <row r="633" ht="18.75" customHeight="1">
      <c r="A633" s="53"/>
    </row>
    <row r="634" ht="18.75" customHeight="1">
      <c r="A634" s="53"/>
    </row>
    <row r="635" ht="18.75" customHeight="1">
      <c r="B635" s="31" t="s">
        <v>41</v>
      </c>
    </row>
    <row r="636" spans="1:2" ht="18.75" customHeight="1">
      <c r="A636" s="45"/>
      <c r="B636" s="31" t="s">
        <v>118</v>
      </c>
    </row>
    <row r="637" ht="39.75" customHeight="1"/>
    <row r="638" spans="1:3" ht="24.75" customHeight="1">
      <c r="A638" s="320" t="s">
        <v>10</v>
      </c>
      <c r="B638" s="320"/>
      <c r="C638" s="14"/>
    </row>
    <row r="639" spans="1:2" ht="7.5" customHeight="1">
      <c r="A639" s="48"/>
      <c r="B639" s="48"/>
    </row>
    <row r="640" spans="1:2" ht="59.25" customHeight="1">
      <c r="A640" s="318" t="s">
        <v>94</v>
      </c>
      <c r="B640" s="318"/>
    </row>
    <row r="641" spans="1:2" ht="39" customHeight="1">
      <c r="A641" s="47"/>
      <c r="B641" s="47"/>
    </row>
    <row r="642" spans="1:2" ht="18.75">
      <c r="A642" s="4"/>
      <c r="B642" s="57" t="s">
        <v>1</v>
      </c>
    </row>
    <row r="643" spans="1:2" ht="49.5" customHeight="1">
      <c r="A643" s="50" t="s">
        <v>26</v>
      </c>
      <c r="B643" s="51" t="s">
        <v>29</v>
      </c>
    </row>
    <row r="644" spans="1:2" ht="12.75" customHeight="1">
      <c r="A644" s="52"/>
      <c r="B644" s="1"/>
    </row>
    <row r="645" spans="1:2" ht="17.25" customHeight="1">
      <c r="A645" s="1" t="s">
        <v>11</v>
      </c>
      <c r="B645" s="56">
        <v>642</v>
      </c>
    </row>
    <row r="646" spans="1:2" ht="17.25" customHeight="1">
      <c r="A646" s="1" t="s">
        <v>2</v>
      </c>
      <c r="B646" s="56">
        <v>6</v>
      </c>
    </row>
    <row r="647" spans="1:2" ht="17.25" customHeight="1">
      <c r="A647" s="1" t="s">
        <v>3</v>
      </c>
      <c r="B647" s="56">
        <v>6</v>
      </c>
    </row>
    <row r="648" spans="1:2" ht="17.25" customHeight="1">
      <c r="A648" s="1" t="s">
        <v>51</v>
      </c>
      <c r="B648" s="56">
        <v>3</v>
      </c>
    </row>
    <row r="649" spans="1:2" ht="17.25" customHeight="1">
      <c r="A649" s="1" t="s">
        <v>44</v>
      </c>
      <c r="B649" s="56">
        <v>3</v>
      </c>
    </row>
    <row r="650" spans="1:2" ht="17.25" customHeight="1">
      <c r="A650" s="1" t="s">
        <v>52</v>
      </c>
      <c r="B650" s="56">
        <v>6</v>
      </c>
    </row>
    <row r="651" spans="1:2" ht="17.25" customHeight="1">
      <c r="A651" s="1" t="s">
        <v>45</v>
      </c>
      <c r="B651" s="56">
        <v>3</v>
      </c>
    </row>
    <row r="652" spans="1:2" ht="17.25" customHeight="1">
      <c r="A652" s="1" t="s">
        <v>46</v>
      </c>
      <c r="B652" s="56">
        <v>3</v>
      </c>
    </row>
    <row r="653" spans="1:2" ht="17.25" customHeight="1">
      <c r="A653" s="1" t="s">
        <v>58</v>
      </c>
      <c r="B653" s="56">
        <v>3</v>
      </c>
    </row>
    <row r="654" spans="1:2" ht="17.25" customHeight="1">
      <c r="A654" s="1" t="s">
        <v>53</v>
      </c>
      <c r="B654" s="56">
        <v>298</v>
      </c>
    </row>
    <row r="655" spans="1:2" ht="17.25" customHeight="1">
      <c r="A655" s="1" t="s">
        <v>48</v>
      </c>
      <c r="B655" s="56">
        <v>3</v>
      </c>
    </row>
    <row r="656" spans="1:2" ht="17.25" customHeight="1">
      <c r="A656" s="1" t="s">
        <v>49</v>
      </c>
      <c r="B656" s="56">
        <v>3</v>
      </c>
    </row>
    <row r="657" spans="1:2" ht="17.25" customHeight="1">
      <c r="A657" s="1" t="s">
        <v>54</v>
      </c>
      <c r="B657" s="56">
        <v>3</v>
      </c>
    </row>
    <row r="658" spans="1:2" ht="17.25" customHeight="1">
      <c r="A658" s="1" t="s">
        <v>55</v>
      </c>
      <c r="B658" s="56">
        <v>3</v>
      </c>
    </row>
    <row r="659" spans="1:2" ht="17.25" customHeight="1">
      <c r="A659" s="1" t="s">
        <v>50</v>
      </c>
      <c r="B659" s="56">
        <v>3</v>
      </c>
    </row>
    <row r="660" spans="1:2" ht="17.25" customHeight="1">
      <c r="A660" s="1" t="s">
        <v>56</v>
      </c>
      <c r="B660" s="56">
        <v>3</v>
      </c>
    </row>
    <row r="661" spans="1:2" ht="17.25" customHeight="1">
      <c r="A661" s="1" t="s">
        <v>57</v>
      </c>
      <c r="B661" s="56">
        <v>3</v>
      </c>
    </row>
    <row r="662" spans="1:2" ht="24" customHeight="1">
      <c r="A662" s="1" t="s">
        <v>4</v>
      </c>
      <c r="B662" s="56">
        <f>SUM(B645:B661)</f>
        <v>994</v>
      </c>
    </row>
    <row r="663" ht="18.75">
      <c r="B663" s="87"/>
    </row>
    <row r="665" ht="18.75">
      <c r="B665" s="31" t="s">
        <v>37</v>
      </c>
    </row>
    <row r="666" spans="1:2" ht="18.75">
      <c r="A666" s="45"/>
      <c r="B666" s="31" t="s">
        <v>118</v>
      </c>
    </row>
    <row r="667" ht="48" customHeight="1"/>
    <row r="668" spans="1:5" ht="27.75" customHeight="1">
      <c r="A668" s="320" t="s">
        <v>10</v>
      </c>
      <c r="B668" s="320"/>
      <c r="C668" s="13"/>
      <c r="E668" s="6"/>
    </row>
    <row r="669" spans="1:2" ht="6" customHeight="1">
      <c r="A669" s="48"/>
      <c r="B669" s="48"/>
    </row>
    <row r="670" spans="1:2" ht="79.5" customHeight="1">
      <c r="A670" s="318" t="s">
        <v>95</v>
      </c>
      <c r="B670" s="318"/>
    </row>
    <row r="671" ht="39.75" customHeight="1">
      <c r="A671" s="46"/>
    </row>
    <row r="672" spans="1:2" ht="18.75">
      <c r="A672" s="321" t="s">
        <v>1</v>
      </c>
      <c r="B672" s="321"/>
    </row>
    <row r="673" spans="1:2" ht="49.5" customHeight="1">
      <c r="A673" s="88" t="s">
        <v>15</v>
      </c>
      <c r="B673" s="51" t="s">
        <v>29</v>
      </c>
    </row>
    <row r="674" spans="1:2" ht="9.75" customHeight="1">
      <c r="A674" s="52"/>
      <c r="B674" s="1"/>
    </row>
    <row r="675" spans="1:2" ht="16.5" customHeight="1">
      <c r="A675" s="53" t="s">
        <v>11</v>
      </c>
      <c r="B675" s="81">
        <v>11277.961</v>
      </c>
    </row>
    <row r="676" spans="1:2" ht="16.5" customHeight="1">
      <c r="A676" s="53" t="s">
        <v>2</v>
      </c>
      <c r="B676" s="81">
        <v>1940.924</v>
      </c>
    </row>
    <row r="677" spans="1:2" ht="16.5" customHeight="1">
      <c r="A677" s="53" t="s">
        <v>3</v>
      </c>
      <c r="B677" s="81">
        <v>1148.275</v>
      </c>
    </row>
    <row r="678" spans="1:2" ht="16.5" customHeight="1">
      <c r="A678" s="1" t="s">
        <v>51</v>
      </c>
      <c r="B678" s="186">
        <v>1220.492</v>
      </c>
    </row>
    <row r="679" spans="1:2" ht="16.5" customHeight="1">
      <c r="A679" s="1" t="s">
        <v>44</v>
      </c>
      <c r="B679" s="186">
        <v>1434.081</v>
      </c>
    </row>
    <row r="680" spans="1:2" ht="16.5" customHeight="1">
      <c r="A680" s="1" t="s">
        <v>52</v>
      </c>
      <c r="B680" s="186">
        <v>2168.667</v>
      </c>
    </row>
    <row r="681" spans="1:2" ht="16.5" customHeight="1">
      <c r="A681" s="1" t="s">
        <v>45</v>
      </c>
      <c r="B681" s="186">
        <v>1104.009</v>
      </c>
    </row>
    <row r="682" spans="1:2" ht="16.5" customHeight="1">
      <c r="A682" s="1" t="s">
        <v>46</v>
      </c>
      <c r="B682" s="186">
        <v>1405.854</v>
      </c>
    </row>
    <row r="683" spans="1:2" ht="16.5" customHeight="1">
      <c r="A683" s="1" t="s">
        <v>58</v>
      </c>
      <c r="B683" s="186">
        <v>1050.732</v>
      </c>
    </row>
    <row r="684" spans="1:2" ht="16.5" customHeight="1">
      <c r="A684" s="1" t="s">
        <v>53</v>
      </c>
      <c r="B684" s="186">
        <v>2411.65</v>
      </c>
    </row>
    <row r="685" spans="1:2" ht="16.5" customHeight="1">
      <c r="A685" s="1" t="s">
        <v>48</v>
      </c>
      <c r="B685" s="186">
        <v>1698.3</v>
      </c>
    </row>
    <row r="686" spans="1:2" ht="16.5" customHeight="1">
      <c r="A686" s="1" t="s">
        <v>49</v>
      </c>
      <c r="B686" s="186">
        <v>1172.242</v>
      </c>
    </row>
    <row r="687" spans="1:2" ht="16.5" customHeight="1">
      <c r="A687" s="1" t="s">
        <v>54</v>
      </c>
      <c r="B687" s="186">
        <v>1066.55</v>
      </c>
    </row>
    <row r="688" spans="1:2" ht="16.5" customHeight="1">
      <c r="A688" s="1" t="s">
        <v>55</v>
      </c>
      <c r="B688" s="186">
        <v>1206.297</v>
      </c>
    </row>
    <row r="689" spans="1:2" ht="16.5" customHeight="1">
      <c r="A689" s="1" t="s">
        <v>50</v>
      </c>
      <c r="B689" s="186">
        <v>1427.116</v>
      </c>
    </row>
    <row r="690" spans="1:2" ht="16.5" customHeight="1">
      <c r="A690" s="1" t="s">
        <v>56</v>
      </c>
      <c r="B690" s="186">
        <v>1426.05</v>
      </c>
    </row>
    <row r="691" spans="1:2" ht="16.5" customHeight="1">
      <c r="A691" s="1" t="s">
        <v>57</v>
      </c>
      <c r="B691" s="186">
        <v>965.924</v>
      </c>
    </row>
    <row r="692" spans="1:2" ht="19.5" customHeight="1">
      <c r="A692" s="1" t="s">
        <v>4</v>
      </c>
      <c r="B692" s="162">
        <f>SUM(B675:B691)</f>
        <v>34125.124</v>
      </c>
    </row>
    <row r="693" ht="18.75">
      <c r="B693" s="56"/>
    </row>
    <row r="695" ht="18.75">
      <c r="B695" s="31" t="s">
        <v>38</v>
      </c>
    </row>
    <row r="696" spans="1:2" ht="18.75">
      <c r="A696" s="45"/>
      <c r="B696" s="31" t="s">
        <v>118</v>
      </c>
    </row>
    <row r="697" ht="48.75" customHeight="1"/>
    <row r="698" spans="1:5" ht="27.75" customHeight="1">
      <c r="A698" s="320" t="s">
        <v>10</v>
      </c>
      <c r="B698" s="320"/>
      <c r="C698" s="14"/>
      <c r="E698" s="6"/>
    </row>
    <row r="699" spans="1:5" ht="7.5" customHeight="1">
      <c r="A699" s="47"/>
      <c r="B699" s="47"/>
      <c r="C699" s="14"/>
      <c r="E699" s="6"/>
    </row>
    <row r="700" spans="1:2" ht="117" customHeight="1">
      <c r="A700" s="318" t="s">
        <v>96</v>
      </c>
      <c r="B700" s="318"/>
    </row>
    <row r="701" spans="1:2" ht="35.25" customHeight="1">
      <c r="A701" s="47"/>
      <c r="B701" s="47"/>
    </row>
    <row r="702" spans="1:2" ht="18.75">
      <c r="A702" s="4"/>
      <c r="B702" s="57" t="s">
        <v>1</v>
      </c>
    </row>
    <row r="703" spans="1:2" ht="49.5" customHeight="1">
      <c r="A703" s="50" t="s">
        <v>26</v>
      </c>
      <c r="B703" s="51" t="s">
        <v>29</v>
      </c>
    </row>
    <row r="704" spans="1:2" ht="9" customHeight="1">
      <c r="A704" s="52"/>
      <c r="B704" s="1"/>
    </row>
    <row r="705" spans="1:2" ht="18" customHeight="1">
      <c r="A705" s="53" t="s">
        <v>11</v>
      </c>
      <c r="B705" s="56">
        <v>18</v>
      </c>
    </row>
    <row r="706" spans="1:2" ht="18" customHeight="1">
      <c r="A706" s="53" t="s">
        <v>2</v>
      </c>
      <c r="B706" s="56">
        <v>37</v>
      </c>
    </row>
    <row r="707" spans="1:2" ht="18" customHeight="1">
      <c r="A707" s="53" t="s">
        <v>3</v>
      </c>
      <c r="B707" s="56">
        <v>20</v>
      </c>
    </row>
    <row r="708" spans="1:2" ht="18" customHeight="1">
      <c r="A708" s="1" t="s">
        <v>51</v>
      </c>
      <c r="B708" s="56">
        <v>14</v>
      </c>
    </row>
    <row r="709" spans="1:2" ht="18" customHeight="1">
      <c r="A709" s="1" t="s">
        <v>44</v>
      </c>
      <c r="B709" s="56">
        <v>39</v>
      </c>
    </row>
    <row r="710" spans="1:2" ht="18" customHeight="1">
      <c r="A710" s="1" t="s">
        <v>52</v>
      </c>
      <c r="B710" s="56">
        <v>35</v>
      </c>
    </row>
    <row r="711" spans="1:2" ht="18" customHeight="1">
      <c r="A711" s="1" t="s">
        <v>45</v>
      </c>
      <c r="B711" s="56">
        <v>22</v>
      </c>
    </row>
    <row r="712" spans="1:2" ht="18" customHeight="1">
      <c r="A712" s="1" t="s">
        <v>46</v>
      </c>
      <c r="B712" s="56">
        <v>20</v>
      </c>
    </row>
    <row r="713" spans="1:2" ht="18" customHeight="1">
      <c r="A713" s="1" t="s">
        <v>58</v>
      </c>
      <c r="B713" s="56">
        <v>23</v>
      </c>
    </row>
    <row r="714" spans="1:2" ht="18" customHeight="1">
      <c r="A714" s="1" t="s">
        <v>53</v>
      </c>
      <c r="B714" s="56">
        <v>13</v>
      </c>
    </row>
    <row r="715" spans="1:2" ht="18" customHeight="1">
      <c r="A715" s="1" t="s">
        <v>48</v>
      </c>
      <c r="B715" s="56">
        <v>27</v>
      </c>
    </row>
    <row r="716" spans="1:2" ht="18" customHeight="1">
      <c r="A716" s="1" t="s">
        <v>49</v>
      </c>
      <c r="B716" s="56">
        <v>27</v>
      </c>
    </row>
    <row r="717" spans="1:2" ht="18" customHeight="1">
      <c r="A717" s="1" t="s">
        <v>54</v>
      </c>
      <c r="B717" s="56">
        <v>24</v>
      </c>
    </row>
    <row r="718" spans="1:2" ht="18" customHeight="1">
      <c r="A718" s="1" t="s">
        <v>55</v>
      </c>
      <c r="B718" s="56">
        <v>18</v>
      </c>
    </row>
    <row r="719" spans="1:2" ht="18" customHeight="1">
      <c r="A719" s="1" t="s">
        <v>50</v>
      </c>
      <c r="B719" s="56">
        <v>24</v>
      </c>
    </row>
    <row r="720" spans="1:2" ht="18" customHeight="1">
      <c r="A720" s="1" t="s">
        <v>56</v>
      </c>
      <c r="B720" s="56">
        <v>28</v>
      </c>
    </row>
    <row r="721" spans="1:2" ht="18" customHeight="1">
      <c r="A721" s="1" t="s">
        <v>57</v>
      </c>
      <c r="B721" s="56">
        <v>25</v>
      </c>
    </row>
    <row r="722" spans="1:2" ht="30.75" customHeight="1">
      <c r="A722" s="1" t="s">
        <v>4</v>
      </c>
      <c r="B722" s="56">
        <f>SUM(B705:B721)</f>
        <v>414</v>
      </c>
    </row>
    <row r="723" ht="18.75">
      <c r="B723" s="56"/>
    </row>
    <row r="724" ht="18.75">
      <c r="B724" s="87"/>
    </row>
    <row r="725" spans="2:5" ht="24.75" customHeight="1">
      <c r="B725" s="31" t="s">
        <v>39</v>
      </c>
      <c r="C725" s="13"/>
      <c r="E725" s="6"/>
    </row>
    <row r="726" spans="1:2" ht="18.75">
      <c r="A726" s="45"/>
      <c r="B726" s="31" t="s">
        <v>118</v>
      </c>
    </row>
    <row r="727" ht="49.5" customHeight="1">
      <c r="B727" s="31"/>
    </row>
    <row r="728" spans="1:2" ht="18.75" customHeight="1">
      <c r="A728" s="320" t="s">
        <v>10</v>
      </c>
      <c r="B728" s="320"/>
    </row>
    <row r="729" spans="1:2" ht="6" customHeight="1">
      <c r="A729" s="47"/>
      <c r="B729" s="47"/>
    </row>
    <row r="730" spans="1:2" ht="132.75" customHeight="1">
      <c r="A730" s="318" t="s">
        <v>97</v>
      </c>
      <c r="B730" s="318"/>
    </row>
    <row r="731" spans="1:2" ht="31.5" customHeight="1">
      <c r="A731" s="47"/>
      <c r="B731" s="47"/>
    </row>
    <row r="732" spans="1:2" ht="18" customHeight="1">
      <c r="A732" s="321" t="s">
        <v>1</v>
      </c>
      <c r="B732" s="321"/>
    </row>
    <row r="733" spans="1:2" ht="27.75" customHeight="1">
      <c r="A733" s="88" t="s">
        <v>36</v>
      </c>
      <c r="B733" s="51" t="s">
        <v>29</v>
      </c>
    </row>
    <row r="734" spans="1:2" ht="15" customHeight="1">
      <c r="A734" s="52"/>
      <c r="B734" s="1"/>
    </row>
    <row r="735" spans="1:2" ht="15" customHeight="1">
      <c r="A735" s="1" t="s">
        <v>51</v>
      </c>
      <c r="B735" s="56">
        <v>1507</v>
      </c>
    </row>
    <row r="736" spans="1:2" ht="18" customHeight="1">
      <c r="A736" s="1" t="s">
        <v>44</v>
      </c>
      <c r="B736" s="56">
        <v>1808</v>
      </c>
    </row>
    <row r="737" spans="1:2" ht="16.5" customHeight="1">
      <c r="A737" s="1" t="s">
        <v>52</v>
      </c>
      <c r="B737" s="56">
        <v>1808</v>
      </c>
    </row>
    <row r="738" spans="1:2" ht="18.75">
      <c r="A738" s="1" t="s">
        <v>45</v>
      </c>
      <c r="B738" s="56">
        <v>1102</v>
      </c>
    </row>
    <row r="739" spans="1:2" ht="18.75">
      <c r="A739" s="1" t="s">
        <v>46</v>
      </c>
      <c r="B739" s="56">
        <v>901</v>
      </c>
    </row>
    <row r="740" spans="1:2" ht="18.75">
      <c r="A740" s="1" t="s">
        <v>58</v>
      </c>
      <c r="B740" s="56">
        <v>1005</v>
      </c>
    </row>
    <row r="741" spans="1:2" ht="18.75">
      <c r="A741" s="1" t="s">
        <v>53</v>
      </c>
      <c r="B741" s="56">
        <v>2912</v>
      </c>
    </row>
    <row r="742" spans="1:2" ht="18.75">
      <c r="A742" s="1" t="s">
        <v>48</v>
      </c>
      <c r="B742" s="56">
        <v>1607</v>
      </c>
    </row>
    <row r="743" spans="1:2" ht="18.75">
      <c r="A743" s="1" t="s">
        <v>49</v>
      </c>
      <c r="B743" s="56">
        <v>703</v>
      </c>
    </row>
    <row r="744" spans="1:2" ht="18.75">
      <c r="A744" s="1" t="s">
        <v>54</v>
      </c>
      <c r="B744" s="56">
        <v>603</v>
      </c>
    </row>
    <row r="745" spans="1:2" ht="18.75">
      <c r="A745" s="1" t="s">
        <v>55</v>
      </c>
      <c r="B745" s="56">
        <v>1102</v>
      </c>
    </row>
    <row r="746" spans="1:2" ht="18.75">
      <c r="A746" s="1" t="s">
        <v>50</v>
      </c>
      <c r="B746" s="56">
        <v>1305</v>
      </c>
    </row>
    <row r="747" spans="1:2" ht="18.75">
      <c r="A747" s="1" t="s">
        <v>56</v>
      </c>
      <c r="B747" s="56">
        <v>1107.5</v>
      </c>
    </row>
    <row r="748" spans="1:2" ht="18.75">
      <c r="A748" s="1" t="s">
        <v>57</v>
      </c>
      <c r="B748" s="56">
        <v>701</v>
      </c>
    </row>
    <row r="749" spans="1:2" ht="26.25" customHeight="1">
      <c r="A749" s="1" t="s">
        <v>4</v>
      </c>
      <c r="B749" s="56">
        <f>SUM(B735:B748)</f>
        <v>18171.5</v>
      </c>
    </row>
    <row r="750" ht="18.75">
      <c r="B750" s="56"/>
    </row>
    <row r="752" spans="2:5" ht="24.75" customHeight="1">
      <c r="B752" s="31" t="s">
        <v>40</v>
      </c>
      <c r="C752" s="16"/>
      <c r="E752" s="6"/>
    </row>
    <row r="753" spans="1:5" ht="18.75">
      <c r="A753" s="45"/>
      <c r="B753" s="31" t="s">
        <v>118</v>
      </c>
      <c r="C753" s="16"/>
      <c r="E753" s="6"/>
    </row>
    <row r="754" spans="3:5" ht="49.5" customHeight="1">
      <c r="C754" s="16"/>
      <c r="E754" s="6"/>
    </row>
    <row r="755" spans="1:5" ht="18.75">
      <c r="A755" s="320" t="s">
        <v>10</v>
      </c>
      <c r="B755" s="320"/>
      <c r="C755" s="16"/>
      <c r="E755" s="6"/>
    </row>
    <row r="756" spans="1:5" ht="9.75" customHeight="1">
      <c r="A756" s="48"/>
      <c r="B756" s="48"/>
      <c r="C756" s="16"/>
      <c r="E756" s="6"/>
    </row>
    <row r="757" spans="1:5" ht="56.25" customHeight="1">
      <c r="A757" s="318" t="s">
        <v>108</v>
      </c>
      <c r="B757" s="318"/>
      <c r="C757" s="16"/>
      <c r="E757" s="6"/>
    </row>
    <row r="758" spans="1:5" ht="46.5" customHeight="1">
      <c r="A758" s="46"/>
      <c r="C758" s="16"/>
      <c r="E758" s="6"/>
    </row>
    <row r="759" spans="1:5" ht="18.75">
      <c r="A759" s="321" t="s">
        <v>1</v>
      </c>
      <c r="B759" s="321"/>
      <c r="C759" s="16"/>
      <c r="E759" s="6"/>
    </row>
    <row r="760" spans="1:2" ht="27.75" customHeight="1">
      <c r="A760" s="88" t="s">
        <v>36</v>
      </c>
      <c r="B760" s="51" t="s">
        <v>29</v>
      </c>
    </row>
    <row r="761" spans="1:5" ht="7.5" customHeight="1">
      <c r="A761" s="52"/>
      <c r="B761" s="1"/>
      <c r="C761" s="40"/>
      <c r="E761" s="6"/>
    </row>
    <row r="762" spans="1:5" ht="18.75">
      <c r="A762" s="1" t="s">
        <v>51</v>
      </c>
      <c r="B762" s="60">
        <v>526.1</v>
      </c>
      <c r="C762" s="40"/>
      <c r="E762" s="6"/>
    </row>
    <row r="763" spans="1:5" ht="18.75">
      <c r="A763" s="1" t="s">
        <v>44</v>
      </c>
      <c r="B763" s="60">
        <v>761</v>
      </c>
      <c r="C763" s="40"/>
      <c r="E763" s="6"/>
    </row>
    <row r="764" spans="1:5" ht="21" customHeight="1">
      <c r="A764" s="1" t="s">
        <v>52</v>
      </c>
      <c r="B764" s="60">
        <v>375.2</v>
      </c>
      <c r="C764" s="40"/>
      <c r="E764" s="6"/>
    </row>
    <row r="765" spans="1:5" ht="18.75">
      <c r="A765" s="1" t="s">
        <v>45</v>
      </c>
      <c r="B765" s="60">
        <v>275</v>
      </c>
      <c r="C765" s="40"/>
      <c r="E765" s="6"/>
    </row>
    <row r="766" spans="1:5" ht="18.75">
      <c r="A766" s="1" t="s">
        <v>46</v>
      </c>
      <c r="B766" s="60">
        <v>283.4</v>
      </c>
      <c r="C766" s="40"/>
      <c r="E766" s="6"/>
    </row>
    <row r="767" spans="1:5" ht="18.75">
      <c r="A767" s="1" t="s">
        <v>58</v>
      </c>
      <c r="B767" s="60">
        <v>400.9</v>
      </c>
      <c r="C767" s="40"/>
      <c r="E767" s="6"/>
    </row>
    <row r="768" spans="1:5" ht="18.75">
      <c r="A768" s="1" t="s">
        <v>53</v>
      </c>
      <c r="B768" s="60">
        <v>961.8</v>
      </c>
      <c r="C768" s="40"/>
      <c r="E768" s="6"/>
    </row>
    <row r="769" spans="1:5" ht="18.75">
      <c r="A769" s="1" t="s">
        <v>48</v>
      </c>
      <c r="B769" s="60">
        <v>589.7</v>
      </c>
      <c r="C769" s="40"/>
      <c r="E769" s="6"/>
    </row>
    <row r="770" spans="1:5" ht="17.25" customHeight="1">
      <c r="A770" s="1" t="s">
        <v>49</v>
      </c>
      <c r="B770" s="60">
        <v>315</v>
      </c>
      <c r="C770" s="40"/>
      <c r="E770" s="6"/>
    </row>
    <row r="771" spans="1:5" ht="18.75">
      <c r="A771" s="1" t="s">
        <v>54</v>
      </c>
      <c r="B771" s="60">
        <v>268.5</v>
      </c>
      <c r="C771" s="40"/>
      <c r="E771" s="6"/>
    </row>
    <row r="772" spans="1:5" ht="18.75">
      <c r="A772" s="1" t="s">
        <v>55</v>
      </c>
      <c r="B772" s="60">
        <v>312.7</v>
      </c>
      <c r="C772" s="40"/>
      <c r="E772" s="6"/>
    </row>
    <row r="773" spans="1:5" ht="18.75">
      <c r="A773" s="1" t="s">
        <v>50</v>
      </c>
      <c r="B773" s="60">
        <v>456.9</v>
      </c>
      <c r="C773" s="40"/>
      <c r="E773" s="6"/>
    </row>
    <row r="774" spans="1:5" ht="18.75">
      <c r="A774" s="1" t="s">
        <v>56</v>
      </c>
      <c r="B774" s="60">
        <v>515.8</v>
      </c>
      <c r="C774" s="40"/>
      <c r="E774" s="6"/>
    </row>
    <row r="775" spans="1:5" ht="18.75">
      <c r="A775" s="1" t="s">
        <v>57</v>
      </c>
      <c r="B775" s="60">
        <v>152.7</v>
      </c>
      <c r="C775" s="40"/>
      <c r="E775" s="6"/>
    </row>
    <row r="776" spans="1:5" ht="25.5" customHeight="1">
      <c r="A776" s="1" t="s">
        <v>4</v>
      </c>
      <c r="B776" s="60">
        <f>SUM(B762:B775)</f>
        <v>6194.7</v>
      </c>
      <c r="C776" s="40"/>
      <c r="E776" s="6"/>
    </row>
    <row r="777" spans="2:5" ht="18.75">
      <c r="B777" s="60"/>
      <c r="C777" s="40"/>
      <c r="E777" s="6"/>
    </row>
    <row r="778" spans="2:5" ht="18.75">
      <c r="B778" s="60"/>
      <c r="C778" s="40"/>
      <c r="E778" s="6"/>
    </row>
    <row r="779" spans="1:5" ht="18.75">
      <c r="A779" s="319" t="s">
        <v>70</v>
      </c>
      <c r="B779" s="319"/>
      <c r="C779" s="40"/>
      <c r="E779" s="6"/>
    </row>
    <row r="780" spans="1:5" ht="18.75">
      <c r="A780" s="319" t="s">
        <v>118</v>
      </c>
      <c r="B780" s="319"/>
      <c r="C780" s="40"/>
      <c r="E780" s="6"/>
    </row>
    <row r="781" spans="3:5" ht="48.75" customHeight="1">
      <c r="C781" s="40"/>
      <c r="E781" s="6"/>
    </row>
    <row r="782" spans="1:5" ht="18.75" customHeight="1">
      <c r="A782" s="322" t="s">
        <v>10</v>
      </c>
      <c r="B782" s="322"/>
      <c r="C782" s="40"/>
      <c r="E782" s="6"/>
    </row>
    <row r="783" spans="1:5" ht="6" customHeight="1">
      <c r="A783" s="89"/>
      <c r="B783" s="89"/>
      <c r="C783" s="40"/>
      <c r="E783" s="6"/>
    </row>
    <row r="784" spans="1:5" ht="117.75" customHeight="1">
      <c r="A784" s="318" t="s">
        <v>98</v>
      </c>
      <c r="B784" s="318"/>
      <c r="C784" s="40"/>
      <c r="E784" s="6"/>
    </row>
    <row r="785" spans="1:5" ht="51.75" customHeight="1">
      <c r="A785" s="49"/>
      <c r="B785" s="49"/>
      <c r="C785" s="40"/>
      <c r="E785" s="6"/>
    </row>
    <row r="786" spans="1:5" ht="18.75">
      <c r="A786" s="26"/>
      <c r="B786" s="90" t="s">
        <v>1</v>
      </c>
      <c r="C786" s="40"/>
      <c r="E786" s="6"/>
    </row>
    <row r="787" spans="1:2" ht="27.75" customHeight="1">
      <c r="A787" s="88" t="s">
        <v>83</v>
      </c>
      <c r="B787" s="51" t="s">
        <v>29</v>
      </c>
    </row>
    <row r="788" spans="1:5" ht="9" customHeight="1">
      <c r="A788" s="92"/>
      <c r="B788" s="93"/>
      <c r="C788" s="40"/>
      <c r="E788" s="6"/>
    </row>
    <row r="789" spans="1:5" ht="18.75">
      <c r="A789" s="94" t="s">
        <v>11</v>
      </c>
      <c r="B789" s="95">
        <v>12</v>
      </c>
      <c r="C789" s="40"/>
      <c r="E789" s="6"/>
    </row>
    <row r="790" spans="1:5" ht="18.75">
      <c r="A790" s="94" t="s">
        <v>2</v>
      </c>
      <c r="B790" s="95">
        <v>8</v>
      </c>
      <c r="C790" s="40"/>
      <c r="E790" s="6"/>
    </row>
    <row r="791" spans="1:5" ht="27.75" customHeight="1">
      <c r="A791" s="96" t="s">
        <v>4</v>
      </c>
      <c r="B791" s="97">
        <f>B789+B790</f>
        <v>20</v>
      </c>
      <c r="C791" s="40"/>
      <c r="E791" s="6"/>
    </row>
    <row r="792" spans="1:5" ht="18.75">
      <c r="A792" s="49"/>
      <c r="B792" s="49"/>
      <c r="C792" s="40"/>
      <c r="E792" s="6"/>
    </row>
    <row r="793" spans="1:5" ht="18.75">
      <c r="A793" s="49"/>
      <c r="B793" s="49"/>
      <c r="C793" s="40"/>
      <c r="E793" s="6"/>
    </row>
    <row r="794" spans="2:5" ht="18.75">
      <c r="B794" s="31" t="s">
        <v>82</v>
      </c>
      <c r="C794" s="40"/>
      <c r="E794" s="6"/>
    </row>
    <row r="795" spans="1:5" ht="18.75">
      <c r="A795" s="45"/>
      <c r="B795" s="31" t="s">
        <v>118</v>
      </c>
      <c r="C795" s="40"/>
      <c r="E795" s="6"/>
    </row>
    <row r="796" spans="3:5" ht="48" customHeight="1">
      <c r="C796" s="40"/>
      <c r="E796" s="6"/>
    </row>
    <row r="797" spans="1:5" ht="18.75">
      <c r="A797" s="320" t="s">
        <v>10</v>
      </c>
      <c r="B797" s="320"/>
      <c r="C797" s="40"/>
      <c r="E797" s="6"/>
    </row>
    <row r="798" spans="1:5" ht="9" customHeight="1">
      <c r="A798" s="48"/>
      <c r="B798" s="48"/>
      <c r="C798" s="40"/>
      <c r="E798" s="6"/>
    </row>
    <row r="799" spans="1:5" ht="117" customHeight="1">
      <c r="A799" s="318" t="s">
        <v>156</v>
      </c>
      <c r="B799" s="318"/>
      <c r="C799" s="40"/>
      <c r="E799" s="6"/>
    </row>
    <row r="800" spans="1:5" ht="53.25" customHeight="1">
      <c r="A800" s="47"/>
      <c r="B800" s="47"/>
      <c r="C800" s="40"/>
      <c r="E800" s="6"/>
    </row>
    <row r="801" spans="1:5" ht="18.75">
      <c r="A801" s="4"/>
      <c r="B801" s="57" t="s">
        <v>1</v>
      </c>
      <c r="C801" s="40"/>
      <c r="E801" s="6"/>
    </row>
    <row r="802" spans="1:5" ht="37.5">
      <c r="A802" s="50" t="s">
        <v>26</v>
      </c>
      <c r="B802" s="51" t="s">
        <v>29</v>
      </c>
      <c r="C802" s="40"/>
      <c r="E802" s="6"/>
    </row>
    <row r="803" spans="1:5" ht="9.75" customHeight="1">
      <c r="A803" s="52"/>
      <c r="B803" s="1"/>
      <c r="C803" s="40"/>
      <c r="E803" s="6"/>
    </row>
    <row r="804" spans="1:5" ht="18.75">
      <c r="A804" s="1" t="s">
        <v>11</v>
      </c>
      <c r="B804" s="56">
        <v>123260</v>
      </c>
      <c r="C804" s="40"/>
      <c r="E804" s="6"/>
    </row>
    <row r="805" spans="1:5" ht="18.75">
      <c r="A805" s="1" t="s">
        <v>2</v>
      </c>
      <c r="B805" s="56">
        <v>143525</v>
      </c>
      <c r="C805" s="40"/>
      <c r="E805" s="6"/>
    </row>
    <row r="806" spans="1:5" ht="18.75">
      <c r="A806" s="1" t="s">
        <v>3</v>
      </c>
      <c r="B806" s="56">
        <v>38374</v>
      </c>
      <c r="C806" s="40"/>
      <c r="E806" s="6"/>
    </row>
    <row r="807" spans="1:5" ht="18.75" customHeight="1">
      <c r="A807" s="1" t="s">
        <v>51</v>
      </c>
      <c r="B807" s="56">
        <v>39286</v>
      </c>
      <c r="C807" s="40"/>
      <c r="E807" s="6"/>
    </row>
    <row r="808" spans="1:5" ht="18.75">
      <c r="A808" s="1" t="s">
        <v>44</v>
      </c>
      <c r="B808" s="56">
        <v>6771</v>
      </c>
      <c r="C808" s="40"/>
      <c r="E808" s="6"/>
    </row>
    <row r="809" spans="1:5" ht="18.75">
      <c r="A809" s="1" t="s">
        <v>52</v>
      </c>
      <c r="B809" s="56">
        <v>81473</v>
      </c>
      <c r="C809" s="40"/>
      <c r="E809" s="6"/>
    </row>
    <row r="810" spans="1:5" ht="18.75">
      <c r="A810" s="1" t="s">
        <v>45</v>
      </c>
      <c r="B810" s="56">
        <v>25011</v>
      </c>
      <c r="C810" s="40"/>
      <c r="E810" s="6"/>
    </row>
    <row r="811" spans="1:5" ht="18.75">
      <c r="A811" s="1" t="s">
        <v>46</v>
      </c>
      <c r="B811" s="56">
        <v>24021</v>
      </c>
      <c r="C811" s="40"/>
      <c r="E811" s="6"/>
    </row>
    <row r="812" spans="1:5" ht="18.75">
      <c r="A812" s="1" t="s">
        <v>58</v>
      </c>
      <c r="B812" s="56">
        <v>43346</v>
      </c>
      <c r="C812" s="40"/>
      <c r="E812" s="6"/>
    </row>
    <row r="813" spans="1:5" ht="18.75">
      <c r="A813" s="1" t="s">
        <v>53</v>
      </c>
      <c r="B813" s="56">
        <v>77756</v>
      </c>
      <c r="C813" s="40"/>
      <c r="E813" s="6"/>
    </row>
    <row r="814" spans="1:5" ht="18.75">
      <c r="A814" s="1" t="s">
        <v>48</v>
      </c>
      <c r="B814" s="56">
        <v>17499</v>
      </c>
      <c r="C814" s="40"/>
      <c r="E814" s="6"/>
    </row>
    <row r="815" spans="1:5" ht="18.75">
      <c r="A815" s="1" t="s">
        <v>49</v>
      </c>
      <c r="B815" s="56">
        <v>20119</v>
      </c>
      <c r="C815" s="40"/>
      <c r="E815" s="6"/>
    </row>
    <row r="816" spans="1:5" ht="18.75">
      <c r="A816" s="1" t="s">
        <v>54</v>
      </c>
      <c r="B816" s="56">
        <v>34172</v>
      </c>
      <c r="C816" s="40"/>
      <c r="E816" s="6"/>
    </row>
    <row r="817" spans="1:5" ht="18.75">
      <c r="A817" s="1" t="s">
        <v>55</v>
      </c>
      <c r="B817" s="56">
        <v>16237</v>
      </c>
      <c r="C817" s="40"/>
      <c r="E817" s="6"/>
    </row>
    <row r="818" spans="1:5" ht="18.75">
      <c r="A818" s="1" t="s">
        <v>50</v>
      </c>
      <c r="B818" s="56">
        <v>30810</v>
      </c>
      <c r="C818" s="40"/>
      <c r="E818" s="6"/>
    </row>
    <row r="819" spans="1:5" ht="18.75">
      <c r="A819" s="1" t="s">
        <v>56</v>
      </c>
      <c r="B819" s="56">
        <v>77241</v>
      </c>
      <c r="C819" s="40"/>
      <c r="E819" s="6"/>
    </row>
    <row r="820" spans="1:5" ht="18.75">
      <c r="A820" s="1" t="s">
        <v>57</v>
      </c>
      <c r="B820" s="56">
        <v>8113</v>
      </c>
      <c r="C820" s="40"/>
      <c r="E820" s="6"/>
    </row>
    <row r="821" spans="1:2" ht="24" customHeight="1">
      <c r="A821" s="1" t="s">
        <v>4</v>
      </c>
      <c r="B821" s="56">
        <f>SUM(B804:B820)</f>
        <v>807014</v>
      </c>
    </row>
    <row r="822" ht="19.5" customHeight="1">
      <c r="B822" s="56"/>
    </row>
    <row r="823" ht="51.75" customHeight="1">
      <c r="B823" s="56"/>
    </row>
    <row r="824" spans="1:2" ht="18.75">
      <c r="A824" s="319" t="s">
        <v>120</v>
      </c>
      <c r="B824" s="319"/>
    </row>
    <row r="825" spans="1:2" ht="18.75">
      <c r="A825" s="319" t="s">
        <v>118</v>
      </c>
      <c r="B825" s="319"/>
    </row>
    <row r="826" ht="18.75">
      <c r="B826" s="56"/>
    </row>
    <row r="827" spans="1:2" ht="18.75">
      <c r="A827" s="322" t="s">
        <v>10</v>
      </c>
      <c r="B827" s="322"/>
    </row>
    <row r="828" spans="1:2" ht="5.25" customHeight="1">
      <c r="A828" s="89"/>
      <c r="B828" s="89"/>
    </row>
    <row r="829" spans="1:2" ht="96" customHeight="1">
      <c r="A829" s="318" t="s">
        <v>132</v>
      </c>
      <c r="B829" s="318"/>
    </row>
    <row r="830" spans="1:2" ht="18.75">
      <c r="A830" s="49"/>
      <c r="B830" s="49"/>
    </row>
    <row r="831" spans="1:2" ht="18.75">
      <c r="A831" s="26"/>
      <c r="B831" s="90" t="s">
        <v>1</v>
      </c>
    </row>
    <row r="832" spans="1:2" ht="30.75" customHeight="1">
      <c r="A832" s="88" t="s">
        <v>36</v>
      </c>
      <c r="B832" s="91" t="s">
        <v>29</v>
      </c>
    </row>
    <row r="833" ht="13.5" customHeight="1"/>
    <row r="834" spans="1:2" ht="18.75">
      <c r="A834" s="1" t="s">
        <v>51</v>
      </c>
      <c r="B834" s="68">
        <v>1161.89348</v>
      </c>
    </row>
    <row r="835" spans="1:2" ht="18.75">
      <c r="A835" s="1" t="s">
        <v>44</v>
      </c>
      <c r="B835" s="68">
        <v>1493.86304</v>
      </c>
    </row>
    <row r="836" spans="1:2" ht="18.75">
      <c r="A836" s="1" t="s">
        <v>52</v>
      </c>
      <c r="B836" s="68">
        <v>1493.86304</v>
      </c>
    </row>
    <row r="837" spans="1:2" ht="18.75">
      <c r="A837" s="1" t="s">
        <v>45</v>
      </c>
      <c r="B837" s="68">
        <v>995.9087</v>
      </c>
    </row>
    <row r="838" spans="1:2" ht="18.75">
      <c r="A838" s="1" t="s">
        <v>46</v>
      </c>
      <c r="B838" s="68">
        <v>663.93913</v>
      </c>
    </row>
    <row r="839" spans="1:2" ht="18.75">
      <c r="A839" s="1" t="s">
        <v>58</v>
      </c>
      <c r="B839" s="68">
        <v>1327.87826</v>
      </c>
    </row>
    <row r="840" spans="1:2" ht="18.75">
      <c r="A840" s="1" t="s">
        <v>53</v>
      </c>
      <c r="B840" s="68">
        <v>1493.86304</v>
      </c>
    </row>
    <row r="841" spans="1:2" ht="18.75">
      <c r="A841" s="1" t="s">
        <v>48</v>
      </c>
      <c r="B841" s="68">
        <v>1493.86304</v>
      </c>
    </row>
    <row r="842" spans="1:2" ht="18.75">
      <c r="A842" s="1" t="s">
        <v>49</v>
      </c>
      <c r="B842" s="68">
        <v>995.9087</v>
      </c>
    </row>
    <row r="843" spans="1:2" ht="18.75">
      <c r="A843" s="1" t="s">
        <v>54</v>
      </c>
      <c r="B843" s="68">
        <v>829.92391</v>
      </c>
    </row>
    <row r="844" spans="1:2" ht="18.75">
      <c r="A844" s="1" t="s">
        <v>55</v>
      </c>
      <c r="B844" s="68">
        <v>1161.89348</v>
      </c>
    </row>
    <row r="845" spans="1:2" ht="18.75">
      <c r="A845" s="1" t="s">
        <v>50</v>
      </c>
      <c r="B845" s="68">
        <v>1493.86304</v>
      </c>
    </row>
    <row r="846" spans="1:2" ht="18.75">
      <c r="A846" s="1" t="s">
        <v>56</v>
      </c>
      <c r="B846" s="68">
        <v>995.9087</v>
      </c>
    </row>
    <row r="847" spans="1:2" ht="18.75">
      <c r="A847" s="1" t="s">
        <v>57</v>
      </c>
      <c r="B847" s="68">
        <v>995.9087</v>
      </c>
    </row>
    <row r="848" spans="1:2" ht="27" customHeight="1">
      <c r="A848" s="1" t="s">
        <v>4</v>
      </c>
      <c r="B848" s="144">
        <f>SUM(B834:B847)</f>
        <v>16598.47826</v>
      </c>
    </row>
  </sheetData>
  <sheetProtection/>
  <mergeCells count="80">
    <mergeCell ref="A329:B329"/>
    <mergeCell ref="A799:B799"/>
    <mergeCell ref="A327:B327"/>
    <mergeCell ref="A299:B299"/>
    <mergeCell ref="A640:B640"/>
    <mergeCell ref="A668:B668"/>
    <mergeCell ref="A582:B582"/>
    <mergeCell ref="A462:B462"/>
    <mergeCell ref="A438:B438"/>
    <mergeCell ref="A489:B489"/>
    <mergeCell ref="A362:A363"/>
    <mergeCell ref="A6:B6"/>
    <mergeCell ref="A194:B194"/>
    <mergeCell ref="A196:B196"/>
    <mergeCell ref="A11:B11"/>
    <mergeCell ref="A13:B13"/>
    <mergeCell ref="A163:B163"/>
    <mergeCell ref="A165:B165"/>
    <mergeCell ref="A88:B88"/>
    <mergeCell ref="A138:B138"/>
    <mergeCell ref="A5:B5"/>
    <mergeCell ref="A55:B55"/>
    <mergeCell ref="A57:B57"/>
    <mergeCell ref="A59:B59"/>
    <mergeCell ref="A26:B26"/>
    <mergeCell ref="A757:B757"/>
    <mergeCell ref="A700:B700"/>
    <mergeCell ref="A672:B672"/>
    <mergeCell ref="A610:B610"/>
    <mergeCell ref="A192:B192"/>
    <mergeCell ref="A240:B240"/>
    <mergeCell ref="A238:B238"/>
    <mergeCell ref="A28:B28"/>
    <mergeCell ref="A359:B359"/>
    <mergeCell ref="A608:B608"/>
    <mergeCell ref="A90:B90"/>
    <mergeCell ref="A136:B136"/>
    <mergeCell ref="A210:B210"/>
    <mergeCell ref="A297:B297"/>
    <mergeCell ref="A580:B580"/>
    <mergeCell ref="A550:B550"/>
    <mergeCell ref="A390:B390"/>
    <mergeCell ref="A1:B1"/>
    <mergeCell ref="A2:B2"/>
    <mergeCell ref="A3:B3"/>
    <mergeCell ref="A4:B4"/>
    <mergeCell ref="B362:B363"/>
    <mergeCell ref="A116:B116"/>
    <mergeCell ref="A388:B388"/>
    <mergeCell ref="A212:B212"/>
    <mergeCell ref="A698:B698"/>
    <mergeCell ref="A779:B779"/>
    <mergeCell ref="A419:B419"/>
    <mergeCell ref="A421:B421"/>
    <mergeCell ref="A117:B117"/>
    <mergeCell ref="A270:B270"/>
    <mergeCell ref="A268:B268"/>
    <mergeCell ref="A357:B357"/>
    <mergeCell ref="A436:B436"/>
    <mergeCell ref="A460:B460"/>
    <mergeCell ref="A755:B755"/>
    <mergeCell ref="A732:B732"/>
    <mergeCell ref="A825:B825"/>
    <mergeCell ref="A827:B827"/>
    <mergeCell ref="A491:B491"/>
    <mergeCell ref="A520:B520"/>
    <mergeCell ref="A670:B670"/>
    <mergeCell ref="A518:B518"/>
    <mergeCell ref="A578:B578"/>
    <mergeCell ref="A728:B728"/>
    <mergeCell ref="A829:B829"/>
    <mergeCell ref="A780:B780"/>
    <mergeCell ref="A548:B548"/>
    <mergeCell ref="A730:B730"/>
    <mergeCell ref="A638:B638"/>
    <mergeCell ref="A784:B784"/>
    <mergeCell ref="A824:B824"/>
    <mergeCell ref="A797:B797"/>
    <mergeCell ref="A759:B759"/>
    <mergeCell ref="A782:B782"/>
  </mergeCells>
  <printOptions/>
  <pageMargins left="0.984251968503937" right="0.7874015748031497" top="0.984251968503937" bottom="0.65" header="0.5511811023622047" footer="0.5118110236220472"/>
  <pageSetup fitToHeight="0" fitToWidth="1" horizontalDpi="600" verticalDpi="600" orientation="portrait" paperSize="9" scale="96" r:id="rId1"/>
  <rowBreaks count="29" manualBreakCount="29">
    <brk id="22" max="255" man="1"/>
    <brk id="51" max="255" man="1"/>
    <brk id="84" max="255" man="1"/>
    <brk id="112" max="255" man="1"/>
    <brk id="132" max="255" man="1"/>
    <brk id="159" max="255" man="1"/>
    <brk id="188" max="255" man="1"/>
    <brk id="206" max="255" man="1"/>
    <brk id="234" max="255" man="1"/>
    <brk id="264" max="255" man="1"/>
    <brk id="293" max="255" man="1"/>
    <brk id="323" max="255" man="1"/>
    <brk id="353" max="255" man="1"/>
    <brk id="384" max="255" man="1"/>
    <brk id="413" max="255" man="1"/>
    <brk id="432" max="255" man="1"/>
    <brk id="456" max="255" man="1"/>
    <brk id="485" max="255" man="1"/>
    <brk id="514" max="255" man="1"/>
    <brk id="544" max="255" man="1"/>
    <brk id="574" max="255" man="1"/>
    <brk id="604" max="255" man="1"/>
    <brk id="634" max="255" man="1"/>
    <brk id="664" max="255" man="1"/>
    <brk id="694" max="255" man="1"/>
    <brk id="724" max="255" man="1"/>
    <brk id="751" max="255" man="1"/>
    <brk id="778" max="255" man="1"/>
    <brk id="79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H16" sqref="H16"/>
    </sheetView>
  </sheetViews>
  <sheetFormatPr defaultColWidth="9.00390625" defaultRowHeight="12.75"/>
  <cols>
    <col min="1" max="1" width="31.00390625" style="164" customWidth="1"/>
    <col min="2" max="3" width="15.875" style="164" customWidth="1"/>
    <col min="4" max="4" width="19.00390625" style="164" customWidth="1"/>
    <col min="5" max="5" width="2.375" style="164" customWidth="1"/>
    <col min="6" max="6" width="9.125" style="315" customWidth="1"/>
    <col min="7" max="7" width="9.125" style="164" customWidth="1"/>
    <col min="8" max="8" width="30.75390625" style="164" customWidth="1"/>
    <col min="9" max="9" width="16.75390625" style="164" bestFit="1" customWidth="1"/>
    <col min="10" max="11" width="16.125" style="164" bestFit="1" customWidth="1"/>
    <col min="12" max="14" width="10.625" style="164" bestFit="1" customWidth="1"/>
    <col min="15" max="16384" width="9.125" style="164" customWidth="1"/>
  </cols>
  <sheetData>
    <row r="1" spans="1:5" ht="18.75">
      <c r="A1" s="165"/>
      <c r="B1" s="359" t="s">
        <v>148</v>
      </c>
      <c r="C1" s="359"/>
      <c r="D1" s="359"/>
      <c r="E1" s="359"/>
    </row>
    <row r="2" spans="1:5" ht="18.75">
      <c r="A2" s="165"/>
      <c r="B2" s="359" t="s">
        <v>117</v>
      </c>
      <c r="C2" s="359"/>
      <c r="D2" s="359"/>
      <c r="E2" s="359"/>
    </row>
    <row r="3" spans="1:5" ht="18.75" customHeight="1">
      <c r="A3" s="165"/>
      <c r="B3" s="165"/>
      <c r="C3" s="316"/>
      <c r="D3" s="316"/>
      <c r="E3" s="166"/>
    </row>
    <row r="4" spans="1:5" ht="19.5" customHeight="1">
      <c r="A4" s="165"/>
      <c r="B4" s="165"/>
      <c r="C4" s="165"/>
      <c r="D4" s="165"/>
      <c r="E4" s="166"/>
    </row>
    <row r="5" spans="1:5" ht="18.75" customHeight="1">
      <c r="A5" s="165"/>
      <c r="B5" s="165"/>
      <c r="C5" s="165"/>
      <c r="D5" s="165"/>
      <c r="E5" s="166"/>
    </row>
    <row r="6" spans="1:5" ht="51" customHeight="1">
      <c r="A6" s="401" t="s">
        <v>10</v>
      </c>
      <c r="B6" s="401"/>
      <c r="C6" s="401"/>
      <c r="D6" s="401"/>
      <c r="E6" s="401"/>
    </row>
    <row r="7" spans="1:5" ht="18" customHeight="1" hidden="1">
      <c r="A7" s="298"/>
      <c r="B7" s="298"/>
      <c r="C7" s="298"/>
      <c r="D7" s="298"/>
      <c r="E7" s="298"/>
    </row>
    <row r="8" spans="1:5" ht="92.25" customHeight="1">
      <c r="A8" s="401" t="s">
        <v>149</v>
      </c>
      <c r="B8" s="401"/>
      <c r="C8" s="401"/>
      <c r="D8" s="401"/>
      <c r="E8" s="401"/>
    </row>
    <row r="9" spans="1:5" ht="18.75" customHeight="1">
      <c r="A9" s="298"/>
      <c r="B9" s="298"/>
      <c r="C9" s="298"/>
      <c r="D9" s="298"/>
      <c r="E9" s="166"/>
    </row>
    <row r="10" spans="1:5" ht="18.75" customHeight="1">
      <c r="A10" s="298"/>
      <c r="B10" s="298"/>
      <c r="C10" s="298"/>
      <c r="D10" s="298"/>
      <c r="E10" s="166"/>
    </row>
    <row r="11" spans="1:5" ht="18.75" customHeight="1">
      <c r="A11" s="298"/>
      <c r="B11" s="298"/>
      <c r="C11" s="298"/>
      <c r="D11" s="298"/>
      <c r="E11" s="166"/>
    </row>
    <row r="12" spans="1:5" ht="18.75" customHeight="1">
      <c r="A12" s="402" t="s">
        <v>1</v>
      </c>
      <c r="B12" s="402"/>
      <c r="C12" s="402"/>
      <c r="D12" s="402"/>
      <c r="E12" s="402"/>
    </row>
    <row r="13" spans="1:5" ht="18.75" customHeight="1">
      <c r="A13" s="403" t="s">
        <v>84</v>
      </c>
      <c r="B13" s="405" t="s">
        <v>4</v>
      </c>
      <c r="C13" s="399" t="s">
        <v>72</v>
      </c>
      <c r="D13" s="400"/>
      <c r="E13" s="400"/>
    </row>
    <row r="14" spans="1:5" ht="18.75" customHeight="1">
      <c r="A14" s="404"/>
      <c r="B14" s="406"/>
      <c r="C14" s="170" t="s">
        <v>145</v>
      </c>
      <c r="D14" s="399" t="s">
        <v>146</v>
      </c>
      <c r="E14" s="400"/>
    </row>
    <row r="15" spans="1:5" ht="18.75" customHeight="1">
      <c r="A15" s="171">
        <v>1</v>
      </c>
      <c r="B15" s="172">
        <v>2</v>
      </c>
      <c r="C15" s="172">
        <v>3</v>
      </c>
      <c r="D15" s="399">
        <v>4</v>
      </c>
      <c r="E15" s="400"/>
    </row>
    <row r="16" spans="1:5" ht="18.75" customHeight="1">
      <c r="A16" s="173"/>
      <c r="B16" s="173"/>
      <c r="C16" s="173"/>
      <c r="D16" s="165"/>
      <c r="E16" s="166"/>
    </row>
    <row r="17" spans="1:5" ht="18.75" customHeight="1">
      <c r="A17" s="174" t="s">
        <v>11</v>
      </c>
      <c r="B17" s="175">
        <f>C17+D17</f>
        <v>14504.3146</v>
      </c>
      <c r="C17" s="210">
        <v>8234.38563</v>
      </c>
      <c r="D17" s="176">
        <v>6269.92897</v>
      </c>
      <c r="E17" s="166"/>
    </row>
    <row r="18" spans="1:5" ht="18.75" customHeight="1">
      <c r="A18" s="174" t="s">
        <v>2</v>
      </c>
      <c r="B18" s="175">
        <f aca="true" t="shared" si="0" ref="B18:B30">C18+D18</f>
        <v>2686.92921</v>
      </c>
      <c r="C18" s="210">
        <v>1525.42274</v>
      </c>
      <c r="D18" s="176">
        <v>1161.50647</v>
      </c>
      <c r="E18" s="166"/>
    </row>
    <row r="19" spans="1:5" ht="18.75" customHeight="1">
      <c r="A19" s="174" t="s">
        <v>3</v>
      </c>
      <c r="B19" s="175">
        <f t="shared" si="0"/>
        <v>2707.44012</v>
      </c>
      <c r="C19" s="210">
        <v>1537.06719</v>
      </c>
      <c r="D19" s="176">
        <v>1170.37293</v>
      </c>
      <c r="E19" s="166"/>
    </row>
    <row r="20" spans="1:5" ht="18.75" customHeight="1">
      <c r="A20" s="174" t="s">
        <v>66</v>
      </c>
      <c r="B20" s="175">
        <f t="shared" si="0"/>
        <v>6414.48801</v>
      </c>
      <c r="C20" s="210">
        <v>3641.63141</v>
      </c>
      <c r="D20" s="176">
        <v>2772.8566</v>
      </c>
      <c r="E20" s="166"/>
    </row>
    <row r="21" spans="1:5" ht="18.75" customHeight="1">
      <c r="A21" s="174" t="s">
        <v>61</v>
      </c>
      <c r="B21" s="175">
        <f t="shared" si="0"/>
        <v>3499.4547</v>
      </c>
      <c r="C21" s="210">
        <v>1986.7095</v>
      </c>
      <c r="D21" s="176">
        <v>1512.7452</v>
      </c>
      <c r="E21" s="166"/>
    </row>
    <row r="22" spans="1:5" ht="18.75" customHeight="1">
      <c r="A22" s="174" t="s">
        <v>86</v>
      </c>
      <c r="B22" s="175">
        <f t="shared" si="0"/>
        <v>717.88185</v>
      </c>
      <c r="C22" s="210">
        <v>407.55569</v>
      </c>
      <c r="D22" s="176">
        <v>310.32616</v>
      </c>
      <c r="E22" s="166"/>
    </row>
    <row r="23" spans="1:5" ht="10.5" customHeight="1">
      <c r="A23" s="177" t="s">
        <v>76</v>
      </c>
      <c r="B23" s="175">
        <f t="shared" si="0"/>
        <v>8183.70945</v>
      </c>
      <c r="C23" s="210">
        <v>4646.05334</v>
      </c>
      <c r="D23" s="176">
        <v>3537.65611</v>
      </c>
      <c r="E23" s="166"/>
    </row>
    <row r="24" spans="1:5" ht="19.5" customHeight="1">
      <c r="A24" s="177" t="s">
        <v>47</v>
      </c>
      <c r="B24" s="175">
        <f t="shared" si="0"/>
        <v>2768.97285</v>
      </c>
      <c r="C24" s="210">
        <v>1572.00053</v>
      </c>
      <c r="D24" s="176">
        <v>1196.97232</v>
      </c>
      <c r="E24" s="166"/>
    </row>
    <row r="25" spans="1:5" ht="18.75">
      <c r="A25" s="177" t="s">
        <v>67</v>
      </c>
      <c r="B25" s="175">
        <f t="shared" si="0"/>
        <v>9261.4095</v>
      </c>
      <c r="C25" s="210">
        <v>5257.88497</v>
      </c>
      <c r="D25" s="176">
        <v>4003.52453</v>
      </c>
      <c r="E25" s="166"/>
    </row>
    <row r="26" spans="1:5" ht="18.75">
      <c r="A26" s="174" t="s">
        <v>87</v>
      </c>
      <c r="B26" s="175">
        <f t="shared" si="0"/>
        <v>12999.57057</v>
      </c>
      <c r="C26" s="210">
        <v>7380.11274</v>
      </c>
      <c r="D26" s="176">
        <v>5619.45783</v>
      </c>
      <c r="E26" s="166"/>
    </row>
    <row r="27" spans="1:5" ht="18.75">
      <c r="A27" s="165" t="s">
        <v>62</v>
      </c>
      <c r="B27" s="175">
        <f t="shared" si="0"/>
        <v>6003.2889</v>
      </c>
      <c r="C27" s="210">
        <v>3408.18557</v>
      </c>
      <c r="D27" s="176">
        <v>2595.10333</v>
      </c>
      <c r="E27" s="166"/>
    </row>
    <row r="28" spans="1:5" ht="18.75">
      <c r="A28" s="165" t="s">
        <v>88</v>
      </c>
      <c r="B28" s="175">
        <f t="shared" si="0"/>
        <v>7604.7867</v>
      </c>
      <c r="C28" s="210">
        <v>4317.38748</v>
      </c>
      <c r="D28" s="176">
        <v>3287.39922</v>
      </c>
      <c r="E28" s="166"/>
    </row>
    <row r="29" spans="1:5" ht="18.75">
      <c r="A29" s="177" t="s">
        <v>68</v>
      </c>
      <c r="B29" s="175">
        <f t="shared" si="0"/>
        <v>8895.36312</v>
      </c>
      <c r="C29" s="210">
        <v>5050.0732</v>
      </c>
      <c r="D29" s="176">
        <v>3845.28992</v>
      </c>
      <c r="E29" s="166"/>
    </row>
    <row r="30" spans="1:5" ht="18.75">
      <c r="A30" s="177" t="s">
        <v>63</v>
      </c>
      <c r="B30" s="175">
        <f t="shared" si="0"/>
        <v>9504.39042</v>
      </c>
      <c r="C30" s="210">
        <v>5395.83001</v>
      </c>
      <c r="D30" s="176">
        <v>4108.56041</v>
      </c>
      <c r="E30" s="166"/>
    </row>
    <row r="31" spans="1:5" ht="18.75">
      <c r="A31" s="177"/>
      <c r="B31" s="175"/>
      <c r="C31" s="211"/>
      <c r="D31" s="176"/>
      <c r="E31" s="166"/>
    </row>
    <row r="32" spans="1:4" ht="18.75">
      <c r="A32" s="178" t="s">
        <v>4</v>
      </c>
      <c r="B32" s="179">
        <f>SUM(B17:B30)</f>
        <v>95752</v>
      </c>
      <c r="C32" s="212">
        <f>SUM(C17:C30)</f>
        <v>54360.3</v>
      </c>
      <c r="D32" s="179">
        <f>SUM(D17:D30)</f>
        <v>41391.7</v>
      </c>
    </row>
    <row r="37" ht="18.75">
      <c r="C37" s="169"/>
    </row>
  </sheetData>
  <sheetProtection/>
  <mergeCells count="10">
    <mergeCell ref="B1:E1"/>
    <mergeCell ref="B2:E2"/>
    <mergeCell ref="D15:E15"/>
    <mergeCell ref="A6:E6"/>
    <mergeCell ref="A8:E8"/>
    <mergeCell ref="A12:E12"/>
    <mergeCell ref="A13:A14"/>
    <mergeCell ref="B13:B14"/>
    <mergeCell ref="C13:E13"/>
    <mergeCell ref="D14:E1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2"/>
  <sheetViews>
    <sheetView zoomScale="82" zoomScaleNormal="82" zoomScaleSheetLayoutView="100" zoomScalePageLayoutView="0" workbookViewId="0" topLeftCell="A1">
      <selection activeCell="I8" sqref="I8"/>
    </sheetView>
  </sheetViews>
  <sheetFormatPr defaultColWidth="9.00390625" defaultRowHeight="12.75"/>
  <cols>
    <col min="1" max="1" width="34.375" style="1" customWidth="1"/>
    <col min="2" max="2" width="10.375" style="1" customWidth="1"/>
    <col min="3" max="3" width="36.75390625" style="46" customWidth="1"/>
    <col min="4" max="4" width="2.375" style="1" customWidth="1"/>
    <col min="5" max="5" width="9.00390625" style="6" customWidth="1"/>
    <col min="6" max="6" width="9.125" style="1" customWidth="1"/>
    <col min="7" max="7" width="11.375" style="1" customWidth="1"/>
    <col min="8" max="8" width="9.75390625" style="1" bestFit="1" customWidth="1"/>
    <col min="9" max="16384" width="9.125" style="1" customWidth="1"/>
  </cols>
  <sheetData>
    <row r="1" spans="2:4" ht="18.75">
      <c r="B1" s="382" t="s">
        <v>150</v>
      </c>
      <c r="C1" s="382"/>
      <c r="D1" s="382"/>
    </row>
    <row r="2" spans="1:4" ht="16.5" customHeight="1">
      <c r="A2" s="45"/>
      <c r="B2" s="382" t="s">
        <v>118</v>
      </c>
      <c r="C2" s="382"/>
      <c r="D2" s="382"/>
    </row>
    <row r="3" spans="2:5" s="99" customFormat="1" ht="18.75" customHeight="1">
      <c r="B3" s="52"/>
      <c r="C3" s="52"/>
      <c r="D3" s="52"/>
      <c r="E3" s="141"/>
    </row>
    <row r="4" spans="2:5" s="99" customFormat="1" ht="18.75" customHeight="1">
      <c r="B4" s="52"/>
      <c r="C4" s="52"/>
      <c r="D4" s="52"/>
      <c r="E4" s="141"/>
    </row>
    <row r="5" spans="1:3" ht="18.75" customHeight="1">
      <c r="A5" s="53"/>
      <c r="B5" s="53"/>
      <c r="C5" s="31"/>
    </row>
    <row r="6" spans="1:4" ht="18.75">
      <c r="A6" s="320" t="s">
        <v>10</v>
      </c>
      <c r="B6" s="320"/>
      <c r="C6" s="320"/>
      <c r="D6" s="320"/>
    </row>
    <row r="7" spans="1:3" ht="18.75" customHeight="1">
      <c r="A7" s="47"/>
      <c r="B7" s="47"/>
      <c r="C7" s="47"/>
    </row>
    <row r="8" spans="1:4" ht="76.5" customHeight="1">
      <c r="A8" s="318" t="s">
        <v>162</v>
      </c>
      <c r="B8" s="318"/>
      <c r="C8" s="318"/>
      <c r="D8" s="318"/>
    </row>
    <row r="9" spans="1:4" ht="18.75" customHeight="1">
      <c r="A9" s="159"/>
      <c r="B9" s="159"/>
      <c r="C9" s="159"/>
      <c r="D9" s="159"/>
    </row>
    <row r="10" spans="1:4" ht="18.75" customHeight="1">
      <c r="A10" s="159"/>
      <c r="B10" s="159"/>
      <c r="C10" s="159"/>
      <c r="D10" s="159"/>
    </row>
    <row r="11" spans="1:3" ht="18.75" customHeight="1">
      <c r="A11" s="47"/>
      <c r="B11" s="47"/>
      <c r="C11" s="47"/>
    </row>
    <row r="12" spans="3:4" ht="18.75">
      <c r="C12" s="355" t="s">
        <v>1</v>
      </c>
      <c r="D12" s="355"/>
    </row>
    <row r="13" spans="1:4" ht="39.75" customHeight="1">
      <c r="A13" s="351" t="s">
        <v>163</v>
      </c>
      <c r="B13" s="409"/>
      <c r="C13" s="350" t="s">
        <v>151</v>
      </c>
      <c r="D13" s="351"/>
    </row>
    <row r="14" spans="1:3" ht="10.5" customHeight="1">
      <c r="A14" s="136"/>
      <c r="B14" s="136"/>
      <c r="C14" s="1"/>
    </row>
    <row r="15" spans="1:5" s="18" customFormat="1" ht="18.75" customHeight="1">
      <c r="A15" s="407" t="s">
        <v>11</v>
      </c>
      <c r="B15" s="407"/>
      <c r="C15" s="144">
        <f>357585.6-18341.69168</f>
        <v>339243.90832</v>
      </c>
      <c r="E15" s="19"/>
    </row>
    <row r="16" spans="1:5" s="18" customFormat="1" ht="18.75" customHeight="1">
      <c r="A16" s="408" t="s">
        <v>164</v>
      </c>
      <c r="B16" s="408"/>
      <c r="C16" s="62">
        <f>12567.3+1100</f>
        <v>13667.3</v>
      </c>
      <c r="E16" s="19"/>
    </row>
    <row r="17" spans="1:5" s="18" customFormat="1" ht="18.75" customHeight="1">
      <c r="A17" s="408" t="s">
        <v>165</v>
      </c>
      <c r="B17" s="408"/>
      <c r="C17" s="62">
        <v>30987.9</v>
      </c>
      <c r="E17" s="19"/>
    </row>
    <row r="18" spans="1:5" s="18" customFormat="1" ht="18.75" customHeight="1">
      <c r="A18" s="408" t="s">
        <v>166</v>
      </c>
      <c r="B18" s="408"/>
      <c r="C18" s="62">
        <f>42005.82-2</f>
        <v>42003.82</v>
      </c>
      <c r="E18" s="19"/>
    </row>
    <row r="19" spans="1:5" s="18" customFormat="1" ht="10.5" customHeight="1">
      <c r="A19" s="214"/>
      <c r="B19" s="214"/>
      <c r="C19" s="62"/>
      <c r="E19" s="19"/>
    </row>
    <row r="20" spans="1:4" ht="18.75" customHeight="1">
      <c r="A20" s="1" t="s">
        <v>4</v>
      </c>
      <c r="C20" s="317">
        <f>SUM(C15:C18)</f>
        <v>425902.92832</v>
      </c>
      <c r="D20" s="1" t="s">
        <v>294</v>
      </c>
    </row>
    <row r="21" ht="18.75">
      <c r="C21" s="56"/>
    </row>
    <row r="22" ht="18.75">
      <c r="C22" s="56"/>
    </row>
  </sheetData>
  <sheetProtection/>
  <mergeCells count="11">
    <mergeCell ref="B1:D1"/>
    <mergeCell ref="B2:D2"/>
    <mergeCell ref="A15:B15"/>
    <mergeCell ref="A16:B16"/>
    <mergeCell ref="A17:B17"/>
    <mergeCell ref="A18:B18"/>
    <mergeCell ref="A6:D6"/>
    <mergeCell ref="A8:D8"/>
    <mergeCell ref="C12:D12"/>
    <mergeCell ref="A13:B13"/>
    <mergeCell ref="C13:D13"/>
  </mergeCells>
  <printOptions/>
  <pageMargins left="0.984251968503937" right="0.7874015748031497" top="0.984251968503937" bottom="0.7874015748031497" header="0.5118110236220472" footer="0.3937007874015748"/>
  <pageSetup fitToHeight="0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G7" sqref="G7"/>
    </sheetView>
  </sheetViews>
  <sheetFormatPr defaultColWidth="9.00390625" defaultRowHeight="12.75"/>
  <cols>
    <col min="1" max="1" width="28.25390625" style="0" customWidth="1"/>
    <col min="2" max="2" width="26.75390625" style="0" customWidth="1"/>
    <col min="3" max="3" width="27.125" style="0" customWidth="1"/>
    <col min="4" max="4" width="2.125" style="0" customWidth="1"/>
  </cols>
  <sheetData>
    <row r="1" spans="2:4" s="156" customFormat="1" ht="18.75">
      <c r="B1" s="382" t="s">
        <v>171</v>
      </c>
      <c r="C1" s="382"/>
      <c r="D1" s="382"/>
    </row>
    <row r="2" spans="2:4" s="156" customFormat="1" ht="18.75">
      <c r="B2" s="382" t="s">
        <v>167</v>
      </c>
      <c r="C2" s="382"/>
      <c r="D2" s="382"/>
    </row>
    <row r="3" spans="2:3" s="156" customFormat="1" ht="18.75" customHeight="1">
      <c r="B3" s="52"/>
      <c r="C3" s="52"/>
    </row>
    <row r="4" spans="2:3" s="156" customFormat="1" ht="18.75" customHeight="1">
      <c r="B4" s="52"/>
      <c r="C4" s="52"/>
    </row>
    <row r="5" spans="1:4" s="156" customFormat="1" ht="24.75" customHeight="1">
      <c r="A5" s="320" t="s">
        <v>0</v>
      </c>
      <c r="B5" s="320"/>
      <c r="C5" s="320"/>
      <c r="D5" s="320"/>
    </row>
    <row r="6" spans="1:3" s="156" customFormat="1" ht="18.75" customHeight="1">
      <c r="A6" s="47"/>
      <c r="B6" s="47"/>
      <c r="C6" s="47"/>
    </row>
    <row r="7" spans="1:5" s="156" customFormat="1" ht="64.5" customHeight="1">
      <c r="A7" s="318" t="s">
        <v>168</v>
      </c>
      <c r="B7" s="318"/>
      <c r="C7" s="318"/>
      <c r="D7" s="318"/>
      <c r="E7" s="44"/>
    </row>
    <row r="8" spans="1:3" s="156" customFormat="1" ht="17.25" customHeight="1" hidden="1">
      <c r="A8" s="49"/>
      <c r="B8" s="49"/>
      <c r="C8" s="49"/>
    </row>
    <row r="9" spans="1:3" s="156" customFormat="1" ht="18.75" customHeight="1">
      <c r="A9" s="49"/>
      <c r="B9" s="49"/>
      <c r="C9" s="49"/>
    </row>
    <row r="10" spans="1:4" s="156" customFormat="1" ht="18.75" customHeight="1">
      <c r="A10" s="1"/>
      <c r="B10" s="1"/>
      <c r="C10" s="391" t="s">
        <v>1</v>
      </c>
      <c r="D10" s="391"/>
    </row>
    <row r="11" spans="1:4" s="156" customFormat="1" ht="18.75" customHeight="1">
      <c r="A11" s="356" t="s">
        <v>36</v>
      </c>
      <c r="B11" s="358" t="s">
        <v>169</v>
      </c>
      <c r="C11" s="358" t="s">
        <v>170</v>
      </c>
      <c r="D11" s="331"/>
    </row>
    <row r="12" spans="1:4" s="156" customFormat="1" ht="60.75" customHeight="1">
      <c r="A12" s="410"/>
      <c r="B12" s="411"/>
      <c r="C12" s="411"/>
      <c r="D12" s="412"/>
    </row>
    <row r="13" spans="1:4" s="156" customFormat="1" ht="17.25" customHeight="1">
      <c r="A13" s="215">
        <v>1</v>
      </c>
      <c r="B13" s="88">
        <v>2</v>
      </c>
      <c r="C13" s="350">
        <v>3</v>
      </c>
      <c r="D13" s="351"/>
    </row>
    <row r="14" spans="1:3" s="156" customFormat="1" ht="10.5" customHeight="1">
      <c r="A14" s="216"/>
      <c r="B14" s="140"/>
      <c r="C14" s="140"/>
    </row>
    <row r="15" spans="1:3" s="156" customFormat="1" ht="18.75" customHeight="1">
      <c r="A15" s="1" t="s">
        <v>66</v>
      </c>
      <c r="B15" s="217">
        <v>5600</v>
      </c>
      <c r="C15" s="218">
        <v>0</v>
      </c>
    </row>
    <row r="16" spans="1:3" s="156" customFormat="1" ht="10.5" customHeight="1">
      <c r="A16" s="1"/>
      <c r="B16" s="217"/>
      <c r="C16" s="219"/>
    </row>
    <row r="17" spans="1:3" s="156" customFormat="1" ht="18.75" customHeight="1">
      <c r="A17" s="1" t="s">
        <v>4</v>
      </c>
      <c r="B17" s="220">
        <f>SUM(B15:B15)</f>
        <v>5600</v>
      </c>
      <c r="C17" s="220">
        <f>SUM(C15:C15)</f>
        <v>0</v>
      </c>
    </row>
    <row r="19" ht="12.75">
      <c r="B19" s="221"/>
    </row>
  </sheetData>
  <sheetProtection/>
  <mergeCells count="9">
    <mergeCell ref="B1:D1"/>
    <mergeCell ref="B2:D2"/>
    <mergeCell ref="C13:D13"/>
    <mergeCell ref="A5:D5"/>
    <mergeCell ref="A7:D7"/>
    <mergeCell ref="C10:D10"/>
    <mergeCell ref="A11:A12"/>
    <mergeCell ref="B11:B12"/>
    <mergeCell ref="C11:D1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B1" sqref="B1:D2"/>
    </sheetView>
  </sheetViews>
  <sheetFormatPr defaultColWidth="9.00390625" defaultRowHeight="12.75"/>
  <cols>
    <col min="1" max="1" width="30.75390625" style="1" customWidth="1"/>
    <col min="2" max="2" width="21.25390625" style="1" customWidth="1"/>
    <col min="3" max="3" width="30.25390625" style="46" customWidth="1"/>
    <col min="4" max="4" width="1.75390625" style="1" customWidth="1"/>
    <col min="5" max="16384" width="9.125" style="1" customWidth="1"/>
  </cols>
  <sheetData>
    <row r="1" spans="1:4" ht="18.75">
      <c r="A1" s="53"/>
      <c r="B1" s="413" t="s">
        <v>172</v>
      </c>
      <c r="C1" s="413"/>
      <c r="D1" s="413"/>
    </row>
    <row r="2" spans="1:4" ht="18.75">
      <c r="A2" s="45"/>
      <c r="B2" s="382" t="s">
        <v>118</v>
      </c>
      <c r="C2" s="382"/>
      <c r="D2" s="382"/>
    </row>
    <row r="3" spans="1:3" ht="17.25" customHeight="1">
      <c r="A3" s="45"/>
      <c r="B3" s="157"/>
      <c r="C3" s="157"/>
    </row>
    <row r="4" spans="1:2" ht="17.25" customHeight="1">
      <c r="A4" s="53"/>
      <c r="B4" s="53"/>
    </row>
    <row r="5" spans="1:3" s="5" customFormat="1" ht="18.75">
      <c r="A5" s="329" t="s">
        <v>10</v>
      </c>
      <c r="B5" s="329"/>
      <c r="C5" s="329"/>
    </row>
    <row r="6" spans="1:3" s="5" customFormat="1" ht="10.5" customHeight="1">
      <c r="A6" s="158"/>
      <c r="B6" s="158"/>
      <c r="C6" s="158"/>
    </row>
    <row r="7" spans="1:3" s="5" customFormat="1" ht="96" customHeight="1">
      <c r="A7" s="318" t="s">
        <v>173</v>
      </c>
      <c r="B7" s="318"/>
      <c r="C7" s="318"/>
    </row>
    <row r="8" spans="1:3" s="5" customFormat="1" ht="18.75" customHeight="1" hidden="1">
      <c r="A8" s="49"/>
      <c r="B8" s="49"/>
      <c r="C8" s="49"/>
    </row>
    <row r="9" spans="1:3" s="5" customFormat="1" ht="18.75" customHeight="1">
      <c r="A9" s="49"/>
      <c r="B9" s="49"/>
      <c r="C9" s="49"/>
    </row>
    <row r="10" spans="1:3" ht="18.75" customHeight="1">
      <c r="A10" s="47"/>
      <c r="B10" s="47"/>
      <c r="C10" s="47"/>
    </row>
    <row r="11" spans="1:4" ht="20.25" customHeight="1">
      <c r="A11" s="355" t="s">
        <v>1</v>
      </c>
      <c r="B11" s="355"/>
      <c r="C11" s="355"/>
      <c r="D11" s="355"/>
    </row>
    <row r="12" spans="1:4" ht="45.75" customHeight="1">
      <c r="A12" s="351" t="s">
        <v>9</v>
      </c>
      <c r="B12" s="409"/>
      <c r="C12" s="358" t="s">
        <v>29</v>
      </c>
      <c r="D12" s="331"/>
    </row>
    <row r="13" spans="1:4" ht="17.25" customHeight="1">
      <c r="A13" s="351">
        <v>1</v>
      </c>
      <c r="B13" s="409"/>
      <c r="C13" s="350">
        <v>2</v>
      </c>
      <c r="D13" s="351"/>
    </row>
    <row r="14" spans="1:3" ht="8.25" customHeight="1">
      <c r="A14" s="52"/>
      <c r="B14" s="52"/>
      <c r="C14" s="18"/>
    </row>
    <row r="15" spans="1:3" ht="18.75">
      <c r="A15" s="53" t="s">
        <v>11</v>
      </c>
      <c r="B15" s="53"/>
      <c r="C15" s="81">
        <v>81.142</v>
      </c>
    </row>
    <row r="16" spans="1:3" ht="18.75">
      <c r="A16" s="53" t="s">
        <v>2</v>
      </c>
      <c r="B16" s="53"/>
      <c r="C16" s="81">
        <v>16.594</v>
      </c>
    </row>
    <row r="17" spans="1:3" ht="18.75">
      <c r="A17" s="53" t="s">
        <v>3</v>
      </c>
      <c r="B17" s="53"/>
      <c r="C17" s="81">
        <v>6.673</v>
      </c>
    </row>
    <row r="18" spans="1:3" ht="18.75">
      <c r="A18" s="1" t="s">
        <v>51</v>
      </c>
      <c r="C18" s="186">
        <v>6.891</v>
      </c>
    </row>
    <row r="19" spans="1:3" ht="18.75">
      <c r="A19" s="1" t="s">
        <v>44</v>
      </c>
      <c r="C19" s="186">
        <v>7.715</v>
      </c>
    </row>
    <row r="20" spans="1:3" ht="18.75">
      <c r="A20" s="1" t="s">
        <v>52</v>
      </c>
      <c r="C20" s="186">
        <v>13.245</v>
      </c>
    </row>
    <row r="21" spans="1:3" ht="18.75">
      <c r="A21" s="1" t="s">
        <v>45</v>
      </c>
      <c r="C21" s="186">
        <v>4.949</v>
      </c>
    </row>
    <row r="22" spans="1:3" ht="18.75">
      <c r="A22" s="1" t="s">
        <v>46</v>
      </c>
      <c r="C22" s="186">
        <v>4.853</v>
      </c>
    </row>
    <row r="23" spans="1:3" ht="18.75">
      <c r="A23" s="1" t="s">
        <v>58</v>
      </c>
      <c r="C23" s="186">
        <v>6.975</v>
      </c>
    </row>
    <row r="24" spans="1:3" ht="18.75">
      <c r="A24" s="1" t="s">
        <v>53</v>
      </c>
      <c r="C24" s="186">
        <v>20.062</v>
      </c>
    </row>
    <row r="25" spans="1:3" ht="18.75">
      <c r="A25" s="1" t="s">
        <v>48</v>
      </c>
      <c r="C25" s="186">
        <v>9.324</v>
      </c>
    </row>
    <row r="26" spans="1:3" ht="18.75">
      <c r="A26" s="1" t="s">
        <v>49</v>
      </c>
      <c r="C26" s="186">
        <v>5.653</v>
      </c>
    </row>
    <row r="27" spans="1:3" ht="18.75">
      <c r="A27" s="1" t="s">
        <v>54</v>
      </c>
      <c r="C27" s="186">
        <v>4.853</v>
      </c>
    </row>
    <row r="28" spans="1:3" ht="18.75">
      <c r="A28" s="1" t="s">
        <v>55</v>
      </c>
      <c r="C28" s="186">
        <v>5.415</v>
      </c>
    </row>
    <row r="29" spans="1:3" ht="18.75">
      <c r="A29" s="1" t="s">
        <v>50</v>
      </c>
      <c r="C29" s="186">
        <v>8.275</v>
      </c>
    </row>
    <row r="30" spans="1:3" ht="18.75">
      <c r="A30" s="1" t="s">
        <v>56</v>
      </c>
      <c r="C30" s="186">
        <v>9.496</v>
      </c>
    </row>
    <row r="31" spans="1:3" ht="18.75">
      <c r="A31" s="1" t="s">
        <v>57</v>
      </c>
      <c r="C31" s="186">
        <v>3.285</v>
      </c>
    </row>
    <row r="32" ht="12.75" customHeight="1">
      <c r="C32" s="186"/>
    </row>
    <row r="33" spans="1:4" ht="18.75" customHeight="1">
      <c r="A33" s="1" t="s">
        <v>4</v>
      </c>
      <c r="C33" s="186">
        <f>SUM(C15:C31)</f>
        <v>215.4</v>
      </c>
      <c r="D33" s="222"/>
    </row>
  </sheetData>
  <sheetProtection/>
  <mergeCells count="9">
    <mergeCell ref="B1:D1"/>
    <mergeCell ref="B2:D2"/>
    <mergeCell ref="A13:B13"/>
    <mergeCell ref="C13:D13"/>
    <mergeCell ref="A5:C5"/>
    <mergeCell ref="A7:C7"/>
    <mergeCell ref="A11:D11"/>
    <mergeCell ref="A12:B12"/>
    <mergeCell ref="C12:D1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I7" sqref="I7"/>
    </sheetView>
  </sheetViews>
  <sheetFormatPr defaultColWidth="9.00390625" defaultRowHeight="12.75"/>
  <cols>
    <col min="1" max="1" width="36.875" style="1" customWidth="1"/>
    <col min="2" max="2" width="23.125" style="1" customWidth="1"/>
    <col min="3" max="3" width="22.125" style="46" customWidth="1"/>
    <col min="4" max="4" width="2.25390625" style="1" customWidth="1"/>
    <col min="5" max="5" width="3.125" style="6" customWidth="1"/>
    <col min="6" max="6" width="9.125" style="1" customWidth="1"/>
    <col min="7" max="16384" width="9.125" style="1" customWidth="1"/>
  </cols>
  <sheetData>
    <row r="1" spans="2:4" ht="18.75">
      <c r="B1" s="382" t="s">
        <v>174</v>
      </c>
      <c r="C1" s="382"/>
      <c r="D1" s="382"/>
    </row>
    <row r="2" spans="2:4" ht="18.75" customHeight="1">
      <c r="B2" s="382" t="s">
        <v>118</v>
      </c>
      <c r="C2" s="382"/>
      <c r="D2" s="382"/>
    </row>
    <row r="3" spans="2:4" ht="18.75" customHeight="1">
      <c r="B3" s="46"/>
      <c r="D3" s="46"/>
    </row>
    <row r="4" spans="1:4" ht="18.75" customHeight="1">
      <c r="A4" s="333"/>
      <c r="B4" s="333"/>
      <c r="C4" s="333"/>
      <c r="D4" s="333"/>
    </row>
    <row r="5" spans="1:3" ht="18.75">
      <c r="A5" s="320" t="s">
        <v>10</v>
      </c>
      <c r="B5" s="320"/>
      <c r="C5" s="320"/>
    </row>
    <row r="6" spans="1:3" ht="18.75" customHeight="1">
      <c r="A6" s="47"/>
      <c r="B6" s="47"/>
      <c r="C6" s="47"/>
    </row>
    <row r="7" spans="1:8" ht="151.5" customHeight="1">
      <c r="A7" s="414" t="s">
        <v>175</v>
      </c>
      <c r="B7" s="414"/>
      <c r="C7" s="414"/>
      <c r="D7" s="414"/>
      <c r="H7" s="223"/>
    </row>
    <row r="8" spans="1:3" ht="18.75" customHeight="1">
      <c r="A8" s="47"/>
      <c r="B8" s="47"/>
      <c r="C8" s="47"/>
    </row>
    <row r="9" spans="3:4" ht="18.75" customHeight="1">
      <c r="C9" s="355" t="s">
        <v>1</v>
      </c>
      <c r="D9" s="355"/>
    </row>
    <row r="10" spans="1:4" ht="39.75" customHeight="1">
      <c r="A10" s="351" t="s">
        <v>36</v>
      </c>
      <c r="B10" s="409"/>
      <c r="C10" s="350" t="s">
        <v>176</v>
      </c>
      <c r="D10" s="351"/>
    </row>
    <row r="11" ht="10.5" customHeight="1">
      <c r="C11" s="1"/>
    </row>
    <row r="12" spans="1:3" ht="18.75" customHeight="1">
      <c r="A12" s="1" t="s">
        <v>52</v>
      </c>
      <c r="C12" s="6">
        <v>12375</v>
      </c>
    </row>
    <row r="13" ht="10.5" customHeight="1">
      <c r="C13" s="6"/>
    </row>
    <row r="14" spans="1:5" ht="18" customHeight="1">
      <c r="A14" s="1" t="s">
        <v>4</v>
      </c>
      <c r="C14" s="6">
        <f>SUM(C12:C12)</f>
        <v>12375</v>
      </c>
      <c r="E14" s="1"/>
    </row>
    <row r="15" spans="1:3" ht="18.75">
      <c r="A15" s="53"/>
      <c r="B15" s="53"/>
      <c r="C15" s="1"/>
    </row>
    <row r="16" spans="1:2" ht="18.75">
      <c r="A16" s="53"/>
      <c r="B16" s="53"/>
    </row>
    <row r="17" spans="1:2" ht="18.75">
      <c r="A17" s="224"/>
      <c r="B17" s="53"/>
    </row>
    <row r="18" spans="1:2" ht="18.75">
      <c r="A18" s="53"/>
      <c r="B18" s="53"/>
    </row>
  </sheetData>
  <sheetProtection/>
  <mergeCells count="8">
    <mergeCell ref="B1:D1"/>
    <mergeCell ref="B2:D2"/>
    <mergeCell ref="A10:B10"/>
    <mergeCell ref="C10:D10"/>
    <mergeCell ref="A4:D4"/>
    <mergeCell ref="A5:C5"/>
    <mergeCell ref="A7:D7"/>
    <mergeCell ref="C9:D9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1">
      <selection activeCell="G62" sqref="G62"/>
    </sheetView>
  </sheetViews>
  <sheetFormatPr defaultColWidth="9.00390625" defaultRowHeight="12.75"/>
  <cols>
    <col min="1" max="1" width="28.625" style="225" customWidth="1"/>
    <col min="2" max="2" width="17.625" style="225" customWidth="1"/>
    <col min="3" max="3" width="16.875" style="225" customWidth="1"/>
    <col min="4" max="4" width="19.375" style="241" customWidth="1"/>
    <col min="5" max="5" width="2.75390625" style="240" customWidth="1"/>
    <col min="6" max="16384" width="9.125" style="225" customWidth="1"/>
  </cols>
  <sheetData>
    <row r="1" spans="2:5" ht="18.75">
      <c r="B1" s="360" t="s">
        <v>177</v>
      </c>
      <c r="C1" s="360"/>
      <c r="D1" s="360"/>
      <c r="E1" s="360"/>
    </row>
    <row r="2" spans="2:8" s="4" customFormat="1" ht="18.75">
      <c r="B2" s="360" t="s">
        <v>178</v>
      </c>
      <c r="C2" s="360"/>
      <c r="D2" s="360"/>
      <c r="E2" s="360"/>
      <c r="H2" s="226"/>
    </row>
    <row r="3" spans="1:5" s="4" customFormat="1" ht="18.75">
      <c r="A3" s="46"/>
      <c r="B3" s="46"/>
      <c r="C3" s="52"/>
      <c r="D3" s="52"/>
      <c r="E3" s="31"/>
    </row>
    <row r="4" spans="1:5" s="4" customFormat="1" ht="18.75">
      <c r="A4" s="46"/>
      <c r="B4" s="46"/>
      <c r="C4" s="52"/>
      <c r="D4" s="52"/>
      <c r="E4" s="31"/>
    </row>
    <row r="5" spans="1:5" s="1" customFormat="1" ht="16.5" customHeight="1">
      <c r="A5" s="320" t="s">
        <v>0</v>
      </c>
      <c r="B5" s="320"/>
      <c r="C5" s="320"/>
      <c r="D5" s="320"/>
      <c r="E5" s="320"/>
    </row>
    <row r="6" spans="1:5" s="1" customFormat="1" ht="18.75" customHeight="1">
      <c r="A6" s="47"/>
      <c r="B6" s="47"/>
      <c r="E6" s="213"/>
    </row>
    <row r="7" spans="1:5" s="1" customFormat="1" ht="55.5" customHeight="1">
      <c r="A7" s="318" t="s">
        <v>179</v>
      </c>
      <c r="B7" s="318"/>
      <c r="C7" s="318"/>
      <c r="D7" s="318"/>
      <c r="E7" s="318"/>
    </row>
    <row r="8" spans="1:5" s="1" customFormat="1" ht="18.75" customHeight="1">
      <c r="A8" s="49"/>
      <c r="B8" s="49"/>
      <c r="C8" s="49"/>
      <c r="D8" s="49"/>
      <c r="E8" s="49"/>
    </row>
    <row r="9" spans="1:5" s="1" customFormat="1" ht="18.75" customHeight="1">
      <c r="A9" s="49"/>
      <c r="B9" s="49"/>
      <c r="C9" s="49"/>
      <c r="D9" s="49"/>
      <c r="E9" s="49"/>
    </row>
    <row r="10" spans="3:5" s="4" customFormat="1" ht="18.75" customHeight="1">
      <c r="C10" s="3"/>
      <c r="E10" s="227"/>
    </row>
    <row r="11" spans="2:5" s="228" customFormat="1" ht="18.75" customHeight="1">
      <c r="B11" s="229"/>
      <c r="D11" s="421" t="s">
        <v>1</v>
      </c>
      <c r="E11" s="421"/>
    </row>
    <row r="12" spans="1:5" s="4" customFormat="1" ht="19.5" customHeight="1">
      <c r="A12" s="422" t="s">
        <v>180</v>
      </c>
      <c r="B12" s="425" t="s">
        <v>4</v>
      </c>
      <c r="C12" s="428" t="s">
        <v>72</v>
      </c>
      <c r="D12" s="429"/>
      <c r="E12" s="429"/>
    </row>
    <row r="13" spans="1:5" s="4" customFormat="1" ht="33.75" customHeight="1">
      <c r="A13" s="423"/>
      <c r="B13" s="426"/>
      <c r="C13" s="426" t="s">
        <v>85</v>
      </c>
      <c r="D13" s="415" t="s">
        <v>146</v>
      </c>
      <c r="E13" s="416"/>
    </row>
    <row r="14" spans="1:5" s="4" customFormat="1" ht="57.75" customHeight="1">
      <c r="A14" s="424"/>
      <c r="B14" s="427"/>
      <c r="C14" s="427"/>
      <c r="D14" s="417"/>
      <c r="E14" s="418"/>
    </row>
    <row r="15" spans="1:5" s="4" customFormat="1" ht="16.5" customHeight="1">
      <c r="A15" s="230">
        <v>1</v>
      </c>
      <c r="B15" s="231">
        <v>2</v>
      </c>
      <c r="C15" s="231">
        <v>3</v>
      </c>
      <c r="D15" s="419">
        <v>4</v>
      </c>
      <c r="E15" s="420"/>
    </row>
    <row r="16" spans="1:5" s="4" customFormat="1" ht="10.5" customHeight="1">
      <c r="A16" s="232"/>
      <c r="B16" s="232"/>
      <c r="C16" s="233"/>
      <c r="D16" s="233"/>
      <c r="E16" s="227"/>
    </row>
    <row r="17" spans="1:5" ht="18.75">
      <c r="A17" s="234" t="s">
        <v>11</v>
      </c>
      <c r="B17" s="235">
        <f>C17+D17</f>
        <v>90827.6777</v>
      </c>
      <c r="C17" s="233">
        <v>89011.12418</v>
      </c>
      <c r="D17" s="233">
        <v>1816.55352</v>
      </c>
      <c r="E17" s="236"/>
    </row>
    <row r="18" spans="1:5" ht="18.75">
      <c r="A18" s="234" t="s">
        <v>2</v>
      </c>
      <c r="B18" s="235">
        <f aca="true" t="shared" si="0" ref="B18:B68">C18+D18</f>
        <v>20315.97279</v>
      </c>
      <c r="C18" s="233">
        <v>19909.65333</v>
      </c>
      <c r="D18" s="233">
        <v>406.31946</v>
      </c>
      <c r="E18" s="236"/>
    </row>
    <row r="19" spans="1:5" ht="37.5">
      <c r="A19" s="234" t="s">
        <v>3</v>
      </c>
      <c r="B19" s="235">
        <f t="shared" si="0"/>
        <v>11827.40477</v>
      </c>
      <c r="C19" s="233">
        <v>11590.85667</v>
      </c>
      <c r="D19" s="233">
        <v>236.5481</v>
      </c>
      <c r="E19" s="236"/>
    </row>
    <row r="20" spans="1:5" ht="37.5">
      <c r="A20" s="234" t="s">
        <v>181</v>
      </c>
      <c r="B20" s="235">
        <f t="shared" si="0"/>
        <v>5036.55036</v>
      </c>
      <c r="C20" s="233">
        <v>4935.81935</v>
      </c>
      <c r="D20" s="233">
        <v>100.73101</v>
      </c>
      <c r="E20" s="236"/>
    </row>
    <row r="21" spans="1:5" ht="37.5">
      <c r="A21" s="234" t="s">
        <v>182</v>
      </c>
      <c r="B21" s="235">
        <f t="shared" si="0"/>
        <v>4131.1031</v>
      </c>
      <c r="C21" s="233">
        <v>4048.48104</v>
      </c>
      <c r="D21" s="233">
        <v>82.62206</v>
      </c>
      <c r="E21" s="236"/>
    </row>
    <row r="22" spans="1:5" ht="37.5">
      <c r="A22" s="234" t="s">
        <v>183</v>
      </c>
      <c r="B22" s="235">
        <f t="shared" si="0"/>
        <v>1754.30405</v>
      </c>
      <c r="C22" s="233">
        <v>1719.21797</v>
      </c>
      <c r="D22" s="233">
        <v>35.08608</v>
      </c>
      <c r="E22" s="236"/>
    </row>
    <row r="23" spans="1:5" ht="37.5">
      <c r="A23" s="234" t="s">
        <v>184</v>
      </c>
      <c r="B23" s="235">
        <f t="shared" si="0"/>
        <v>3791.56038</v>
      </c>
      <c r="C23" s="233">
        <v>3715.72917</v>
      </c>
      <c r="D23" s="233">
        <v>75.83121</v>
      </c>
      <c r="E23" s="236"/>
    </row>
    <row r="24" spans="1:5" ht="37.5">
      <c r="A24" s="234" t="s">
        <v>185</v>
      </c>
      <c r="B24" s="235">
        <f t="shared" si="0"/>
        <v>3848.15084</v>
      </c>
      <c r="C24" s="233">
        <v>3771.18782</v>
      </c>
      <c r="D24" s="233">
        <v>76.96302</v>
      </c>
      <c r="E24" s="237"/>
    </row>
    <row r="25" spans="1:5" ht="37.5">
      <c r="A25" s="234" t="s">
        <v>186</v>
      </c>
      <c r="B25" s="235">
        <f t="shared" si="0"/>
        <v>6111.76897</v>
      </c>
      <c r="C25" s="233">
        <v>5989.53359</v>
      </c>
      <c r="D25" s="233">
        <v>122.23538</v>
      </c>
      <c r="E25" s="236"/>
    </row>
    <row r="26" spans="1:5" ht="37.5">
      <c r="A26" s="234" t="s">
        <v>187</v>
      </c>
      <c r="B26" s="235">
        <f t="shared" si="0"/>
        <v>3734.96993</v>
      </c>
      <c r="C26" s="233">
        <v>3660.27053</v>
      </c>
      <c r="D26" s="233">
        <v>74.6994</v>
      </c>
      <c r="E26" s="236"/>
    </row>
    <row r="27" spans="1:5" ht="37.5">
      <c r="A27" s="234" t="s">
        <v>188</v>
      </c>
      <c r="B27" s="235">
        <f t="shared" si="0"/>
        <v>4187.69355</v>
      </c>
      <c r="C27" s="233">
        <v>4103.93968</v>
      </c>
      <c r="D27" s="233">
        <v>83.75387</v>
      </c>
      <c r="E27" s="236"/>
    </row>
    <row r="28" spans="1:5" ht="37.5">
      <c r="A28" s="234" t="s">
        <v>189</v>
      </c>
      <c r="B28" s="235">
        <f t="shared" si="0"/>
        <v>3282.2463</v>
      </c>
      <c r="C28" s="233">
        <v>3216.60137</v>
      </c>
      <c r="D28" s="233">
        <v>65.64493</v>
      </c>
      <c r="E28" s="236"/>
    </row>
    <row r="29" spans="1:5" ht="37.5">
      <c r="A29" s="234" t="s">
        <v>190</v>
      </c>
      <c r="B29" s="235">
        <f t="shared" si="0"/>
        <v>2829.52267</v>
      </c>
      <c r="C29" s="233">
        <v>2772.93222</v>
      </c>
      <c r="D29" s="233">
        <v>56.59045</v>
      </c>
      <c r="E29" s="236"/>
    </row>
    <row r="30" spans="1:5" ht="37.5">
      <c r="A30" s="234" t="s">
        <v>191</v>
      </c>
      <c r="B30" s="235">
        <f t="shared" si="0"/>
        <v>1414.76134</v>
      </c>
      <c r="C30" s="233">
        <v>1386.46611</v>
      </c>
      <c r="D30" s="233">
        <v>28.29523</v>
      </c>
      <c r="E30" s="236"/>
    </row>
    <row r="31" spans="1:5" ht="37.5">
      <c r="A31" s="234" t="s">
        <v>192</v>
      </c>
      <c r="B31" s="235">
        <f t="shared" si="0"/>
        <v>4923.36945</v>
      </c>
      <c r="C31" s="233">
        <v>4824.90206</v>
      </c>
      <c r="D31" s="233">
        <v>98.46739</v>
      </c>
      <c r="E31" s="236"/>
    </row>
    <row r="32" spans="1:5" ht="37.5">
      <c r="A32" s="234" t="s">
        <v>193</v>
      </c>
      <c r="B32" s="235">
        <f t="shared" si="0"/>
        <v>7469.93985</v>
      </c>
      <c r="C32" s="233">
        <v>7320.54105</v>
      </c>
      <c r="D32" s="233">
        <v>149.3988</v>
      </c>
      <c r="E32" s="236"/>
    </row>
    <row r="33" spans="1:5" ht="37.5" customHeight="1">
      <c r="A33" s="234" t="s">
        <v>194</v>
      </c>
      <c r="B33" s="235">
        <f t="shared" si="0"/>
        <v>2546.57041</v>
      </c>
      <c r="C33" s="233">
        <v>2495.639</v>
      </c>
      <c r="D33" s="233">
        <v>50.93141</v>
      </c>
      <c r="E33" s="236"/>
    </row>
    <row r="34" spans="1:5" ht="37.5">
      <c r="A34" s="234" t="s">
        <v>195</v>
      </c>
      <c r="B34" s="235">
        <f t="shared" si="0"/>
        <v>2150.43723</v>
      </c>
      <c r="C34" s="233">
        <v>2107.42849</v>
      </c>
      <c r="D34" s="233">
        <v>43.00874</v>
      </c>
      <c r="E34" s="236"/>
    </row>
    <row r="35" spans="1:5" ht="37.5">
      <c r="A35" s="234" t="s">
        <v>196</v>
      </c>
      <c r="B35" s="235">
        <f t="shared" si="0"/>
        <v>1867.48496</v>
      </c>
      <c r="C35" s="233">
        <v>1830.13526</v>
      </c>
      <c r="D35" s="233">
        <v>37.3497</v>
      </c>
      <c r="E35" s="236"/>
    </row>
    <row r="36" spans="1:5" ht="37.5">
      <c r="A36" s="234" t="s">
        <v>197</v>
      </c>
      <c r="B36" s="235">
        <f t="shared" si="0"/>
        <v>735.6759</v>
      </c>
      <c r="C36" s="233">
        <v>720.96238</v>
      </c>
      <c r="D36" s="233">
        <v>14.71352</v>
      </c>
      <c r="E36" s="236"/>
    </row>
    <row r="37" spans="1:5" ht="37.5">
      <c r="A37" s="234" t="s">
        <v>198</v>
      </c>
      <c r="B37" s="235">
        <f t="shared" si="0"/>
        <v>848.8568</v>
      </c>
      <c r="C37" s="233">
        <v>831.87966</v>
      </c>
      <c r="D37" s="233">
        <v>16.97714</v>
      </c>
      <c r="E37" s="236"/>
    </row>
    <row r="38" spans="1:5" ht="37.5">
      <c r="A38" s="234" t="s">
        <v>199</v>
      </c>
      <c r="B38" s="235">
        <f t="shared" si="0"/>
        <v>396.13317</v>
      </c>
      <c r="C38" s="233">
        <v>388.21051</v>
      </c>
      <c r="D38" s="233">
        <v>7.92266</v>
      </c>
      <c r="E38" s="236"/>
    </row>
    <row r="39" spans="1:5" ht="37.5">
      <c r="A39" s="234" t="s">
        <v>200</v>
      </c>
      <c r="B39" s="235">
        <f t="shared" si="0"/>
        <v>735.6759</v>
      </c>
      <c r="C39" s="233">
        <v>720.96238</v>
      </c>
      <c r="D39" s="233">
        <v>14.71352</v>
      </c>
      <c r="E39" s="236"/>
    </row>
    <row r="40" spans="1:5" ht="37.5">
      <c r="A40" s="234" t="s">
        <v>201</v>
      </c>
      <c r="B40" s="235">
        <f t="shared" si="0"/>
        <v>1131.80907</v>
      </c>
      <c r="C40" s="233">
        <v>1109.17289</v>
      </c>
      <c r="D40" s="233">
        <v>22.63618</v>
      </c>
      <c r="E40" s="236"/>
    </row>
    <row r="41" spans="1:5" ht="37.5">
      <c r="A41" s="234" t="s">
        <v>202</v>
      </c>
      <c r="B41" s="235">
        <f t="shared" si="0"/>
        <v>735.6759</v>
      </c>
      <c r="C41" s="233">
        <v>720.96238</v>
      </c>
      <c r="D41" s="233">
        <v>14.71352</v>
      </c>
      <c r="E41" s="236"/>
    </row>
    <row r="42" spans="1:5" ht="37.5">
      <c r="A42" s="234" t="s">
        <v>203</v>
      </c>
      <c r="B42" s="235">
        <f t="shared" si="0"/>
        <v>1018.62816</v>
      </c>
      <c r="C42" s="233">
        <v>998.2556</v>
      </c>
      <c r="D42" s="233">
        <v>20.37256</v>
      </c>
      <c r="E42" s="236"/>
    </row>
    <row r="43" spans="1:5" ht="37.5">
      <c r="A43" s="234" t="s">
        <v>204</v>
      </c>
      <c r="B43" s="235">
        <f t="shared" si="0"/>
        <v>169.77136</v>
      </c>
      <c r="C43" s="233">
        <v>166.37593</v>
      </c>
      <c r="D43" s="233">
        <v>3.39543</v>
      </c>
      <c r="E43" s="236"/>
    </row>
    <row r="44" spans="1:5" ht="37.5">
      <c r="A44" s="234" t="s">
        <v>205</v>
      </c>
      <c r="B44" s="235">
        <f t="shared" si="0"/>
        <v>452.72362</v>
      </c>
      <c r="C44" s="233">
        <v>443.66915</v>
      </c>
      <c r="D44" s="233">
        <v>9.05447</v>
      </c>
      <c r="E44" s="236"/>
    </row>
    <row r="45" spans="1:5" ht="37.5">
      <c r="A45" s="234" t="s">
        <v>206</v>
      </c>
      <c r="B45" s="235">
        <f t="shared" si="0"/>
        <v>56.59045</v>
      </c>
      <c r="C45" s="233">
        <v>55.45864</v>
      </c>
      <c r="D45" s="233">
        <v>1.13181</v>
      </c>
      <c r="E45" s="236"/>
    </row>
    <row r="46" spans="1:5" ht="37.5">
      <c r="A46" s="234" t="s">
        <v>207</v>
      </c>
      <c r="B46" s="235">
        <f t="shared" si="0"/>
        <v>962.0377</v>
      </c>
      <c r="C46" s="233">
        <v>942.79695</v>
      </c>
      <c r="D46" s="233">
        <v>19.24075</v>
      </c>
      <c r="E46" s="236"/>
    </row>
    <row r="47" spans="1:5" ht="37.5">
      <c r="A47" s="234" t="s">
        <v>208</v>
      </c>
      <c r="B47" s="235">
        <f t="shared" si="0"/>
        <v>452.72362</v>
      </c>
      <c r="C47" s="233">
        <v>443.66915</v>
      </c>
      <c r="D47" s="233">
        <v>9.05447</v>
      </c>
      <c r="E47" s="236"/>
    </row>
    <row r="48" spans="1:5" ht="37.5">
      <c r="A48" s="234" t="s">
        <v>209</v>
      </c>
      <c r="B48" s="235">
        <f t="shared" si="0"/>
        <v>1244.98998</v>
      </c>
      <c r="C48" s="233">
        <v>1220.09018</v>
      </c>
      <c r="D48" s="233">
        <v>24.8998</v>
      </c>
      <c r="E48" s="236"/>
    </row>
    <row r="49" spans="1:5" ht="37.5">
      <c r="A49" s="234" t="s">
        <v>210</v>
      </c>
      <c r="B49" s="235">
        <f t="shared" si="0"/>
        <v>792.26635</v>
      </c>
      <c r="C49" s="233">
        <v>776.42102</v>
      </c>
      <c r="D49" s="233">
        <v>15.84533</v>
      </c>
      <c r="E49" s="236"/>
    </row>
    <row r="50" spans="1:5" ht="37.5">
      <c r="A50" s="234" t="s">
        <v>211</v>
      </c>
      <c r="B50" s="235">
        <f t="shared" si="0"/>
        <v>2489.97995</v>
      </c>
      <c r="C50" s="233">
        <v>2440.18035</v>
      </c>
      <c r="D50" s="233">
        <v>49.7996</v>
      </c>
      <c r="E50" s="236"/>
    </row>
    <row r="51" spans="1:5" ht="37.5">
      <c r="A51" s="234" t="s">
        <v>212</v>
      </c>
      <c r="B51" s="235">
        <f t="shared" si="0"/>
        <v>735.6759</v>
      </c>
      <c r="C51" s="233">
        <v>720.96238</v>
      </c>
      <c r="D51" s="233">
        <v>14.71352</v>
      </c>
      <c r="E51" s="236"/>
    </row>
    <row r="52" spans="1:5" ht="37.5">
      <c r="A52" s="234" t="s">
        <v>213</v>
      </c>
      <c r="B52" s="235">
        <f t="shared" si="0"/>
        <v>1075.21861</v>
      </c>
      <c r="C52" s="233">
        <v>1053.71424</v>
      </c>
      <c r="D52" s="233">
        <v>21.50437</v>
      </c>
      <c r="E52" s="236"/>
    </row>
    <row r="53" spans="1:5" ht="37.5">
      <c r="A53" s="234" t="s">
        <v>214</v>
      </c>
      <c r="B53" s="235">
        <f t="shared" si="0"/>
        <v>226.36182</v>
      </c>
      <c r="C53" s="233">
        <v>221.83458</v>
      </c>
      <c r="D53" s="233">
        <v>4.52724</v>
      </c>
      <c r="E53" s="236"/>
    </row>
    <row r="54" spans="1:5" ht="37.5">
      <c r="A54" s="234" t="s">
        <v>215</v>
      </c>
      <c r="B54" s="235">
        <f t="shared" si="0"/>
        <v>452.72362</v>
      </c>
      <c r="C54" s="233">
        <v>443.66915</v>
      </c>
      <c r="D54" s="233">
        <v>9.05447</v>
      </c>
      <c r="E54" s="236"/>
    </row>
    <row r="55" spans="1:5" ht="37.5">
      <c r="A55" s="234" t="s">
        <v>216</v>
      </c>
      <c r="B55" s="235">
        <f t="shared" si="0"/>
        <v>169.77136</v>
      </c>
      <c r="C55" s="233">
        <v>166.37593</v>
      </c>
      <c r="D55" s="233">
        <v>3.39543</v>
      </c>
      <c r="E55" s="236"/>
    </row>
    <row r="56" spans="1:5" ht="37.5">
      <c r="A56" s="234" t="s">
        <v>217</v>
      </c>
      <c r="B56" s="235">
        <f t="shared" si="0"/>
        <v>735.6759</v>
      </c>
      <c r="C56" s="233">
        <v>720.96238</v>
      </c>
      <c r="D56" s="233">
        <v>14.71352</v>
      </c>
      <c r="E56" s="236"/>
    </row>
    <row r="57" spans="1:5" ht="37.5">
      <c r="A57" s="234" t="s">
        <v>218</v>
      </c>
      <c r="B57" s="235">
        <f t="shared" si="0"/>
        <v>735.6759</v>
      </c>
      <c r="C57" s="233">
        <v>720.96238</v>
      </c>
      <c r="D57" s="233">
        <v>14.71352</v>
      </c>
      <c r="E57" s="236"/>
    </row>
    <row r="58" spans="1:5" ht="37.5">
      <c r="A58" s="234" t="s">
        <v>219</v>
      </c>
      <c r="B58" s="235">
        <f t="shared" si="0"/>
        <v>1075.21861</v>
      </c>
      <c r="C58" s="233">
        <v>1053.71424</v>
      </c>
      <c r="D58" s="233">
        <v>21.50437</v>
      </c>
      <c r="E58" s="236"/>
    </row>
    <row r="59" spans="1:5" ht="37.5">
      <c r="A59" s="234" t="s">
        <v>220</v>
      </c>
      <c r="B59" s="235">
        <f t="shared" si="0"/>
        <v>1131.80907</v>
      </c>
      <c r="C59" s="233">
        <v>1109.17289</v>
      </c>
      <c r="D59" s="233">
        <v>22.63618</v>
      </c>
      <c r="E59" s="236"/>
    </row>
    <row r="60" spans="1:5" ht="37.5">
      <c r="A60" s="234" t="s">
        <v>221</v>
      </c>
      <c r="B60" s="235">
        <f t="shared" si="0"/>
        <v>905.44726</v>
      </c>
      <c r="C60" s="233">
        <v>887.33831</v>
      </c>
      <c r="D60" s="233">
        <v>18.10895</v>
      </c>
      <c r="E60" s="236"/>
    </row>
    <row r="61" spans="1:5" ht="37.5">
      <c r="A61" s="234" t="s">
        <v>222</v>
      </c>
      <c r="B61" s="235">
        <f t="shared" si="0"/>
        <v>962.0377</v>
      </c>
      <c r="C61" s="233">
        <v>942.79695</v>
      </c>
      <c r="D61" s="233">
        <v>19.24075</v>
      </c>
      <c r="E61" s="236"/>
    </row>
    <row r="62" spans="1:5" ht="37.5">
      <c r="A62" s="234" t="s">
        <v>223</v>
      </c>
      <c r="B62" s="235">
        <f t="shared" si="0"/>
        <v>1018.62816</v>
      </c>
      <c r="C62" s="233">
        <v>998.2556</v>
      </c>
      <c r="D62" s="233">
        <v>20.37256</v>
      </c>
      <c r="E62" s="236"/>
    </row>
    <row r="63" spans="1:5" ht="37.5">
      <c r="A63" s="234" t="s">
        <v>224</v>
      </c>
      <c r="B63" s="235">
        <f t="shared" si="0"/>
        <v>565.90453</v>
      </c>
      <c r="C63" s="233">
        <v>554.58644</v>
      </c>
      <c r="D63" s="233">
        <v>11.31809</v>
      </c>
      <c r="E63" s="236"/>
    </row>
    <row r="64" spans="1:5" ht="37.5">
      <c r="A64" s="234" t="s">
        <v>225</v>
      </c>
      <c r="B64" s="235">
        <f t="shared" si="0"/>
        <v>56.59045</v>
      </c>
      <c r="C64" s="233">
        <v>55.45864</v>
      </c>
      <c r="D64" s="233">
        <v>1.13181</v>
      </c>
      <c r="E64" s="236"/>
    </row>
    <row r="65" spans="1:5" ht="37.5">
      <c r="A65" s="234" t="s">
        <v>226</v>
      </c>
      <c r="B65" s="235">
        <f t="shared" si="0"/>
        <v>565.90453</v>
      </c>
      <c r="C65" s="233">
        <v>554.58644</v>
      </c>
      <c r="D65" s="233">
        <v>11.31809</v>
      </c>
      <c r="E65" s="236"/>
    </row>
    <row r="66" spans="1:5" ht="37.5">
      <c r="A66" s="234" t="s">
        <v>227</v>
      </c>
      <c r="B66" s="235">
        <f t="shared" si="0"/>
        <v>56.59045</v>
      </c>
      <c r="C66" s="233">
        <v>55.45864</v>
      </c>
      <c r="D66" s="233">
        <v>1.13181</v>
      </c>
      <c r="E66" s="236"/>
    </row>
    <row r="67" spans="1:5" ht="37.5">
      <c r="A67" s="234" t="s">
        <v>228</v>
      </c>
      <c r="B67" s="235">
        <f t="shared" si="0"/>
        <v>565.90453</v>
      </c>
      <c r="C67" s="233">
        <v>554.58644</v>
      </c>
      <c r="D67" s="233">
        <v>11.31809</v>
      </c>
      <c r="E67" s="236"/>
    </row>
    <row r="68" spans="1:5" ht="37.5">
      <c r="A68" s="234" t="s">
        <v>229</v>
      </c>
      <c r="B68" s="235">
        <f t="shared" si="0"/>
        <v>905.44726</v>
      </c>
      <c r="C68" s="233">
        <v>887.33831</v>
      </c>
      <c r="D68" s="233">
        <v>18.10895</v>
      </c>
      <c r="E68" s="236"/>
    </row>
    <row r="69" spans="2:4" ht="10.5" customHeight="1">
      <c r="B69" s="238"/>
      <c r="C69" s="239"/>
      <c r="D69" s="239"/>
    </row>
    <row r="70" spans="1:5" ht="18.75">
      <c r="A70" s="1" t="s">
        <v>4</v>
      </c>
      <c r="B70" s="238">
        <f>SUM(B17:B68)</f>
        <v>206215.61224</v>
      </c>
      <c r="C70" s="238">
        <f>SUM(C17:C68)</f>
        <v>202091.3</v>
      </c>
      <c r="D70" s="238">
        <f>SUM(D17:D68)</f>
        <v>4124.31224</v>
      </c>
      <c r="E70" s="6"/>
    </row>
    <row r="75" ht="18">
      <c r="D75" s="241" t="s">
        <v>230</v>
      </c>
    </row>
  </sheetData>
  <sheetProtection/>
  <mergeCells count="11">
    <mergeCell ref="C13:C14"/>
    <mergeCell ref="D13:E14"/>
    <mergeCell ref="B1:E1"/>
    <mergeCell ref="B2:E2"/>
    <mergeCell ref="D15:E15"/>
    <mergeCell ref="A5:E5"/>
    <mergeCell ref="A7:E7"/>
    <mergeCell ref="D11:E11"/>
    <mergeCell ref="A12:A14"/>
    <mergeCell ref="B12:B14"/>
    <mergeCell ref="C12:E1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23.625" style="26" customWidth="1"/>
    <col min="2" max="2" width="14.125" style="26" customWidth="1"/>
    <col min="3" max="3" width="15.625" style="26" customWidth="1"/>
    <col min="4" max="4" width="3.25390625" style="26" customWidth="1"/>
    <col min="5" max="5" width="25.25390625" style="26" customWidth="1"/>
    <col min="6" max="6" width="2.875" style="26" customWidth="1"/>
    <col min="7" max="13" width="9.125" style="26" customWidth="1"/>
    <col min="14" max="14" width="30.75390625" style="26" customWidth="1"/>
    <col min="15" max="16" width="22.625" style="26" customWidth="1"/>
    <col min="17" max="16384" width="9.125" style="26" customWidth="1"/>
  </cols>
  <sheetData>
    <row r="1" spans="1:6" ht="18.75">
      <c r="A1" s="98"/>
      <c r="B1" s="98"/>
      <c r="C1" s="382" t="s">
        <v>231</v>
      </c>
      <c r="D1" s="382"/>
      <c r="E1" s="382"/>
      <c r="F1" s="382"/>
    </row>
    <row r="2" spans="1:6" ht="18.75">
      <c r="A2" s="98"/>
      <c r="B2" s="98"/>
      <c r="C2" s="382" t="s">
        <v>118</v>
      </c>
      <c r="D2" s="382"/>
      <c r="E2" s="382"/>
      <c r="F2" s="382"/>
    </row>
    <row r="3" spans="1:5" ht="18.75">
      <c r="A3" s="98"/>
      <c r="B3" s="98"/>
      <c r="C3" s="46"/>
      <c r="D3" s="46"/>
      <c r="E3" s="46"/>
    </row>
    <row r="5" spans="1:5" ht="18.75" customHeight="1">
      <c r="A5" s="322" t="s">
        <v>10</v>
      </c>
      <c r="B5" s="322"/>
      <c r="C5" s="322"/>
      <c r="D5" s="322"/>
      <c r="E5" s="322"/>
    </row>
    <row r="6" spans="1:5" ht="18.75">
      <c r="A6" s="89"/>
      <c r="B6" s="89"/>
      <c r="C6" s="89"/>
      <c r="D6" s="89"/>
      <c r="E6" s="89"/>
    </row>
    <row r="7" spans="1:6" ht="75.75" customHeight="1">
      <c r="A7" s="318" t="s">
        <v>232</v>
      </c>
      <c r="B7" s="318"/>
      <c r="C7" s="318"/>
      <c r="D7" s="318"/>
      <c r="E7" s="318"/>
      <c r="F7" s="318"/>
    </row>
    <row r="8" spans="1:5" ht="17.25" customHeight="1">
      <c r="A8" s="49"/>
      <c r="B8" s="49"/>
      <c r="C8" s="49"/>
      <c r="D8" s="49"/>
      <c r="E8" s="49"/>
    </row>
    <row r="9" spans="1:5" ht="18.75" customHeight="1">
      <c r="A9" s="49"/>
      <c r="B9" s="49"/>
      <c r="C9" s="49"/>
      <c r="D9" s="49"/>
      <c r="E9" s="49"/>
    </row>
    <row r="10" spans="1:5" ht="18.75" customHeight="1">
      <c r="A10" s="49"/>
      <c r="B10" s="49"/>
      <c r="C10" s="49"/>
      <c r="D10" s="49"/>
      <c r="E10" s="49"/>
    </row>
    <row r="11" spans="5:6" ht="18.75">
      <c r="E11" s="354" t="s">
        <v>1</v>
      </c>
      <c r="F11" s="354"/>
    </row>
    <row r="12" spans="1:6" ht="19.5" customHeight="1">
      <c r="A12" s="356" t="s">
        <v>233</v>
      </c>
      <c r="B12" s="431" t="s">
        <v>4</v>
      </c>
      <c r="C12" s="358" t="s">
        <v>72</v>
      </c>
      <c r="D12" s="331"/>
      <c r="E12" s="331"/>
      <c r="F12" s="331"/>
    </row>
    <row r="13" spans="1:6" ht="81" customHeight="1">
      <c r="A13" s="357"/>
      <c r="B13" s="431"/>
      <c r="C13" s="350" t="s">
        <v>85</v>
      </c>
      <c r="D13" s="376"/>
      <c r="E13" s="350" t="s">
        <v>105</v>
      </c>
      <c r="F13" s="351"/>
    </row>
    <row r="14" spans="1:5" ht="10.5" customHeight="1">
      <c r="A14" s="92"/>
      <c r="B14" s="109"/>
      <c r="C14" s="109"/>
      <c r="D14" s="109"/>
      <c r="E14" s="110"/>
    </row>
    <row r="15" spans="1:5" ht="18.75">
      <c r="A15" s="53" t="s">
        <v>11</v>
      </c>
      <c r="B15" s="111">
        <f>C15+E15</f>
        <v>3316.19566</v>
      </c>
      <c r="C15" s="430">
        <v>3050.9</v>
      </c>
      <c r="D15" s="430"/>
      <c r="E15" s="111">
        <v>265.29566</v>
      </c>
    </row>
    <row r="16" spans="1:5" ht="55.5" customHeight="1">
      <c r="A16" s="242" t="s">
        <v>234</v>
      </c>
      <c r="B16" s="111">
        <f>C16+E16</f>
        <v>1231.79</v>
      </c>
      <c r="C16" s="430">
        <v>1133.2</v>
      </c>
      <c r="D16" s="430"/>
      <c r="E16" s="111">
        <v>98.59</v>
      </c>
    </row>
    <row r="17" spans="1:5" ht="37.5" customHeight="1">
      <c r="A17" s="113" t="s">
        <v>235</v>
      </c>
      <c r="B17" s="111">
        <f>C17+E17</f>
        <v>4161.05</v>
      </c>
      <c r="C17" s="430">
        <v>3828.1</v>
      </c>
      <c r="D17" s="430"/>
      <c r="E17" s="111">
        <v>332.95</v>
      </c>
    </row>
    <row r="18" spans="1:5" ht="10.5" customHeight="1">
      <c r="A18" s="113"/>
      <c r="B18" s="111"/>
      <c r="C18" s="160"/>
      <c r="D18" s="161"/>
      <c r="E18" s="112"/>
    </row>
    <row r="19" spans="1:5" ht="18.75">
      <c r="A19" s="114" t="s">
        <v>4</v>
      </c>
      <c r="B19" s="68">
        <f>SUM(B15:B17)</f>
        <v>8709.03566</v>
      </c>
      <c r="C19" s="374">
        <f>SUM(C15:D17)</f>
        <v>8012.2</v>
      </c>
      <c r="D19" s="375"/>
      <c r="E19" s="68">
        <f>SUM(E15:E17)</f>
        <v>696.83566</v>
      </c>
    </row>
    <row r="20" ht="48" customHeight="1">
      <c r="E20" s="115"/>
    </row>
    <row r="21" spans="5:16" ht="18.75">
      <c r="E21" s="115"/>
      <c r="N21" s="116"/>
      <c r="O21" s="117"/>
      <c r="P21" s="117"/>
    </row>
    <row r="22" spans="5:16" ht="18.75">
      <c r="E22" s="115"/>
      <c r="N22" s="116"/>
      <c r="O22" s="118"/>
      <c r="P22" s="117"/>
    </row>
    <row r="23" spans="1:5" ht="18.75">
      <c r="A23" s="326"/>
      <c r="B23" s="326"/>
      <c r="C23" s="326"/>
      <c r="D23" s="326"/>
      <c r="E23" s="326"/>
    </row>
    <row r="24" ht="18.75">
      <c r="E24" s="115"/>
    </row>
    <row r="25" ht="18.75">
      <c r="E25" s="115"/>
    </row>
  </sheetData>
  <sheetProtection/>
  <mergeCells count="15">
    <mergeCell ref="C13:D13"/>
    <mergeCell ref="E13:F13"/>
    <mergeCell ref="C1:F1"/>
    <mergeCell ref="C2:F2"/>
    <mergeCell ref="C15:D15"/>
    <mergeCell ref="C16:D16"/>
    <mergeCell ref="C17:D17"/>
    <mergeCell ref="C19:D19"/>
    <mergeCell ref="A23:E23"/>
    <mergeCell ref="A5:E5"/>
    <mergeCell ref="A7:F7"/>
    <mergeCell ref="E11:F11"/>
    <mergeCell ref="A12:A13"/>
    <mergeCell ref="B12:B13"/>
    <mergeCell ref="C12:F12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I7" sqref="I7"/>
    </sheetView>
  </sheetViews>
  <sheetFormatPr defaultColWidth="9.00390625" defaultRowHeight="12.75"/>
  <cols>
    <col min="1" max="1" width="33.125" style="1" customWidth="1"/>
    <col min="2" max="2" width="19.125" style="1" customWidth="1"/>
    <col min="3" max="3" width="30.00390625" style="46" customWidth="1"/>
    <col min="4" max="4" width="2.00390625" style="46" customWidth="1"/>
    <col min="5" max="16384" width="9.125" style="1" customWidth="1"/>
  </cols>
  <sheetData>
    <row r="1" spans="1:6" s="4" customFormat="1" ht="18.75">
      <c r="A1" s="141"/>
      <c r="B1" s="360" t="s">
        <v>236</v>
      </c>
      <c r="C1" s="360"/>
      <c r="D1" s="360"/>
      <c r="E1" s="243"/>
      <c r="F1" s="244"/>
    </row>
    <row r="2" spans="1:6" s="4" customFormat="1" ht="18.75">
      <c r="A2" s="141"/>
      <c r="B2" s="360" t="s">
        <v>118</v>
      </c>
      <c r="C2" s="360"/>
      <c r="D2" s="360"/>
      <c r="E2" s="243"/>
      <c r="F2" s="31"/>
    </row>
    <row r="3" ht="18.75" customHeight="1">
      <c r="B3" s="46"/>
    </row>
    <row r="4" ht="18.75" customHeight="1">
      <c r="B4" s="46"/>
    </row>
    <row r="5" spans="1:4" ht="18.75" customHeight="1">
      <c r="A5" s="320" t="s">
        <v>10</v>
      </c>
      <c r="B5" s="320"/>
      <c r="C5" s="320"/>
      <c r="D5" s="47"/>
    </row>
    <row r="6" spans="1:4" ht="18.75" customHeight="1">
      <c r="A6" s="320"/>
      <c r="B6" s="320"/>
      <c r="C6" s="320"/>
      <c r="D6" s="47"/>
    </row>
    <row r="7" spans="1:4" ht="90.75" customHeight="1">
      <c r="A7" s="338" t="s">
        <v>237</v>
      </c>
      <c r="B7" s="338"/>
      <c r="C7" s="338"/>
      <c r="D7" s="180"/>
    </row>
    <row r="8" ht="17.25" customHeight="1">
      <c r="B8" s="46"/>
    </row>
    <row r="9" ht="17.25" customHeight="1">
      <c r="B9" s="46"/>
    </row>
    <row r="10" ht="17.25" customHeight="1">
      <c r="B10" s="46"/>
    </row>
    <row r="11" spans="3:4" ht="19.5" customHeight="1">
      <c r="C11" s="355" t="s">
        <v>1</v>
      </c>
      <c r="D11" s="355"/>
    </row>
    <row r="12" spans="1:4" ht="39.75" customHeight="1">
      <c r="A12" s="351" t="s">
        <v>36</v>
      </c>
      <c r="B12" s="409"/>
      <c r="C12" s="432" t="s">
        <v>29</v>
      </c>
      <c r="D12" s="433"/>
    </row>
    <row r="13" spans="1:4" ht="18.75" customHeight="1">
      <c r="A13" s="434">
        <v>1</v>
      </c>
      <c r="B13" s="435"/>
      <c r="C13" s="432">
        <v>2</v>
      </c>
      <c r="D13" s="433"/>
    </row>
    <row r="14" spans="1:4" ht="10.5" customHeight="1">
      <c r="A14" s="136"/>
      <c r="B14" s="136"/>
      <c r="C14" s="31"/>
      <c r="D14" s="31"/>
    </row>
    <row r="15" spans="1:4" ht="18.75" customHeight="1">
      <c r="A15" s="1" t="s">
        <v>44</v>
      </c>
      <c r="C15" s="6">
        <v>81</v>
      </c>
      <c r="D15" s="6"/>
    </row>
    <row r="16" spans="1:4" ht="18.75" customHeight="1">
      <c r="A16" s="1" t="s">
        <v>52</v>
      </c>
      <c r="C16" s="6">
        <v>76.7</v>
      </c>
      <c r="D16" s="6"/>
    </row>
    <row r="17" spans="1:4" ht="18.75" customHeight="1">
      <c r="A17" s="1" t="s">
        <v>45</v>
      </c>
      <c r="C17" s="6">
        <v>118.3</v>
      </c>
      <c r="D17" s="6"/>
    </row>
    <row r="18" spans="1:4" ht="18.75" customHeight="1">
      <c r="A18" s="1" t="s">
        <v>46</v>
      </c>
      <c r="C18" s="6">
        <v>1513.1</v>
      </c>
      <c r="D18" s="6"/>
    </row>
    <row r="19" spans="1:4" ht="18.75" customHeight="1">
      <c r="A19" s="1" t="s">
        <v>56</v>
      </c>
      <c r="C19" s="6">
        <v>1321.3</v>
      </c>
      <c r="D19" s="6"/>
    </row>
    <row r="20" spans="3:4" ht="10.5" customHeight="1">
      <c r="C20" s="6"/>
      <c r="D20" s="6"/>
    </row>
    <row r="21" spans="1:4" ht="18.75" customHeight="1">
      <c r="A21" s="1" t="s">
        <v>4</v>
      </c>
      <c r="C21" s="6">
        <f>SUM(C15:C19)</f>
        <v>3110.4</v>
      </c>
      <c r="D21" s="6"/>
    </row>
    <row r="22" spans="1:4" ht="18.75">
      <c r="A22" s="53"/>
      <c r="B22" s="53"/>
      <c r="C22" s="45"/>
      <c r="D22" s="45"/>
    </row>
    <row r="23" spans="1:4" ht="18.75">
      <c r="A23" s="53"/>
      <c r="B23" s="53"/>
      <c r="C23" s="45"/>
      <c r="D23" s="45"/>
    </row>
    <row r="24" spans="1:4" ht="18.75">
      <c r="A24" s="53"/>
      <c r="B24" s="53"/>
      <c r="C24" s="45"/>
      <c r="D24" s="45"/>
    </row>
    <row r="25" spans="1:4" ht="18.75">
      <c r="A25" s="53"/>
      <c r="B25" s="53"/>
      <c r="C25" s="45"/>
      <c r="D25" s="45"/>
    </row>
    <row r="26" spans="1:4" ht="18.75">
      <c r="A26" s="53"/>
      <c r="C26" s="45"/>
      <c r="D26" s="45"/>
    </row>
    <row r="27" spans="1:4" ht="18.75">
      <c r="A27" s="53"/>
      <c r="C27" s="45"/>
      <c r="D27" s="45"/>
    </row>
    <row r="28" ht="18.75">
      <c r="A28" s="53"/>
    </row>
    <row r="35" ht="18.75">
      <c r="C35" s="52"/>
    </row>
  </sheetData>
  <sheetProtection/>
  <mergeCells count="10">
    <mergeCell ref="B1:D1"/>
    <mergeCell ref="B2:D2"/>
    <mergeCell ref="A12:B12"/>
    <mergeCell ref="C12:D12"/>
    <mergeCell ref="A13:B13"/>
    <mergeCell ref="C13:D13"/>
    <mergeCell ref="A5:C5"/>
    <mergeCell ref="A6:C6"/>
    <mergeCell ref="A7:C7"/>
    <mergeCell ref="C11:D1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">
      <selection activeCell="H2" sqref="H2"/>
    </sheetView>
  </sheetViews>
  <sheetFormatPr defaultColWidth="9.00390625" defaultRowHeight="12.75"/>
  <cols>
    <col min="1" max="1" width="26.75390625" style="26" customWidth="1"/>
    <col min="2" max="2" width="15.625" style="26" customWidth="1"/>
    <col min="3" max="3" width="18.00390625" style="26" customWidth="1"/>
    <col min="4" max="4" width="3.25390625" style="26" customWidth="1"/>
    <col min="5" max="5" width="23.25390625" style="26" customWidth="1"/>
    <col min="6" max="6" width="2.25390625" style="26" customWidth="1"/>
    <col min="7" max="7" width="9.25390625" style="26" bestFit="1" customWidth="1"/>
    <col min="8" max="14" width="9.125" style="26" customWidth="1"/>
    <col min="15" max="15" width="30.75390625" style="26" customWidth="1"/>
    <col min="16" max="17" width="22.625" style="26" customWidth="1"/>
    <col min="18" max="16384" width="9.125" style="26" customWidth="1"/>
  </cols>
  <sheetData>
    <row r="1" spans="1:6" ht="18.75">
      <c r="A1" s="98"/>
      <c r="B1" s="98"/>
      <c r="C1" s="382" t="s">
        <v>238</v>
      </c>
      <c r="D1" s="382"/>
      <c r="E1" s="382"/>
      <c r="F1" s="382"/>
    </row>
    <row r="2" spans="1:6" ht="18.75">
      <c r="A2" s="98"/>
      <c r="B2" s="98"/>
      <c r="C2" s="382" t="s">
        <v>118</v>
      </c>
      <c r="D2" s="382"/>
      <c r="E2" s="382"/>
      <c r="F2" s="382"/>
    </row>
    <row r="3" spans="1:6" ht="18.75" customHeight="1">
      <c r="A3" s="98"/>
      <c r="B3" s="98"/>
      <c r="C3" s="46"/>
      <c r="D3" s="46"/>
      <c r="E3" s="46"/>
      <c r="F3" s="46"/>
    </row>
    <row r="4" ht="18.75" customHeight="1"/>
    <row r="5" spans="1:6" ht="18.75" customHeight="1">
      <c r="A5" s="322" t="s">
        <v>10</v>
      </c>
      <c r="B5" s="322"/>
      <c r="C5" s="322"/>
      <c r="D5" s="322"/>
      <c r="E5" s="322"/>
      <c r="F5" s="322"/>
    </row>
    <row r="6" spans="1:5" ht="18.75" customHeight="1">
      <c r="A6" s="89"/>
      <c r="B6" s="89"/>
      <c r="C6" s="89"/>
      <c r="D6" s="89"/>
      <c r="E6" s="89"/>
    </row>
    <row r="7" spans="1:6" ht="62.25" customHeight="1">
      <c r="A7" s="318" t="s">
        <v>239</v>
      </c>
      <c r="B7" s="318"/>
      <c r="C7" s="318"/>
      <c r="D7" s="318"/>
      <c r="E7" s="318"/>
      <c r="F7" s="318"/>
    </row>
    <row r="8" spans="1:6" ht="18.75" customHeight="1">
      <c r="A8" s="49"/>
      <c r="B8" s="49"/>
      <c r="C8" s="49"/>
      <c r="D8" s="49"/>
      <c r="E8" s="49"/>
      <c r="F8" s="49"/>
    </row>
    <row r="9" spans="1:5" ht="18.75" customHeight="1">
      <c r="A9" s="49"/>
      <c r="B9" s="49"/>
      <c r="C9" s="49"/>
      <c r="D9" s="49"/>
      <c r="E9" s="49"/>
    </row>
    <row r="10" spans="1:5" ht="18.75" customHeight="1">
      <c r="A10" s="49"/>
      <c r="B10" s="49"/>
      <c r="C10" s="49"/>
      <c r="D10" s="49"/>
      <c r="E10" s="49"/>
    </row>
    <row r="11" spans="5:6" ht="18.75" customHeight="1">
      <c r="E11" s="354" t="s">
        <v>1</v>
      </c>
      <c r="F11" s="354"/>
    </row>
    <row r="12" spans="1:6" ht="19.5" customHeight="1">
      <c r="A12" s="356" t="s">
        <v>84</v>
      </c>
      <c r="B12" s="356" t="s">
        <v>4</v>
      </c>
      <c r="C12" s="350" t="s">
        <v>72</v>
      </c>
      <c r="D12" s="351"/>
      <c r="E12" s="351"/>
      <c r="F12" s="351"/>
    </row>
    <row r="13" spans="1:6" ht="81" customHeight="1">
      <c r="A13" s="357"/>
      <c r="B13" s="357"/>
      <c r="C13" s="350" t="s">
        <v>85</v>
      </c>
      <c r="D13" s="376"/>
      <c r="E13" s="91" t="s">
        <v>105</v>
      </c>
      <c r="F13" s="108"/>
    </row>
    <row r="14" spans="1:5" ht="10.5" customHeight="1">
      <c r="A14" s="92"/>
      <c r="B14" s="109"/>
      <c r="C14" s="109"/>
      <c r="D14" s="109"/>
      <c r="E14" s="110"/>
    </row>
    <row r="15" spans="1:5" ht="18.75" customHeight="1">
      <c r="A15" s="53" t="s">
        <v>3</v>
      </c>
      <c r="B15" s="111">
        <f aca="true" t="shared" si="0" ref="B15:B21">C15+E15</f>
        <v>480.3507</v>
      </c>
      <c r="C15" s="377">
        <v>441.90028</v>
      </c>
      <c r="D15" s="375"/>
      <c r="E15" s="112">
        <v>38.45042</v>
      </c>
    </row>
    <row r="16" spans="1:5" ht="18.75" customHeight="1">
      <c r="A16" s="1" t="s">
        <v>46</v>
      </c>
      <c r="B16" s="111">
        <f t="shared" si="0"/>
        <v>792.68635</v>
      </c>
      <c r="C16" s="377">
        <v>729.23454</v>
      </c>
      <c r="D16" s="375"/>
      <c r="E16" s="112">
        <v>63.45181</v>
      </c>
    </row>
    <row r="17" spans="1:5" ht="18.75" customHeight="1">
      <c r="A17" s="113" t="s">
        <v>47</v>
      </c>
      <c r="B17" s="111">
        <f t="shared" si="0"/>
        <v>965.00947</v>
      </c>
      <c r="C17" s="377">
        <v>887.76379</v>
      </c>
      <c r="D17" s="375"/>
      <c r="E17" s="112">
        <v>77.24568</v>
      </c>
    </row>
    <row r="18" spans="1:5" ht="18.75" customHeight="1">
      <c r="A18" s="1" t="s">
        <v>67</v>
      </c>
      <c r="B18" s="111">
        <f t="shared" si="0"/>
        <v>1940.78914</v>
      </c>
      <c r="C18" s="377">
        <v>1785.43565</v>
      </c>
      <c r="D18" s="375"/>
      <c r="E18" s="112">
        <v>155.35349</v>
      </c>
    </row>
    <row r="19" spans="1:5" ht="18.75" customHeight="1">
      <c r="A19" s="1" t="s">
        <v>62</v>
      </c>
      <c r="B19" s="111">
        <f t="shared" si="0"/>
        <v>420.0376</v>
      </c>
      <c r="C19" s="377">
        <v>386.41504</v>
      </c>
      <c r="D19" s="375"/>
      <c r="E19" s="112">
        <v>33.62256</v>
      </c>
    </row>
    <row r="20" spans="1:5" ht="18.75" customHeight="1">
      <c r="A20" s="1" t="s">
        <v>88</v>
      </c>
      <c r="B20" s="111">
        <f t="shared" si="0"/>
        <v>1503.51922</v>
      </c>
      <c r="C20" s="377">
        <v>1383.16769</v>
      </c>
      <c r="D20" s="375"/>
      <c r="E20" s="112">
        <v>120.35153</v>
      </c>
    </row>
    <row r="21" spans="1:5" ht="18.75" customHeight="1">
      <c r="A21" s="1" t="s">
        <v>69</v>
      </c>
      <c r="B21" s="111">
        <f t="shared" si="0"/>
        <v>1630.60752</v>
      </c>
      <c r="C21" s="377">
        <v>1500.08301</v>
      </c>
      <c r="D21" s="375"/>
      <c r="E21" s="112">
        <v>130.52451</v>
      </c>
    </row>
    <row r="22" spans="1:5" ht="10.5" customHeight="1">
      <c r="A22" s="113"/>
      <c r="B22" s="111"/>
      <c r="C22" s="160"/>
      <c r="D22" s="161"/>
      <c r="E22" s="112"/>
    </row>
    <row r="23" spans="1:6" ht="18.75" customHeight="1">
      <c r="A23" s="114" t="s">
        <v>4</v>
      </c>
      <c r="B23" s="68">
        <f>SUM(B15:B21)</f>
        <v>7733</v>
      </c>
      <c r="C23" s="374">
        <f>SUM(C15:D21)</f>
        <v>7114</v>
      </c>
      <c r="D23" s="375"/>
      <c r="E23" s="68">
        <f>SUM(E15:E21)</f>
        <v>619</v>
      </c>
      <c r="F23" s="6"/>
    </row>
    <row r="24" ht="48" customHeight="1">
      <c r="E24" s="115"/>
    </row>
    <row r="25" spans="5:17" ht="18.75">
      <c r="E25" s="115"/>
      <c r="O25" s="116"/>
      <c r="P25" s="117"/>
      <c r="Q25" s="117"/>
    </row>
    <row r="26" spans="5:17" ht="18.75">
      <c r="E26" s="115"/>
      <c r="O26" s="116"/>
      <c r="P26" s="118"/>
      <c r="Q26" s="117"/>
    </row>
    <row r="27" spans="1:5" ht="18.75">
      <c r="A27" s="326"/>
      <c r="B27" s="326"/>
      <c r="C27" s="326"/>
      <c r="D27" s="326"/>
      <c r="E27" s="326"/>
    </row>
    <row r="28" ht="18.75">
      <c r="E28" s="115"/>
    </row>
    <row r="29" ht="18.75">
      <c r="E29" s="115"/>
    </row>
  </sheetData>
  <sheetProtection/>
  <mergeCells count="18">
    <mergeCell ref="C1:F1"/>
    <mergeCell ref="C2:F2"/>
    <mergeCell ref="A5:F5"/>
    <mergeCell ref="A7:F7"/>
    <mergeCell ref="E11:F11"/>
    <mergeCell ref="A12:A13"/>
    <mergeCell ref="B12:B13"/>
    <mergeCell ref="C12:F12"/>
    <mergeCell ref="C13:D13"/>
    <mergeCell ref="C21:D21"/>
    <mergeCell ref="C23:D23"/>
    <mergeCell ref="A27:E27"/>
    <mergeCell ref="C15:D15"/>
    <mergeCell ref="C16:D16"/>
    <mergeCell ref="C17:D17"/>
    <mergeCell ref="C18:D18"/>
    <mergeCell ref="C19:D19"/>
    <mergeCell ref="C20:D20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J6" sqref="J6"/>
    </sheetView>
  </sheetViews>
  <sheetFormatPr defaultColWidth="9.00390625" defaultRowHeight="12.75"/>
  <cols>
    <col min="1" max="1" width="21.75390625" style="26" customWidth="1"/>
    <col min="2" max="2" width="18.25390625" style="26" customWidth="1"/>
    <col min="3" max="3" width="17.875" style="26" customWidth="1"/>
    <col min="4" max="4" width="3.00390625" style="26" customWidth="1"/>
    <col min="5" max="5" width="23.75390625" style="26" customWidth="1"/>
    <col min="6" max="6" width="2.25390625" style="26" customWidth="1"/>
    <col min="7" max="7" width="9.25390625" style="26" bestFit="1" customWidth="1"/>
    <col min="8" max="14" width="9.125" style="26" customWidth="1"/>
    <col min="15" max="15" width="30.75390625" style="26" customWidth="1"/>
    <col min="16" max="17" width="22.625" style="26" customWidth="1"/>
    <col min="18" max="16384" width="9.125" style="26" customWidth="1"/>
  </cols>
  <sheetData>
    <row r="1" spans="1:6" ht="18.75">
      <c r="A1" s="98"/>
      <c r="B1" s="98"/>
      <c r="C1" s="382" t="s">
        <v>240</v>
      </c>
      <c r="D1" s="382"/>
      <c r="E1" s="382"/>
      <c r="F1" s="382"/>
    </row>
    <row r="2" spans="1:6" ht="18.75">
      <c r="A2" s="98"/>
      <c r="B2" s="98"/>
      <c r="C2" s="382" t="s">
        <v>118</v>
      </c>
      <c r="D2" s="382"/>
      <c r="E2" s="382"/>
      <c r="F2" s="382"/>
    </row>
    <row r="3" spans="1:6" ht="18.75" customHeight="1">
      <c r="A3" s="98"/>
      <c r="B3" s="98"/>
      <c r="C3" s="46"/>
      <c r="D3" s="46"/>
      <c r="E3" s="46"/>
      <c r="F3" s="46"/>
    </row>
    <row r="4" ht="18.75" customHeight="1"/>
    <row r="5" spans="1:6" ht="18.75" customHeight="1">
      <c r="A5" s="322" t="s">
        <v>10</v>
      </c>
      <c r="B5" s="322"/>
      <c r="C5" s="322"/>
      <c r="D5" s="322"/>
      <c r="E5" s="322"/>
      <c r="F5" s="322"/>
    </row>
    <row r="6" spans="1:5" ht="18.75" customHeight="1">
      <c r="A6" s="89"/>
      <c r="B6" s="89"/>
      <c r="C6" s="89"/>
      <c r="D6" s="89"/>
      <c r="E6" s="89"/>
    </row>
    <row r="7" spans="1:6" ht="75" customHeight="1">
      <c r="A7" s="330" t="s">
        <v>241</v>
      </c>
      <c r="B7" s="330"/>
      <c r="C7" s="330"/>
      <c r="D7" s="330"/>
      <c r="E7" s="330"/>
      <c r="F7" s="330"/>
    </row>
    <row r="8" spans="1:6" ht="18.75" customHeight="1">
      <c r="A8" s="49"/>
      <c r="B8" s="49"/>
      <c r="C8" s="49"/>
      <c r="D8" s="49"/>
      <c r="E8" s="49"/>
      <c r="F8" s="49"/>
    </row>
    <row r="9" spans="1:5" ht="18.75" customHeight="1">
      <c r="A9" s="49"/>
      <c r="B9" s="49"/>
      <c r="C9" s="49"/>
      <c r="D9" s="49"/>
      <c r="E9" s="49"/>
    </row>
    <row r="10" spans="1:5" ht="18.75" customHeight="1">
      <c r="A10" s="49"/>
      <c r="B10" s="49"/>
      <c r="C10" s="49"/>
      <c r="D10" s="49"/>
      <c r="E10" s="49"/>
    </row>
    <row r="11" spans="5:6" ht="18.75">
      <c r="E11" s="354" t="s">
        <v>1</v>
      </c>
      <c r="F11" s="354"/>
    </row>
    <row r="12" spans="1:6" ht="19.5" customHeight="1">
      <c r="A12" s="356" t="s">
        <v>84</v>
      </c>
      <c r="B12" s="356" t="s">
        <v>4</v>
      </c>
      <c r="C12" s="350" t="s">
        <v>72</v>
      </c>
      <c r="D12" s="351"/>
      <c r="E12" s="351"/>
      <c r="F12" s="351"/>
    </row>
    <row r="13" spans="1:6" ht="106.5" customHeight="1">
      <c r="A13" s="357"/>
      <c r="B13" s="357"/>
      <c r="C13" s="350" t="s">
        <v>242</v>
      </c>
      <c r="D13" s="376"/>
      <c r="E13" s="91" t="s">
        <v>105</v>
      </c>
      <c r="F13" s="108"/>
    </row>
    <row r="14" spans="1:5" ht="10.5" customHeight="1">
      <c r="A14" s="92"/>
      <c r="B14" s="109"/>
      <c r="C14" s="109"/>
      <c r="D14" s="109"/>
      <c r="E14" s="110"/>
    </row>
    <row r="15" spans="1:5" ht="18.75">
      <c r="A15" s="74" t="s">
        <v>11</v>
      </c>
      <c r="B15" s="111">
        <f>C15+E15</f>
        <v>134978.39187</v>
      </c>
      <c r="C15" s="377">
        <v>132278.822</v>
      </c>
      <c r="D15" s="375"/>
      <c r="E15" s="112">
        <v>2699.56987</v>
      </c>
    </row>
    <row r="16" spans="1:5" ht="18.75">
      <c r="A16" s="74" t="s">
        <v>61</v>
      </c>
      <c r="B16" s="111">
        <f>C16+E16</f>
        <v>151160.86909</v>
      </c>
      <c r="C16" s="377">
        <v>148137.616</v>
      </c>
      <c r="D16" s="375"/>
      <c r="E16" s="112">
        <v>3023.25309</v>
      </c>
    </row>
    <row r="17" spans="1:5" ht="18.75">
      <c r="A17" s="74" t="s">
        <v>67</v>
      </c>
      <c r="B17" s="111">
        <f>C17+E17</f>
        <v>37788.9099</v>
      </c>
      <c r="C17" s="377">
        <v>37033.13</v>
      </c>
      <c r="D17" s="375"/>
      <c r="E17" s="112">
        <v>755.7799</v>
      </c>
    </row>
    <row r="18" spans="1:5" ht="18.75">
      <c r="A18" s="113" t="s">
        <v>63</v>
      </c>
      <c r="B18" s="111">
        <f>C18+E18</f>
        <v>12853.5036</v>
      </c>
      <c r="C18" s="377">
        <v>12596.332</v>
      </c>
      <c r="D18" s="375"/>
      <c r="E18" s="112">
        <v>257.1716</v>
      </c>
    </row>
    <row r="19" spans="1:5" ht="10.5" customHeight="1">
      <c r="A19" s="92"/>
      <c r="B19" s="153"/>
      <c r="C19" s="153"/>
      <c r="D19" s="153"/>
      <c r="E19" s="111"/>
    </row>
    <row r="20" spans="1:5" ht="18.75">
      <c r="A20" s="114" t="s">
        <v>4</v>
      </c>
      <c r="B20" s="68">
        <f>SUM(B15:B18)</f>
        <v>336781.67446</v>
      </c>
      <c r="C20" s="374">
        <f>SUM(C15:C18)</f>
        <v>330045.9</v>
      </c>
      <c r="D20" s="375"/>
      <c r="E20" s="68">
        <f>SUM(E15:E18)</f>
        <v>6735.77446</v>
      </c>
    </row>
    <row r="21" ht="48" customHeight="1">
      <c r="E21" s="115"/>
    </row>
    <row r="22" spans="5:17" ht="18.75">
      <c r="E22" s="115"/>
      <c r="O22" s="116"/>
      <c r="P22" s="117"/>
      <c r="Q22" s="117"/>
    </row>
    <row r="23" spans="5:17" ht="18.75">
      <c r="E23" s="115"/>
      <c r="O23" s="116"/>
      <c r="P23" s="118"/>
      <c r="Q23" s="117"/>
    </row>
    <row r="24" spans="1:5" ht="18.75">
      <c r="A24" s="326"/>
      <c r="B24" s="326"/>
      <c r="C24" s="326"/>
      <c r="D24" s="326"/>
      <c r="E24" s="326"/>
    </row>
    <row r="25" ht="18.75">
      <c r="E25" s="115"/>
    </row>
    <row r="26" ht="18.75">
      <c r="E26" s="115"/>
    </row>
  </sheetData>
  <sheetProtection/>
  <mergeCells count="15">
    <mergeCell ref="C1:F1"/>
    <mergeCell ref="C2:F2"/>
    <mergeCell ref="A5:F5"/>
    <mergeCell ref="A7:F7"/>
    <mergeCell ref="E11:F11"/>
    <mergeCell ref="A12:A13"/>
    <mergeCell ref="B12:B13"/>
    <mergeCell ref="C12:F12"/>
    <mergeCell ref="C13:D13"/>
    <mergeCell ref="C15:D15"/>
    <mergeCell ref="C16:D16"/>
    <mergeCell ref="C17:D17"/>
    <mergeCell ref="C18:D18"/>
    <mergeCell ref="C20:D20"/>
    <mergeCell ref="A24:E2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="95" zoomScaleNormal="95" workbookViewId="0" topLeftCell="A1">
      <selection activeCell="M8" sqref="M8"/>
    </sheetView>
  </sheetViews>
  <sheetFormatPr defaultColWidth="9.00390625" defaultRowHeight="12.75"/>
  <cols>
    <col min="1" max="1" width="27.375" style="84" customWidth="1"/>
    <col min="2" max="3" width="19.375" style="84" customWidth="1"/>
    <col min="4" max="4" width="18.75390625" style="84" customWidth="1"/>
    <col min="5" max="5" width="20.00390625" style="84" customWidth="1"/>
    <col min="6" max="6" width="22.125" style="84" customWidth="1"/>
    <col min="7" max="7" width="2.75390625" style="0" customWidth="1"/>
  </cols>
  <sheetData>
    <row r="1" ht="23.25" customHeight="1">
      <c r="F1" s="290" t="s">
        <v>14</v>
      </c>
    </row>
    <row r="2" ht="17.25" customHeight="1">
      <c r="F2" s="290" t="s">
        <v>118</v>
      </c>
    </row>
    <row r="3" spans="1:7" s="4" customFormat="1" ht="18.75" customHeight="1">
      <c r="A3" s="248"/>
      <c r="B3" s="300"/>
      <c r="C3" s="300"/>
      <c r="D3" s="52"/>
      <c r="E3" s="52"/>
      <c r="F3" s="52"/>
      <c r="G3" s="52"/>
    </row>
    <row r="4" spans="1:8" ht="18.75" customHeight="1">
      <c r="A4" s="82"/>
      <c r="B4" s="77"/>
      <c r="C4" s="83"/>
      <c r="D4" s="83"/>
      <c r="G4" s="32"/>
      <c r="H4" s="32"/>
    </row>
    <row r="5" spans="1:8" s="12" customFormat="1" ht="21.75" customHeight="1">
      <c r="A5" s="338" t="s">
        <v>0</v>
      </c>
      <c r="B5" s="338"/>
      <c r="C5" s="338"/>
      <c r="D5" s="338"/>
      <c r="E5" s="338"/>
      <c r="F5" s="338"/>
      <c r="G5" s="338"/>
      <c r="H5" s="44"/>
    </row>
    <row r="6" spans="1:8" s="12" customFormat="1" ht="6.75" customHeight="1">
      <c r="A6" s="289"/>
      <c r="B6" s="289"/>
      <c r="C6" s="289"/>
      <c r="D6" s="289"/>
      <c r="E6" s="289"/>
      <c r="F6" s="289"/>
      <c r="G6" s="289"/>
      <c r="H6" s="44"/>
    </row>
    <row r="7" spans="1:8" s="12" customFormat="1" ht="75.75" customHeight="1">
      <c r="A7" s="339" t="s">
        <v>92</v>
      </c>
      <c r="B7" s="339"/>
      <c r="C7" s="339"/>
      <c r="D7" s="339"/>
      <c r="E7" s="339"/>
      <c r="F7" s="339"/>
      <c r="G7" s="339"/>
      <c r="H7" s="30"/>
    </row>
    <row r="8" spans="1:8" s="12" customFormat="1" ht="18.75" customHeight="1">
      <c r="A8" s="292"/>
      <c r="B8" s="292"/>
      <c r="C8" s="292"/>
      <c r="D8" s="292"/>
      <c r="E8" s="292"/>
      <c r="F8" s="292"/>
      <c r="G8" s="292"/>
      <c r="H8" s="30"/>
    </row>
    <row r="9" spans="1:8" ht="18.75" customHeight="1">
      <c r="A9" s="82"/>
      <c r="B9" s="293"/>
      <c r="C9" s="293"/>
      <c r="D9" s="293"/>
      <c r="E9" s="83"/>
      <c r="F9" s="340" t="s">
        <v>1</v>
      </c>
      <c r="G9" s="340"/>
      <c r="H9" s="29"/>
    </row>
    <row r="10" spans="1:8" ht="23.25" customHeight="1">
      <c r="A10" s="341" t="s">
        <v>36</v>
      </c>
      <c r="B10" s="344" t="s">
        <v>4</v>
      </c>
      <c r="C10" s="346" t="s">
        <v>72</v>
      </c>
      <c r="D10" s="347"/>
      <c r="E10" s="347"/>
      <c r="F10" s="347"/>
      <c r="G10" s="347"/>
      <c r="H10" s="33"/>
    </row>
    <row r="11" spans="1:7" ht="20.25" customHeight="1">
      <c r="A11" s="342"/>
      <c r="B11" s="344"/>
      <c r="C11" s="348" t="s">
        <v>73</v>
      </c>
      <c r="D11" s="346" t="s">
        <v>74</v>
      </c>
      <c r="E11" s="347"/>
      <c r="F11" s="347"/>
      <c r="G11" s="347"/>
    </row>
    <row r="12" spans="1:7" ht="55.5" customHeight="1">
      <c r="A12" s="343"/>
      <c r="B12" s="345"/>
      <c r="C12" s="349"/>
      <c r="D12" s="288" t="s">
        <v>75</v>
      </c>
      <c r="E12" s="167" t="s">
        <v>59</v>
      </c>
      <c r="F12" s="346" t="s">
        <v>60</v>
      </c>
      <c r="G12" s="347"/>
    </row>
    <row r="13" spans="1:7" ht="19.5" customHeight="1">
      <c r="A13" s="291">
        <v>1</v>
      </c>
      <c r="B13" s="85">
        <v>2</v>
      </c>
      <c r="C13" s="291">
        <v>3</v>
      </c>
      <c r="D13" s="85">
        <v>4</v>
      </c>
      <c r="E13" s="85">
        <v>5</v>
      </c>
      <c r="F13" s="336">
        <v>6</v>
      </c>
      <c r="G13" s="337"/>
    </row>
    <row r="14" spans="1:6" ht="9.75" customHeight="1">
      <c r="A14" s="86"/>
      <c r="B14" s="86"/>
      <c r="C14" s="86"/>
      <c r="D14" s="86"/>
      <c r="E14" s="86"/>
      <c r="F14" s="86"/>
    </row>
    <row r="15" spans="1:6" ht="18.75" customHeight="1">
      <c r="A15" s="18" t="s">
        <v>51</v>
      </c>
      <c r="B15" s="78">
        <f>C15+D15</f>
        <v>2139.618</v>
      </c>
      <c r="C15" s="78"/>
      <c r="D15" s="78">
        <f>SUM(E15:F15)</f>
        <v>2139.618</v>
      </c>
      <c r="E15" s="79"/>
      <c r="F15" s="79">
        <v>2139.618</v>
      </c>
    </row>
    <row r="16" spans="1:6" ht="18.75" customHeight="1">
      <c r="A16" s="18" t="s">
        <v>44</v>
      </c>
      <c r="B16" s="78">
        <f aca="true" t="shared" si="0" ref="B16:B22">C16+D16</f>
        <v>135111.534</v>
      </c>
      <c r="C16" s="78">
        <f>92220.31-0.021</f>
        <v>92220.289</v>
      </c>
      <c r="D16" s="78">
        <f aca="true" t="shared" si="1" ref="D16:D22">SUM(E16:F16)</f>
        <v>42891.245</v>
      </c>
      <c r="E16" s="79">
        <f>40842.007+0.021</f>
        <v>40842.028</v>
      </c>
      <c r="F16" s="79">
        <v>2049.217</v>
      </c>
    </row>
    <row r="17" spans="1:6" ht="18.75" customHeight="1">
      <c r="A17" s="18" t="s">
        <v>76</v>
      </c>
      <c r="B17" s="78">
        <f t="shared" si="0"/>
        <v>54060.533</v>
      </c>
      <c r="C17" s="78">
        <f>33621.165-0.007</f>
        <v>33621.158</v>
      </c>
      <c r="D17" s="78">
        <f t="shared" si="1"/>
        <v>20439.375</v>
      </c>
      <c r="E17" s="79">
        <f>14889.951+0.007</f>
        <v>14889.958</v>
      </c>
      <c r="F17" s="79">
        <v>5549.417</v>
      </c>
    </row>
    <row r="18" spans="1:6" ht="18.75" customHeight="1">
      <c r="A18" s="18" t="s">
        <v>47</v>
      </c>
      <c r="B18" s="78">
        <f t="shared" si="0"/>
        <v>59346.253</v>
      </c>
      <c r="C18" s="78">
        <f>39364.76-0.009</f>
        <v>39364.751</v>
      </c>
      <c r="D18" s="78">
        <f t="shared" si="1"/>
        <v>19981.502</v>
      </c>
      <c r="E18" s="79">
        <f>17433.641+0.009</f>
        <v>17433.65</v>
      </c>
      <c r="F18" s="79">
        <v>2547.852</v>
      </c>
    </row>
    <row r="19" spans="1:6" ht="18.75" customHeight="1">
      <c r="A19" s="18" t="s">
        <v>87</v>
      </c>
      <c r="B19" s="78">
        <f t="shared" si="0"/>
        <v>7428.922</v>
      </c>
      <c r="C19" s="78"/>
      <c r="D19" s="78">
        <f t="shared" si="1"/>
        <v>7428.922</v>
      </c>
      <c r="E19" s="80"/>
      <c r="F19" s="80">
        <v>7428.922</v>
      </c>
    </row>
    <row r="20" spans="1:6" ht="18.75" customHeight="1">
      <c r="A20" s="18" t="s">
        <v>69</v>
      </c>
      <c r="B20" s="78">
        <f t="shared" si="0"/>
        <v>27629.549</v>
      </c>
      <c r="C20" s="78">
        <f>19148.965-0.005</f>
        <v>19148.96</v>
      </c>
      <c r="D20" s="78">
        <f t="shared" si="1"/>
        <v>8480.589</v>
      </c>
      <c r="E20" s="80">
        <f>8480.584+0.005</f>
        <v>8480.589</v>
      </c>
      <c r="F20" s="80"/>
    </row>
    <row r="21" spans="1:6" ht="18.75" customHeight="1">
      <c r="A21" s="18" t="s">
        <v>68</v>
      </c>
      <c r="B21" s="78">
        <f t="shared" si="0"/>
        <v>37478.621</v>
      </c>
      <c r="C21" s="78">
        <f>18608.8-0.005+5618.377</f>
        <v>24227.172</v>
      </c>
      <c r="D21" s="78">
        <f t="shared" si="1"/>
        <v>13251.449</v>
      </c>
      <c r="E21" s="76">
        <f>8241.359+0.005+4949.953+60.132</f>
        <v>13251.449</v>
      </c>
      <c r="F21" s="76"/>
    </row>
    <row r="22" spans="1:6" ht="18.75" customHeight="1">
      <c r="A22" s="18" t="s">
        <v>63</v>
      </c>
      <c r="B22" s="78">
        <f t="shared" si="0"/>
        <v>1726.174</v>
      </c>
      <c r="C22" s="78"/>
      <c r="D22" s="78">
        <f t="shared" si="1"/>
        <v>1726.174</v>
      </c>
      <c r="E22" s="76"/>
      <c r="F22" s="76">
        <v>1726.174</v>
      </c>
    </row>
    <row r="23" spans="1:6" ht="9.75" customHeight="1">
      <c r="A23" s="18"/>
      <c r="B23" s="78"/>
      <c r="C23" s="78"/>
      <c r="D23" s="78"/>
      <c r="E23" s="76"/>
      <c r="F23" s="76"/>
    </row>
    <row r="24" spans="1:7" ht="18.75">
      <c r="A24" s="82" t="s">
        <v>4</v>
      </c>
      <c r="B24" s="81">
        <f>SUM(B15:B23)</f>
        <v>324921.204</v>
      </c>
      <c r="C24" s="81">
        <f>SUM(C15:C22)</f>
        <v>208582.33</v>
      </c>
      <c r="D24" s="81">
        <f>SUM(D15:D22)</f>
        <v>116338.874</v>
      </c>
      <c r="E24" s="81">
        <f>SUM(E15:E22)</f>
        <v>94897.674</v>
      </c>
      <c r="F24" s="81">
        <f>SUM(F15:F22)</f>
        <v>21441.2</v>
      </c>
      <c r="G24" s="156" t="s">
        <v>294</v>
      </c>
    </row>
  </sheetData>
  <sheetProtection/>
  <mergeCells count="10">
    <mergeCell ref="F13:G13"/>
    <mergeCell ref="A5:G5"/>
    <mergeCell ref="A7:G7"/>
    <mergeCell ref="F9:G9"/>
    <mergeCell ref="A10:A12"/>
    <mergeCell ref="B10:B12"/>
    <mergeCell ref="C10:G10"/>
    <mergeCell ref="C11:C12"/>
    <mergeCell ref="D11:G11"/>
    <mergeCell ref="F12:G12"/>
  </mergeCells>
  <printOptions/>
  <pageMargins left="0.984251968503937" right="0.7874015748031497" top="0.984251968503937" bottom="0.7874015748031497" header="0.5118110236220472" footer="0.3937007874015748"/>
  <pageSetup fitToHeight="0" horizontalDpi="600" verticalDpi="600" orientation="landscape" paperSize="9" r:id="rId1"/>
  <headerFooter differentFirst="1">
    <oddHeader>&amp;R&amp;"Times New Roman,обычный"&amp;14&amp;P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25">
      <selection activeCell="F2" sqref="F2:J2"/>
    </sheetView>
  </sheetViews>
  <sheetFormatPr defaultColWidth="9.00390625" defaultRowHeight="12.75"/>
  <cols>
    <col min="1" max="1" width="21.00390625" style="84" customWidth="1"/>
    <col min="2" max="2" width="17.375" style="0" customWidth="1"/>
    <col min="3" max="3" width="19.875" style="0" customWidth="1"/>
    <col min="4" max="4" width="16.75390625" style="0" customWidth="1"/>
    <col min="5" max="5" width="19.75390625" style="0" customWidth="1"/>
    <col min="6" max="6" width="17.375" style="0" customWidth="1"/>
    <col min="7" max="7" width="19.75390625" style="0" customWidth="1"/>
    <col min="8" max="8" width="17.75390625" style="0" customWidth="1"/>
    <col min="9" max="9" width="16.75390625" style="0" customWidth="1"/>
    <col min="10" max="10" width="3.625" style="0" customWidth="1"/>
    <col min="11" max="11" width="16.625" style="0" customWidth="1"/>
  </cols>
  <sheetData>
    <row r="1" spans="1:10" s="246" customFormat="1" ht="19.5" customHeight="1">
      <c r="A1" s="245"/>
      <c r="C1" s="247"/>
      <c r="D1" s="247"/>
      <c r="E1" s="247"/>
      <c r="F1" s="447" t="s">
        <v>243</v>
      </c>
      <c r="G1" s="447"/>
      <c r="H1" s="447"/>
      <c r="I1" s="447"/>
      <c r="J1" s="447"/>
    </row>
    <row r="2" spans="1:10" s="246" customFormat="1" ht="16.5">
      <c r="A2" s="23"/>
      <c r="B2" s="248"/>
      <c r="C2" s="248"/>
      <c r="D2" s="248"/>
      <c r="E2" s="248"/>
      <c r="F2" s="447" t="s">
        <v>244</v>
      </c>
      <c r="G2" s="447"/>
      <c r="H2" s="447"/>
      <c r="I2" s="447"/>
      <c r="J2" s="447"/>
    </row>
    <row r="3" spans="1:9" s="246" customFormat="1" ht="18.75" customHeight="1">
      <c r="A3" s="23"/>
      <c r="B3" s="248"/>
      <c r="C3" s="248"/>
      <c r="D3" s="248"/>
      <c r="E3" s="248"/>
      <c r="F3" s="249"/>
      <c r="G3" s="249"/>
      <c r="H3" s="249"/>
      <c r="I3" s="249"/>
    </row>
    <row r="4" spans="1:9" s="246" customFormat="1" ht="7.5" customHeight="1">
      <c r="A4" s="23"/>
      <c r="B4" s="248"/>
      <c r="C4" s="248"/>
      <c r="D4" s="248"/>
      <c r="E4" s="248"/>
      <c r="F4" s="249"/>
      <c r="G4" s="249"/>
      <c r="H4" s="249"/>
      <c r="I4" s="249"/>
    </row>
    <row r="5" spans="1:9" s="246" customFormat="1" ht="18.75" customHeight="1">
      <c r="A5" s="23"/>
      <c r="B5" s="248"/>
      <c r="C5" s="248"/>
      <c r="D5" s="248"/>
      <c r="E5" s="248"/>
      <c r="F5" s="249"/>
      <c r="G5" s="249"/>
      <c r="H5" s="249"/>
      <c r="I5" s="249"/>
    </row>
    <row r="6" spans="1:10" s="246" customFormat="1" ht="18.75" customHeight="1">
      <c r="A6" s="448" t="s">
        <v>0</v>
      </c>
      <c r="B6" s="448"/>
      <c r="C6" s="448"/>
      <c r="D6" s="448"/>
      <c r="E6" s="448"/>
      <c r="F6" s="448"/>
      <c r="G6" s="448"/>
      <c r="H6" s="448"/>
      <c r="I6" s="448"/>
      <c r="J6" s="448"/>
    </row>
    <row r="7" spans="1:9" s="246" customFormat="1" ht="18.75" customHeight="1">
      <c r="A7" s="251"/>
      <c r="B7" s="250"/>
      <c r="C7" s="250"/>
      <c r="D7" s="250"/>
      <c r="E7" s="250"/>
      <c r="F7" s="250"/>
      <c r="G7" s="250"/>
      <c r="H7" s="250"/>
      <c r="I7" s="250"/>
    </row>
    <row r="8" spans="1:10" s="246" customFormat="1" ht="36.75" customHeight="1">
      <c r="A8" s="449" t="s">
        <v>245</v>
      </c>
      <c r="B8" s="449"/>
      <c r="C8" s="449"/>
      <c r="D8" s="449"/>
      <c r="E8" s="449"/>
      <c r="F8" s="449"/>
      <c r="G8" s="449"/>
      <c r="H8" s="449"/>
      <c r="I8" s="449"/>
      <c r="J8" s="449"/>
    </row>
    <row r="9" spans="1:9" s="246" customFormat="1" ht="7.5" customHeight="1">
      <c r="A9" s="253"/>
      <c r="B9" s="252"/>
      <c r="C9" s="252"/>
      <c r="D9" s="252"/>
      <c r="E9" s="252"/>
      <c r="F9" s="252"/>
      <c r="G9" s="252"/>
      <c r="H9" s="252"/>
      <c r="I9" s="252"/>
    </row>
    <row r="10" spans="1:9" s="246" customFormat="1" ht="18.75" customHeight="1">
      <c r="A10" s="253"/>
      <c r="B10" s="252"/>
      <c r="C10" s="252"/>
      <c r="D10" s="252"/>
      <c r="E10" s="252"/>
      <c r="F10" s="252"/>
      <c r="G10" s="252"/>
      <c r="H10" s="252"/>
      <c r="I10" s="252"/>
    </row>
    <row r="11" spans="1:9" s="246" customFormat="1" ht="18.75" customHeight="1">
      <c r="A11" s="253"/>
      <c r="B11" s="252"/>
      <c r="C11" s="252"/>
      <c r="D11" s="252"/>
      <c r="E11" s="252"/>
      <c r="F11" s="252"/>
      <c r="G11" s="252"/>
      <c r="H11" s="252"/>
      <c r="I11" s="252"/>
    </row>
    <row r="12" spans="1:10" s="246" customFormat="1" ht="16.5">
      <c r="A12" s="254"/>
      <c r="B12" s="450" t="s">
        <v>1</v>
      </c>
      <c r="C12" s="450"/>
      <c r="D12" s="450"/>
      <c r="E12" s="450"/>
      <c r="F12" s="450"/>
      <c r="G12" s="450"/>
      <c r="H12" s="450"/>
      <c r="I12" s="450"/>
      <c r="J12" s="450"/>
    </row>
    <row r="13" spans="1:10" s="245" customFormat="1" ht="16.5" customHeight="1">
      <c r="A13" s="451" t="s">
        <v>246</v>
      </c>
      <c r="B13" s="444" t="s">
        <v>247</v>
      </c>
      <c r="C13" s="445"/>
      <c r="D13" s="445"/>
      <c r="E13" s="445"/>
      <c r="F13" s="445"/>
      <c r="G13" s="445"/>
      <c r="H13" s="445"/>
      <c r="I13" s="445"/>
      <c r="J13" s="445"/>
    </row>
    <row r="14" spans="1:10" s="245" customFormat="1" ht="66" customHeight="1">
      <c r="A14" s="452"/>
      <c r="B14" s="438" t="s">
        <v>248</v>
      </c>
      <c r="C14" s="453"/>
      <c r="D14" s="455" t="s">
        <v>249</v>
      </c>
      <c r="E14" s="455"/>
      <c r="F14" s="457" t="s">
        <v>250</v>
      </c>
      <c r="G14" s="458"/>
      <c r="H14" s="438" t="s">
        <v>251</v>
      </c>
      <c r="I14" s="439"/>
      <c r="J14" s="439"/>
    </row>
    <row r="15" spans="1:10" s="245" customFormat="1" ht="91.5" customHeight="1">
      <c r="A15" s="452"/>
      <c r="B15" s="440"/>
      <c r="C15" s="454"/>
      <c r="D15" s="456"/>
      <c r="E15" s="456"/>
      <c r="F15" s="440"/>
      <c r="G15" s="454"/>
      <c r="H15" s="440"/>
      <c r="I15" s="441"/>
      <c r="J15" s="441"/>
    </row>
    <row r="16" spans="1:10" s="245" customFormat="1" ht="82.5">
      <c r="A16" s="452"/>
      <c r="B16" s="255" t="s">
        <v>252</v>
      </c>
      <c r="C16" s="256" t="s">
        <v>253</v>
      </c>
      <c r="D16" s="257" t="s">
        <v>252</v>
      </c>
      <c r="E16" s="256" t="s">
        <v>253</v>
      </c>
      <c r="F16" s="257" t="s">
        <v>252</v>
      </c>
      <c r="G16" s="256" t="s">
        <v>253</v>
      </c>
      <c r="H16" s="258" t="s">
        <v>252</v>
      </c>
      <c r="I16" s="442" t="s">
        <v>254</v>
      </c>
      <c r="J16" s="443"/>
    </row>
    <row r="17" spans="1:10" s="245" customFormat="1" ht="16.5">
      <c r="A17" s="259">
        <v>1</v>
      </c>
      <c r="B17" s="259">
        <v>2</v>
      </c>
      <c r="C17" s="260">
        <v>3</v>
      </c>
      <c r="D17" s="260">
        <v>4</v>
      </c>
      <c r="E17" s="260">
        <v>5</v>
      </c>
      <c r="F17" s="260">
        <v>6</v>
      </c>
      <c r="G17" s="261">
        <v>7</v>
      </c>
      <c r="H17" s="260">
        <v>8</v>
      </c>
      <c r="I17" s="444">
        <v>9</v>
      </c>
      <c r="J17" s="445"/>
    </row>
    <row r="18" spans="1:9" s="245" customFormat="1" ht="10.5" customHeight="1">
      <c r="A18" s="262"/>
      <c r="B18" s="262"/>
      <c r="C18" s="262"/>
      <c r="D18" s="263"/>
      <c r="E18" s="263"/>
      <c r="F18" s="262"/>
      <c r="G18" s="262"/>
      <c r="H18" s="262"/>
      <c r="I18" s="262"/>
    </row>
    <row r="19" spans="1:11" s="245" customFormat="1" ht="18.75" customHeight="1">
      <c r="A19" s="264" t="s">
        <v>11</v>
      </c>
      <c r="B19" s="265"/>
      <c r="C19" s="265"/>
      <c r="D19" s="266">
        <v>83.16949</v>
      </c>
      <c r="E19" s="266">
        <v>7.23213</v>
      </c>
      <c r="F19" s="267"/>
      <c r="G19" s="266"/>
      <c r="H19" s="265"/>
      <c r="I19" s="265"/>
      <c r="J19" s="268"/>
      <c r="K19" s="269"/>
    </row>
    <row r="20" spans="1:11" s="245" customFormat="1" ht="18.75" customHeight="1">
      <c r="A20" s="264" t="s">
        <v>2</v>
      </c>
      <c r="B20" s="265"/>
      <c r="C20" s="265"/>
      <c r="D20" s="266">
        <v>16.13401</v>
      </c>
      <c r="E20" s="266">
        <v>1.40296</v>
      </c>
      <c r="F20" s="267"/>
      <c r="G20" s="266"/>
      <c r="H20" s="265"/>
      <c r="I20" s="265"/>
      <c r="J20" s="268"/>
      <c r="K20" s="269"/>
    </row>
    <row r="21" spans="1:11" s="245" customFormat="1" ht="18.75" customHeight="1">
      <c r="A21" s="264" t="s">
        <v>3</v>
      </c>
      <c r="B21" s="265"/>
      <c r="C21" s="265"/>
      <c r="D21" s="266">
        <v>6.02036</v>
      </c>
      <c r="E21" s="266">
        <v>0.52351</v>
      </c>
      <c r="F21" s="267"/>
      <c r="G21" s="266"/>
      <c r="H21" s="265"/>
      <c r="I21" s="265"/>
      <c r="J21" s="268"/>
      <c r="K21" s="269"/>
    </row>
    <row r="22" spans="1:11" s="245" customFormat="1" ht="18.75" customHeight="1">
      <c r="A22" s="23" t="s">
        <v>51</v>
      </c>
      <c r="B22" s="265"/>
      <c r="C22" s="265"/>
      <c r="D22" s="266">
        <v>6.54122</v>
      </c>
      <c r="E22" s="266">
        <v>0.5688</v>
      </c>
      <c r="F22" s="266">
        <v>100</v>
      </c>
      <c r="G22" s="266">
        <v>8.69565</v>
      </c>
      <c r="H22" s="266"/>
      <c r="I22" s="446"/>
      <c r="J22" s="446"/>
      <c r="K22" s="269"/>
    </row>
    <row r="23" spans="1:11" s="245" customFormat="1" ht="18.75" customHeight="1">
      <c r="A23" s="23" t="s">
        <v>44</v>
      </c>
      <c r="B23" s="265"/>
      <c r="C23" s="265"/>
      <c r="D23" s="266">
        <v>6.47481</v>
      </c>
      <c r="E23" s="266">
        <v>0.56303</v>
      </c>
      <c r="F23" s="266">
        <v>100</v>
      </c>
      <c r="G23" s="266">
        <v>8.69566</v>
      </c>
      <c r="H23" s="266">
        <v>50</v>
      </c>
      <c r="I23" s="436">
        <v>4.34782</v>
      </c>
      <c r="J23" s="436"/>
      <c r="K23" s="269"/>
    </row>
    <row r="24" spans="1:11" s="245" customFormat="1" ht="18.75" customHeight="1">
      <c r="A24" s="23" t="s">
        <v>52</v>
      </c>
      <c r="B24" s="265"/>
      <c r="C24" s="265"/>
      <c r="D24" s="266">
        <v>12.33495</v>
      </c>
      <c r="E24" s="266">
        <v>1.0726</v>
      </c>
      <c r="F24" s="266">
        <v>100</v>
      </c>
      <c r="G24" s="266">
        <v>8.69565</v>
      </c>
      <c r="H24" s="266"/>
      <c r="I24" s="270"/>
      <c r="J24" s="271"/>
      <c r="K24" s="269"/>
    </row>
    <row r="25" spans="1:11" s="245" customFormat="1" ht="18.75" customHeight="1">
      <c r="A25" s="23" t="s">
        <v>45</v>
      </c>
      <c r="B25" s="266">
        <v>69.26667</v>
      </c>
      <c r="C25" s="266">
        <v>6.02319</v>
      </c>
      <c r="D25" s="266">
        <v>3.64301</v>
      </c>
      <c r="E25" s="266">
        <v>0.31678</v>
      </c>
      <c r="F25" s="266">
        <v>100</v>
      </c>
      <c r="G25" s="266">
        <v>8.69565</v>
      </c>
      <c r="H25" s="266"/>
      <c r="I25" s="436"/>
      <c r="J25" s="436"/>
      <c r="K25" s="269"/>
    </row>
    <row r="26" spans="1:11" s="245" customFormat="1" ht="18.75" customHeight="1">
      <c r="A26" s="23" t="s">
        <v>46</v>
      </c>
      <c r="B26" s="266">
        <v>69.26667</v>
      </c>
      <c r="C26" s="266">
        <v>6.02319</v>
      </c>
      <c r="D26" s="266">
        <v>3.88899</v>
      </c>
      <c r="E26" s="266">
        <v>0.33817</v>
      </c>
      <c r="F26" s="266"/>
      <c r="G26" s="266"/>
      <c r="H26" s="266"/>
      <c r="I26" s="270"/>
      <c r="J26" s="271"/>
      <c r="K26" s="269"/>
    </row>
    <row r="27" spans="1:11" s="245" customFormat="1" ht="18.75" customHeight="1">
      <c r="A27" s="23" t="s">
        <v>58</v>
      </c>
      <c r="B27" s="265"/>
      <c r="C27" s="265"/>
      <c r="D27" s="266">
        <v>5.82649</v>
      </c>
      <c r="E27" s="266">
        <v>0.50665</v>
      </c>
      <c r="F27" s="266"/>
      <c r="G27" s="266"/>
      <c r="H27" s="266"/>
      <c r="I27" s="270"/>
      <c r="J27" s="271"/>
      <c r="K27" s="269"/>
    </row>
    <row r="28" spans="1:11" s="245" customFormat="1" ht="18.75" customHeight="1">
      <c r="A28" s="23" t="s">
        <v>53</v>
      </c>
      <c r="B28" s="265"/>
      <c r="C28" s="265"/>
      <c r="D28" s="266">
        <v>19.95808</v>
      </c>
      <c r="E28" s="266">
        <v>1.73549</v>
      </c>
      <c r="F28" s="266">
        <v>100</v>
      </c>
      <c r="G28" s="266">
        <v>8.69566</v>
      </c>
      <c r="H28" s="266">
        <v>50</v>
      </c>
      <c r="I28" s="436">
        <v>4.34782</v>
      </c>
      <c r="J28" s="436"/>
      <c r="K28" s="269"/>
    </row>
    <row r="29" spans="1:11" s="245" customFormat="1" ht="18.75" customHeight="1">
      <c r="A29" s="23" t="s">
        <v>48</v>
      </c>
      <c r="B29" s="265"/>
      <c r="C29" s="265"/>
      <c r="D29" s="266">
        <v>8.44506</v>
      </c>
      <c r="E29" s="266">
        <v>0.73435</v>
      </c>
      <c r="F29" s="266"/>
      <c r="G29" s="266"/>
      <c r="H29" s="266"/>
      <c r="I29" s="270"/>
      <c r="J29" s="271"/>
      <c r="K29" s="269"/>
    </row>
    <row r="30" spans="1:11" s="245" customFormat="1" ht="18.75" customHeight="1">
      <c r="A30" s="23" t="s">
        <v>49</v>
      </c>
      <c r="B30" s="265"/>
      <c r="C30" s="265"/>
      <c r="D30" s="266">
        <v>4.45392</v>
      </c>
      <c r="E30" s="266">
        <v>0.3873</v>
      </c>
      <c r="F30" s="266"/>
      <c r="G30" s="266"/>
      <c r="H30" s="266">
        <v>50</v>
      </c>
      <c r="I30" s="436">
        <v>4.34783</v>
      </c>
      <c r="J30" s="436"/>
      <c r="K30" s="269"/>
    </row>
    <row r="31" spans="1:11" s="245" customFormat="1" ht="18.75" customHeight="1">
      <c r="A31" s="23" t="s">
        <v>54</v>
      </c>
      <c r="B31" s="265"/>
      <c r="C31" s="265"/>
      <c r="D31" s="266">
        <v>4.06887</v>
      </c>
      <c r="E31" s="266">
        <v>0.35381</v>
      </c>
      <c r="F31" s="266"/>
      <c r="G31" s="266"/>
      <c r="H31" s="266"/>
      <c r="I31" s="436"/>
      <c r="J31" s="436"/>
      <c r="K31" s="269"/>
    </row>
    <row r="32" spans="1:11" s="245" customFormat="1" ht="18.75" customHeight="1">
      <c r="A32" s="23" t="s">
        <v>55</v>
      </c>
      <c r="B32" s="265"/>
      <c r="C32" s="265"/>
      <c r="D32" s="266">
        <v>4.33421</v>
      </c>
      <c r="E32" s="266">
        <v>0.37689</v>
      </c>
      <c r="F32" s="266">
        <v>100</v>
      </c>
      <c r="G32" s="266">
        <v>8.69565</v>
      </c>
      <c r="H32" s="266"/>
      <c r="I32" s="436"/>
      <c r="J32" s="436"/>
      <c r="K32" s="269"/>
    </row>
    <row r="33" spans="1:11" s="245" customFormat="1" ht="18.75" customHeight="1">
      <c r="A33" s="23" t="s">
        <v>50</v>
      </c>
      <c r="B33" s="265"/>
      <c r="C33" s="265"/>
      <c r="D33" s="266">
        <v>7.06118</v>
      </c>
      <c r="E33" s="266">
        <v>0.61402</v>
      </c>
      <c r="F33" s="266">
        <v>100</v>
      </c>
      <c r="G33" s="266">
        <v>8.69565</v>
      </c>
      <c r="H33" s="266">
        <v>50</v>
      </c>
      <c r="I33" s="436">
        <v>4.34783</v>
      </c>
      <c r="J33" s="436"/>
      <c r="K33" s="269"/>
    </row>
    <row r="34" spans="1:11" s="245" customFormat="1" ht="18.75" customHeight="1">
      <c r="A34" s="23" t="s">
        <v>63</v>
      </c>
      <c r="B34" s="265"/>
      <c r="C34" s="265"/>
      <c r="D34" s="266">
        <v>8.67854</v>
      </c>
      <c r="E34" s="266">
        <v>0.75466</v>
      </c>
      <c r="F34" s="266">
        <v>100</v>
      </c>
      <c r="G34" s="266">
        <v>8.69565</v>
      </c>
      <c r="H34" s="266">
        <v>50</v>
      </c>
      <c r="I34" s="436">
        <v>4.34783</v>
      </c>
      <c r="J34" s="436"/>
      <c r="K34" s="269"/>
    </row>
    <row r="35" spans="1:11" s="245" customFormat="1" ht="18.75" customHeight="1">
      <c r="A35" s="23" t="s">
        <v>57</v>
      </c>
      <c r="B35" s="266">
        <v>69.26666</v>
      </c>
      <c r="C35" s="266">
        <v>6.02319</v>
      </c>
      <c r="D35" s="266">
        <v>2.16681</v>
      </c>
      <c r="E35" s="266">
        <v>0.18842</v>
      </c>
      <c r="F35" s="266"/>
      <c r="G35" s="266"/>
      <c r="H35" s="266"/>
      <c r="I35" s="436"/>
      <c r="J35" s="436"/>
      <c r="K35" s="269"/>
    </row>
    <row r="36" spans="1:11" s="245" customFormat="1" ht="10.5" customHeight="1">
      <c r="A36" s="23"/>
      <c r="B36" s="265"/>
      <c r="C36" s="265"/>
      <c r="D36" s="266"/>
      <c r="E36" s="265"/>
      <c r="F36" s="272"/>
      <c r="G36" s="272"/>
      <c r="H36" s="266"/>
      <c r="I36" s="270"/>
      <c r="J36" s="271"/>
      <c r="K36" s="269"/>
    </row>
    <row r="37" spans="1:11" s="245" customFormat="1" ht="18.75" customHeight="1">
      <c r="A37" s="23" t="s">
        <v>4</v>
      </c>
      <c r="B37" s="266">
        <f>SUM(B19:B35)</f>
        <v>207.8</v>
      </c>
      <c r="C37" s="266">
        <f aca="true" t="shared" si="0" ref="C37:I37">SUM(C19:C35)</f>
        <v>18.06957</v>
      </c>
      <c r="D37" s="266">
        <f t="shared" si="0"/>
        <v>203.2</v>
      </c>
      <c r="E37" s="266">
        <f t="shared" si="0"/>
        <v>17.66957</v>
      </c>
      <c r="F37" s="266">
        <f>SUM(F19:F35)</f>
        <v>800</v>
      </c>
      <c r="G37" s="266">
        <f>SUM(G19:G35)</f>
        <v>69.56522</v>
      </c>
      <c r="H37" s="266">
        <f t="shared" si="0"/>
        <v>250</v>
      </c>
      <c r="I37" s="437">
        <f t="shared" si="0"/>
        <v>21.73913</v>
      </c>
      <c r="J37" s="437"/>
      <c r="K37" s="269"/>
    </row>
    <row r="38" spans="1:10" s="245" customFormat="1" ht="16.5">
      <c r="A38" s="273"/>
      <c r="B38" s="274"/>
      <c r="C38" s="274"/>
      <c r="D38" s="274"/>
      <c r="E38" s="274"/>
      <c r="F38" s="275"/>
      <c r="G38" s="275"/>
      <c r="H38" s="276"/>
      <c r="I38" s="277"/>
      <c r="J38" s="277"/>
    </row>
    <row r="39" ht="12.75">
      <c r="B39" s="278"/>
    </row>
    <row r="42" spans="3:5" ht="12.75">
      <c r="C42" s="279"/>
      <c r="D42" s="279"/>
      <c r="E42" s="279"/>
    </row>
  </sheetData>
  <sheetProtection/>
  <mergeCells count="24">
    <mergeCell ref="F1:J1"/>
    <mergeCell ref="F2:J2"/>
    <mergeCell ref="A6:J6"/>
    <mergeCell ref="A8:J8"/>
    <mergeCell ref="B12:J12"/>
    <mergeCell ref="A13:A16"/>
    <mergeCell ref="B13:J13"/>
    <mergeCell ref="B14:C15"/>
    <mergeCell ref="D14:E15"/>
    <mergeCell ref="F14:G15"/>
    <mergeCell ref="H14:J15"/>
    <mergeCell ref="I16:J16"/>
    <mergeCell ref="I17:J17"/>
    <mergeCell ref="I22:J22"/>
    <mergeCell ref="I23:J23"/>
    <mergeCell ref="I25:J25"/>
    <mergeCell ref="I35:J35"/>
    <mergeCell ref="I37:J37"/>
    <mergeCell ref="I28:J28"/>
    <mergeCell ref="I30:J30"/>
    <mergeCell ref="I31:J31"/>
    <mergeCell ref="I32:J32"/>
    <mergeCell ref="I33:J33"/>
    <mergeCell ref="I34:J3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I11" sqref="I11"/>
    </sheetView>
  </sheetViews>
  <sheetFormatPr defaultColWidth="9.00390625" defaultRowHeight="12.75"/>
  <cols>
    <col min="1" max="1" width="32.125" style="1" customWidth="1"/>
    <col min="2" max="2" width="12.625" style="1" customWidth="1"/>
    <col min="3" max="3" width="36.75390625" style="46" customWidth="1"/>
    <col min="4" max="4" width="2.375" style="1" customWidth="1"/>
    <col min="5" max="5" width="9.00390625" style="6" customWidth="1"/>
    <col min="6" max="6" width="9.125" style="1" customWidth="1"/>
    <col min="7" max="7" width="11.375" style="1" customWidth="1"/>
    <col min="8" max="8" width="9.75390625" style="1" bestFit="1" customWidth="1"/>
    <col min="9" max="16384" width="9.125" style="1" customWidth="1"/>
  </cols>
  <sheetData>
    <row r="1" spans="2:4" ht="18.75">
      <c r="B1" s="382" t="s">
        <v>255</v>
      </c>
      <c r="C1" s="382"/>
      <c r="D1" s="382"/>
    </row>
    <row r="2" spans="1:4" ht="16.5" customHeight="1">
      <c r="A2" s="45"/>
      <c r="B2" s="382" t="s">
        <v>118</v>
      </c>
      <c r="C2" s="382"/>
      <c r="D2" s="382"/>
    </row>
    <row r="3" spans="2:5" s="99" customFormat="1" ht="18.75" customHeight="1">
      <c r="B3" s="52"/>
      <c r="C3" s="52"/>
      <c r="D3" s="52"/>
      <c r="E3" s="141"/>
    </row>
    <row r="4" spans="2:5" s="99" customFormat="1" ht="18.75" customHeight="1">
      <c r="B4" s="52"/>
      <c r="C4" s="52"/>
      <c r="D4" s="52"/>
      <c r="E4" s="141"/>
    </row>
    <row r="5" spans="2:5" s="99" customFormat="1" ht="18.75" customHeight="1">
      <c r="B5" s="52"/>
      <c r="C5" s="52"/>
      <c r="D5" s="52"/>
      <c r="E5" s="141"/>
    </row>
    <row r="6" spans="1:5" s="99" customFormat="1" ht="18.75" customHeight="1">
      <c r="A6" s="362" t="s">
        <v>10</v>
      </c>
      <c r="B6" s="362"/>
      <c r="C6" s="362"/>
      <c r="D6" s="52"/>
      <c r="E6" s="141"/>
    </row>
    <row r="7" spans="2:5" s="99" customFormat="1" ht="17.25" customHeight="1">
      <c r="B7" s="52"/>
      <c r="C7" s="52"/>
      <c r="D7" s="52"/>
      <c r="E7" s="141"/>
    </row>
    <row r="8" spans="1:4" ht="97.5" customHeight="1">
      <c r="A8" s="459" t="s">
        <v>256</v>
      </c>
      <c r="B8" s="459"/>
      <c r="C8" s="459"/>
      <c r="D8" s="459"/>
    </row>
    <row r="9" spans="1:3" ht="18.75" customHeight="1">
      <c r="A9" s="47"/>
      <c r="B9" s="47"/>
      <c r="C9" s="47"/>
    </row>
    <row r="10" spans="1:3" ht="18.75" customHeight="1">
      <c r="A10" s="47"/>
      <c r="B10" s="47"/>
      <c r="C10" s="47"/>
    </row>
    <row r="11" spans="1:3" ht="18.75" customHeight="1">
      <c r="A11" s="47"/>
      <c r="B11" s="47"/>
      <c r="C11" s="47"/>
    </row>
    <row r="12" spans="3:4" ht="18.75" customHeight="1">
      <c r="C12" s="355" t="s">
        <v>1</v>
      </c>
      <c r="D12" s="355"/>
    </row>
    <row r="13" spans="1:4" ht="62.25" customHeight="1">
      <c r="A13" s="351" t="s">
        <v>257</v>
      </c>
      <c r="B13" s="409"/>
      <c r="C13" s="350" t="s">
        <v>258</v>
      </c>
      <c r="D13" s="351"/>
    </row>
    <row r="14" spans="1:3" ht="10.5" customHeight="1">
      <c r="A14" s="136"/>
      <c r="B14" s="136"/>
      <c r="C14" s="1"/>
    </row>
    <row r="15" spans="1:5" s="18" customFormat="1" ht="18.75" customHeight="1">
      <c r="A15" s="1" t="s">
        <v>53</v>
      </c>
      <c r="B15" s="1"/>
      <c r="C15" s="60">
        <v>50</v>
      </c>
      <c r="E15" s="19"/>
    </row>
    <row r="16" spans="1:5" s="18" customFormat="1" ht="10.5" customHeight="1">
      <c r="A16" s="1"/>
      <c r="B16" s="1"/>
      <c r="C16" s="60"/>
      <c r="E16" s="19"/>
    </row>
    <row r="17" spans="1:3" ht="18.75" customHeight="1">
      <c r="A17" s="1" t="s">
        <v>4</v>
      </c>
      <c r="C17" s="56">
        <f>SUM(C15:C15)</f>
        <v>50</v>
      </c>
    </row>
    <row r="18" ht="18.75">
      <c r="C18" s="56"/>
    </row>
    <row r="19" ht="18.75">
      <c r="C19" s="56"/>
    </row>
    <row r="20" spans="1:3" ht="18.75">
      <c r="A20" s="45"/>
      <c r="B20" s="141"/>
      <c r="C20" s="45"/>
    </row>
  </sheetData>
  <sheetProtection/>
  <mergeCells count="7">
    <mergeCell ref="A6:C6"/>
    <mergeCell ref="A8:D8"/>
    <mergeCell ref="C12:D12"/>
    <mergeCell ref="A13:B13"/>
    <mergeCell ref="C13:D13"/>
    <mergeCell ref="B1:D1"/>
    <mergeCell ref="B2:D2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57"/>
  <sheetViews>
    <sheetView zoomScaleSheetLayoutView="100" workbookViewId="0" topLeftCell="A34">
      <selection activeCell="H8" sqref="H8"/>
    </sheetView>
  </sheetViews>
  <sheetFormatPr defaultColWidth="9.00390625" defaultRowHeight="12.75"/>
  <cols>
    <col min="1" max="1" width="37.75390625" style="1" customWidth="1"/>
    <col min="2" max="2" width="9.25390625" style="46" customWidth="1"/>
    <col min="3" max="3" width="34.625" style="1" customWidth="1"/>
    <col min="4" max="4" width="3.00390625" style="1" customWidth="1"/>
    <col min="5" max="6" width="9.125" style="1" customWidth="1"/>
    <col min="7" max="7" width="27.75390625" style="1" customWidth="1"/>
    <col min="8" max="8" width="15.625" style="1" customWidth="1"/>
    <col min="9" max="16384" width="9.125" style="1" customWidth="1"/>
  </cols>
  <sheetData>
    <row r="1" spans="1:4" ht="18.75">
      <c r="A1" s="53"/>
      <c r="B1" s="382" t="s">
        <v>259</v>
      </c>
      <c r="C1" s="382"/>
      <c r="D1" s="382"/>
    </row>
    <row r="2" spans="1:4" ht="18.75">
      <c r="A2" s="53"/>
      <c r="B2" s="413" t="s">
        <v>118</v>
      </c>
      <c r="C2" s="413"/>
      <c r="D2" s="413"/>
    </row>
    <row r="3" spans="1:3" ht="18.75" customHeight="1">
      <c r="A3" s="138"/>
      <c r="B3" s="43"/>
      <c r="C3" s="43"/>
    </row>
    <row r="4" spans="1:3" ht="18.75" customHeight="1">
      <c r="A4" s="138"/>
      <c r="B4" s="43"/>
      <c r="C4" s="43"/>
    </row>
    <row r="5" spans="1:3" ht="18.75" customHeight="1">
      <c r="A5" s="138"/>
      <c r="B5" s="43"/>
      <c r="C5" s="43"/>
    </row>
    <row r="6" spans="1:4" ht="18.75" customHeight="1">
      <c r="A6" s="320" t="s">
        <v>0</v>
      </c>
      <c r="B6" s="320"/>
      <c r="C6" s="320"/>
      <c r="D6" s="320"/>
    </row>
    <row r="7" spans="1:2" ht="18.75" customHeight="1">
      <c r="A7" s="47"/>
      <c r="B7" s="47"/>
    </row>
    <row r="8" spans="1:4" ht="74.25" customHeight="1">
      <c r="A8" s="318" t="s">
        <v>260</v>
      </c>
      <c r="B8" s="318"/>
      <c r="C8" s="318"/>
      <c r="D8" s="318"/>
    </row>
    <row r="9" spans="1:3" ht="18.75" customHeight="1">
      <c r="A9" s="138"/>
      <c r="B9" s="43"/>
      <c r="C9" s="43"/>
    </row>
    <row r="10" spans="1:3" ht="18.75" customHeight="1">
      <c r="A10" s="138"/>
      <c r="B10" s="43"/>
      <c r="C10" s="43"/>
    </row>
    <row r="11" spans="1:3" ht="18.75" customHeight="1">
      <c r="A11" s="138"/>
      <c r="B11" s="43"/>
      <c r="C11" s="43"/>
    </row>
    <row r="12" spans="1:4" ht="22.5" customHeight="1">
      <c r="A12" s="53"/>
      <c r="B12" s="29"/>
      <c r="C12" s="321" t="s">
        <v>1</v>
      </c>
      <c r="D12" s="321"/>
    </row>
    <row r="13" spans="1:5" ht="39.75" customHeight="1">
      <c r="A13" s="351" t="s">
        <v>261</v>
      </c>
      <c r="B13" s="409"/>
      <c r="C13" s="465" t="s">
        <v>29</v>
      </c>
      <c r="D13" s="432"/>
      <c r="E13" s="53"/>
    </row>
    <row r="14" spans="1:4" ht="18.75">
      <c r="A14" s="351">
        <v>1</v>
      </c>
      <c r="B14" s="351"/>
      <c r="C14" s="432">
        <v>2</v>
      </c>
      <c r="D14" s="434"/>
    </row>
    <row r="15" spans="1:3" ht="10.5" customHeight="1">
      <c r="A15" s="464"/>
      <c r="B15" s="464"/>
      <c r="C15" s="52"/>
    </row>
    <row r="16" spans="1:8" ht="18.75" customHeight="1">
      <c r="A16" s="461" t="s">
        <v>11</v>
      </c>
      <c r="B16" s="461"/>
      <c r="C16" s="281">
        <v>2000</v>
      </c>
      <c r="F16" s="461"/>
      <c r="G16" s="461"/>
      <c r="H16" s="281"/>
    </row>
    <row r="17" spans="1:8" ht="18.75" customHeight="1">
      <c r="A17" s="461" t="s">
        <v>2</v>
      </c>
      <c r="B17" s="461"/>
      <c r="C17" s="281">
        <v>1266.32991</v>
      </c>
      <c r="F17" s="461"/>
      <c r="G17" s="461"/>
      <c r="H17" s="281"/>
    </row>
    <row r="18" spans="1:8" ht="18.75">
      <c r="A18" s="461" t="s">
        <v>3</v>
      </c>
      <c r="B18" s="461"/>
      <c r="C18" s="281">
        <v>817.75092</v>
      </c>
      <c r="F18" s="461"/>
      <c r="G18" s="461"/>
      <c r="H18" s="281"/>
    </row>
    <row r="19" spans="1:8" ht="18.75" customHeight="1">
      <c r="A19" s="461" t="s">
        <v>181</v>
      </c>
      <c r="B19" s="461"/>
      <c r="C19" s="281">
        <v>680.33493</v>
      </c>
      <c r="F19" s="461"/>
      <c r="G19" s="461"/>
      <c r="H19" s="281"/>
    </row>
    <row r="20" spans="1:8" ht="18.75" customHeight="1">
      <c r="A20" s="461" t="s">
        <v>183</v>
      </c>
      <c r="B20" s="461"/>
      <c r="C20" s="281">
        <v>749.5532</v>
      </c>
      <c r="F20" s="461"/>
      <c r="G20" s="461"/>
      <c r="H20" s="281"/>
    </row>
    <row r="21" spans="1:8" ht="18.75">
      <c r="A21" s="461" t="s">
        <v>186</v>
      </c>
      <c r="B21" s="461"/>
      <c r="C21" s="281">
        <v>962.17238</v>
      </c>
      <c r="F21" s="280"/>
      <c r="G21" s="280"/>
      <c r="H21" s="281"/>
    </row>
    <row r="22" spans="1:8" ht="18.75">
      <c r="A22" s="461" t="s">
        <v>190</v>
      </c>
      <c r="B22" s="461"/>
      <c r="C22" s="281">
        <v>815.93391</v>
      </c>
      <c r="F22" s="461"/>
      <c r="G22" s="461"/>
      <c r="H22" s="281"/>
    </row>
    <row r="23" spans="1:8" ht="18.75" customHeight="1">
      <c r="A23" s="461" t="s">
        <v>193</v>
      </c>
      <c r="B23" s="461"/>
      <c r="C23" s="281">
        <v>998.649</v>
      </c>
      <c r="F23" s="280"/>
      <c r="G23" s="280"/>
      <c r="H23" s="281"/>
    </row>
    <row r="24" spans="1:8" ht="18.75" customHeight="1">
      <c r="A24" s="280" t="s">
        <v>262</v>
      </c>
      <c r="B24" s="280"/>
      <c r="C24" s="281">
        <v>508.626</v>
      </c>
      <c r="F24" s="462"/>
      <c r="G24" s="462"/>
      <c r="H24" s="281"/>
    </row>
    <row r="25" spans="1:8" ht="18.75" customHeight="1">
      <c r="A25" s="280" t="s">
        <v>198</v>
      </c>
      <c r="B25" s="280"/>
      <c r="C25" s="281">
        <v>791.725</v>
      </c>
      <c r="F25" s="282"/>
      <c r="G25" s="282"/>
      <c r="H25" s="281"/>
    </row>
    <row r="26" spans="1:8" ht="18.75" customHeight="1">
      <c r="A26" s="461" t="s">
        <v>263</v>
      </c>
      <c r="B26" s="461"/>
      <c r="C26" s="281">
        <v>101.5</v>
      </c>
      <c r="F26" s="462"/>
      <c r="G26" s="462"/>
      <c r="H26" s="281"/>
    </row>
    <row r="27" spans="1:8" ht="18.75" customHeight="1">
      <c r="A27" s="461" t="s">
        <v>201</v>
      </c>
      <c r="B27" s="461"/>
      <c r="C27" s="281">
        <v>658.3824</v>
      </c>
      <c r="F27" s="282"/>
      <c r="G27" s="282"/>
      <c r="H27" s="281"/>
    </row>
    <row r="28" spans="1:8" ht="18.75" customHeight="1">
      <c r="A28" s="461" t="s">
        <v>264</v>
      </c>
      <c r="B28" s="461"/>
      <c r="C28" s="281">
        <v>218.29</v>
      </c>
      <c r="F28" s="462"/>
      <c r="G28" s="462"/>
      <c r="H28" s="281"/>
    </row>
    <row r="29" spans="1:8" ht="18.75" customHeight="1">
      <c r="A29" s="461" t="s">
        <v>265</v>
      </c>
      <c r="B29" s="461"/>
      <c r="C29" s="281">
        <f>64.65679+64.65679</f>
        <v>129.31358</v>
      </c>
      <c r="F29" s="282"/>
      <c r="G29" s="282"/>
      <c r="H29" s="281"/>
    </row>
    <row r="30" spans="1:8" ht="18.75" customHeight="1">
      <c r="A30" s="461" t="s">
        <v>266</v>
      </c>
      <c r="B30" s="461"/>
      <c r="C30" s="281">
        <v>132.858</v>
      </c>
      <c r="F30" s="282"/>
      <c r="G30" s="282"/>
      <c r="H30" s="281"/>
    </row>
    <row r="31" spans="1:8" ht="18.75" customHeight="1">
      <c r="A31" s="461" t="s">
        <v>267</v>
      </c>
      <c r="B31" s="461"/>
      <c r="C31" s="281">
        <v>799.405</v>
      </c>
      <c r="F31" s="282"/>
      <c r="G31" s="282"/>
      <c r="H31" s="281"/>
    </row>
    <row r="32" spans="1:8" ht="18.75" customHeight="1">
      <c r="A32" s="461" t="s">
        <v>268</v>
      </c>
      <c r="B32" s="461"/>
      <c r="C32" s="281">
        <f>154.66414+163.08212</f>
        <v>317.74626</v>
      </c>
      <c r="F32" s="462"/>
      <c r="G32" s="462"/>
      <c r="H32" s="281"/>
    </row>
    <row r="33" spans="1:8" ht="18.75" customHeight="1">
      <c r="A33" s="461" t="s">
        <v>269</v>
      </c>
      <c r="B33" s="461"/>
      <c r="C33" s="281">
        <v>150</v>
      </c>
      <c r="F33" s="462"/>
      <c r="G33" s="462"/>
      <c r="H33" s="281"/>
    </row>
    <row r="34" spans="1:8" ht="18.75" customHeight="1">
      <c r="A34" s="461" t="s">
        <v>270</v>
      </c>
      <c r="B34" s="461"/>
      <c r="C34" s="281">
        <v>482.35</v>
      </c>
      <c r="F34" s="282"/>
      <c r="G34" s="282"/>
      <c r="H34" s="281"/>
    </row>
    <row r="35" spans="1:8" ht="18.75" customHeight="1">
      <c r="A35" s="461" t="s">
        <v>271</v>
      </c>
      <c r="B35" s="461"/>
      <c r="C35" s="281">
        <f>638.406</f>
        <v>638.406</v>
      </c>
      <c r="F35" s="282"/>
      <c r="G35" s="282"/>
      <c r="H35" s="281"/>
    </row>
    <row r="36" spans="1:8" ht="18.75" customHeight="1">
      <c r="A36" s="461" t="s">
        <v>272</v>
      </c>
      <c r="B36" s="461"/>
      <c r="C36" s="281">
        <v>534.528</v>
      </c>
      <c r="F36" s="282"/>
      <c r="G36" s="282"/>
      <c r="H36" s="281"/>
    </row>
    <row r="37" spans="1:8" ht="34.5" customHeight="1">
      <c r="A37" s="460" t="s">
        <v>273</v>
      </c>
      <c r="B37" s="460"/>
      <c r="C37" s="281">
        <v>268.8248</v>
      </c>
      <c r="F37" s="463"/>
      <c r="G37" s="463"/>
      <c r="H37" s="281"/>
    </row>
    <row r="38" spans="1:8" ht="18.75">
      <c r="A38" s="461" t="s">
        <v>274</v>
      </c>
      <c r="B38" s="461"/>
      <c r="C38" s="281">
        <v>341.17319</v>
      </c>
      <c r="F38" s="462"/>
      <c r="G38" s="462"/>
      <c r="H38" s="281"/>
    </row>
    <row r="39" spans="1:8" ht="18.75">
      <c r="A39" s="461" t="s">
        <v>213</v>
      </c>
      <c r="B39" s="461"/>
      <c r="C39" s="281">
        <v>81.85</v>
      </c>
      <c r="F39" s="462"/>
      <c r="G39" s="462"/>
      <c r="H39" s="281"/>
    </row>
    <row r="40" spans="1:8" ht="18.75">
      <c r="A40" s="461" t="s">
        <v>275</v>
      </c>
      <c r="B40" s="461"/>
      <c r="C40" s="281">
        <v>907</v>
      </c>
      <c r="F40" s="282"/>
      <c r="G40" s="282"/>
      <c r="H40" s="281"/>
    </row>
    <row r="41" spans="1:8" ht="18.75">
      <c r="A41" s="461" t="s">
        <v>276</v>
      </c>
      <c r="B41" s="461"/>
      <c r="C41" s="281">
        <v>140.181</v>
      </c>
      <c r="F41" s="282"/>
      <c r="G41" s="282"/>
      <c r="H41" s="281"/>
    </row>
    <row r="42" spans="1:8" ht="18.75">
      <c r="A42" s="461" t="s">
        <v>277</v>
      </c>
      <c r="B42" s="461"/>
      <c r="C42" s="281">
        <v>633.252</v>
      </c>
      <c r="F42" s="462"/>
      <c r="G42" s="462"/>
      <c r="H42" s="281"/>
    </row>
    <row r="43" spans="1:8" ht="18.75">
      <c r="A43" s="461" t="s">
        <v>278</v>
      </c>
      <c r="B43" s="461"/>
      <c r="C43" s="281">
        <v>105.5</v>
      </c>
      <c r="F43" s="282"/>
      <c r="G43" s="282"/>
      <c r="H43" s="281"/>
    </row>
    <row r="44" spans="1:8" ht="18.75">
      <c r="A44" s="461" t="s">
        <v>279</v>
      </c>
      <c r="B44" s="461"/>
      <c r="C44" s="281">
        <v>611.62133</v>
      </c>
      <c r="F44" s="282"/>
      <c r="G44" s="282"/>
      <c r="H44" s="281"/>
    </row>
    <row r="45" spans="1:8" ht="18.75">
      <c r="A45" s="461" t="s">
        <v>214</v>
      </c>
      <c r="B45" s="461"/>
      <c r="C45" s="281">
        <v>374.95451</v>
      </c>
      <c r="F45" s="282"/>
      <c r="G45" s="282"/>
      <c r="H45" s="281"/>
    </row>
    <row r="46" spans="1:8" ht="18.75">
      <c r="A46" s="461" t="s">
        <v>217</v>
      </c>
      <c r="B46" s="461"/>
      <c r="C46" s="281">
        <v>128.5152</v>
      </c>
      <c r="F46" s="282"/>
      <c r="G46" s="282"/>
      <c r="H46" s="281"/>
    </row>
    <row r="47" spans="1:8" ht="18.75">
      <c r="A47" s="461" t="s">
        <v>219</v>
      </c>
      <c r="B47" s="461"/>
      <c r="C47" s="281">
        <v>1000</v>
      </c>
      <c r="F47" s="282"/>
      <c r="G47" s="282"/>
      <c r="H47" s="281"/>
    </row>
    <row r="48" spans="1:8" ht="18.75">
      <c r="A48" s="461" t="s">
        <v>280</v>
      </c>
      <c r="B48" s="461"/>
      <c r="C48" s="281">
        <v>194</v>
      </c>
      <c r="F48" s="282"/>
      <c r="G48" s="282"/>
      <c r="H48" s="281"/>
    </row>
    <row r="49" spans="1:8" ht="18.75">
      <c r="A49" s="280" t="s">
        <v>281</v>
      </c>
      <c r="B49" s="280"/>
      <c r="C49" s="281">
        <v>763.75497</v>
      </c>
      <c r="F49" s="282"/>
      <c r="G49" s="282"/>
      <c r="H49" s="281"/>
    </row>
    <row r="50" spans="1:8" ht="18.75">
      <c r="A50" s="280" t="s">
        <v>282</v>
      </c>
      <c r="B50" s="280"/>
      <c r="C50" s="281">
        <v>58.3</v>
      </c>
      <c r="F50" s="282"/>
      <c r="G50" s="282"/>
      <c r="H50" s="281"/>
    </row>
    <row r="51" spans="1:8" ht="18.75">
      <c r="A51" s="280" t="s">
        <v>283</v>
      </c>
      <c r="B51" s="280"/>
      <c r="C51" s="281">
        <v>520.4</v>
      </c>
      <c r="F51" s="282"/>
      <c r="G51" s="282"/>
      <c r="H51" s="281"/>
    </row>
    <row r="52" spans="1:8" ht="18.75">
      <c r="A52" s="280" t="s">
        <v>227</v>
      </c>
      <c r="B52" s="280"/>
      <c r="C52" s="281">
        <v>1000</v>
      </c>
      <c r="F52" s="282"/>
      <c r="G52" s="282"/>
      <c r="H52" s="281"/>
    </row>
    <row r="53" spans="1:8" ht="18.75">
      <c r="A53" s="280" t="s">
        <v>284</v>
      </c>
      <c r="B53" s="280"/>
      <c r="C53" s="281">
        <v>138.513</v>
      </c>
      <c r="F53" s="282"/>
      <c r="G53" s="282"/>
      <c r="H53" s="281"/>
    </row>
    <row r="54" spans="1:8" ht="18.75">
      <c r="A54" s="280" t="s">
        <v>229</v>
      </c>
      <c r="B54" s="280"/>
      <c r="C54" s="281">
        <v>584</v>
      </c>
      <c r="F54" s="462"/>
      <c r="G54" s="462"/>
      <c r="H54" s="281"/>
    </row>
    <row r="55" spans="1:8" ht="18.75">
      <c r="A55" s="460" t="s">
        <v>285</v>
      </c>
      <c r="B55" s="460"/>
      <c r="C55" s="281">
        <v>196.22589</v>
      </c>
      <c r="F55" s="463"/>
      <c r="G55" s="463"/>
      <c r="H55" s="281"/>
    </row>
    <row r="56" spans="1:8" ht="10.5" customHeight="1">
      <c r="A56" s="460"/>
      <c r="B56" s="460"/>
      <c r="C56" s="283"/>
      <c r="F56" s="460"/>
      <c r="G56" s="460"/>
      <c r="H56" s="283"/>
    </row>
    <row r="57" spans="1:8" ht="18.75">
      <c r="A57" s="284" t="s">
        <v>4</v>
      </c>
      <c r="B57" s="285"/>
      <c r="C57" s="281">
        <f>SUM(C16:C55)</f>
        <v>21801.92038</v>
      </c>
      <c r="D57" s="286" t="s">
        <v>294</v>
      </c>
      <c r="F57" s="284"/>
      <c r="G57" s="285"/>
      <c r="H57" s="281"/>
    </row>
  </sheetData>
  <sheetProtection/>
  <mergeCells count="61">
    <mergeCell ref="A6:D6"/>
    <mergeCell ref="A8:D8"/>
    <mergeCell ref="C12:D12"/>
    <mergeCell ref="A13:B13"/>
    <mergeCell ref="C13:D13"/>
    <mergeCell ref="B1:D1"/>
    <mergeCell ref="B2:D2"/>
    <mergeCell ref="A14:B14"/>
    <mergeCell ref="C14:D14"/>
    <mergeCell ref="A15:B15"/>
    <mergeCell ref="A16:B16"/>
    <mergeCell ref="F16:G16"/>
    <mergeCell ref="A17:B17"/>
    <mergeCell ref="F17:G17"/>
    <mergeCell ref="A18:B18"/>
    <mergeCell ref="F18:G18"/>
    <mergeCell ref="A19:B19"/>
    <mergeCell ref="F19:G19"/>
    <mergeCell ref="A20:B20"/>
    <mergeCell ref="F20:G20"/>
    <mergeCell ref="A21:B21"/>
    <mergeCell ref="A22:B22"/>
    <mergeCell ref="F22:G22"/>
    <mergeCell ref="A23:B23"/>
    <mergeCell ref="F24:G24"/>
    <mergeCell ref="A26:B26"/>
    <mergeCell ref="F26:G26"/>
    <mergeCell ref="A27:B27"/>
    <mergeCell ref="A28:B28"/>
    <mergeCell ref="F28:G28"/>
    <mergeCell ref="A29:B29"/>
    <mergeCell ref="A30:B30"/>
    <mergeCell ref="A31:B31"/>
    <mergeCell ref="A32:B32"/>
    <mergeCell ref="F32:G32"/>
    <mergeCell ref="A33:B33"/>
    <mergeCell ref="F33:G33"/>
    <mergeCell ref="A34:B34"/>
    <mergeCell ref="A35:B35"/>
    <mergeCell ref="A36:B36"/>
    <mergeCell ref="A37:B37"/>
    <mergeCell ref="F37:G37"/>
    <mergeCell ref="A38:B38"/>
    <mergeCell ref="F38:G38"/>
    <mergeCell ref="A39:B39"/>
    <mergeCell ref="F39:G39"/>
    <mergeCell ref="A40:B40"/>
    <mergeCell ref="A41:B41"/>
    <mergeCell ref="A42:B42"/>
    <mergeCell ref="F42:G42"/>
    <mergeCell ref="A43:B43"/>
    <mergeCell ref="A44:B44"/>
    <mergeCell ref="A56:B56"/>
    <mergeCell ref="F56:G56"/>
    <mergeCell ref="A45:B45"/>
    <mergeCell ref="A46:B46"/>
    <mergeCell ref="A47:B47"/>
    <mergeCell ref="A48:B48"/>
    <mergeCell ref="F54:G54"/>
    <mergeCell ref="A55:B55"/>
    <mergeCell ref="F55:G55"/>
  </mergeCells>
  <printOptions/>
  <pageMargins left="0.984251968503937" right="0.7874015748031497" top="0.984251968503937" bottom="0.7874015748031497" header="0.5118110236220472" footer="0.3937007874015748"/>
  <pageSetup firstPageNumber="1" useFirstPageNumber="1" horizontalDpi="600" verticalDpi="600" orientation="portrait" paperSize="9" r:id="rId1"/>
  <headerFooter differentFirst="1" alignWithMargins="0">
    <oddHeader>&amp;R&amp;"Times New Roman,обычный"&amp;14&amp;P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J13" sqref="J13"/>
    </sheetView>
  </sheetViews>
  <sheetFormatPr defaultColWidth="9.00390625" defaultRowHeight="12.75"/>
  <cols>
    <col min="1" max="1" width="20.25390625" style="26" customWidth="1"/>
    <col min="2" max="2" width="15.125" style="26" customWidth="1"/>
    <col min="3" max="3" width="17.125" style="26" customWidth="1"/>
    <col min="4" max="4" width="2.75390625" style="26" customWidth="1"/>
    <col min="5" max="5" width="25.00390625" style="26" customWidth="1"/>
    <col min="6" max="6" width="4.00390625" style="26" customWidth="1"/>
    <col min="7" max="7" width="9.25390625" style="26" bestFit="1" customWidth="1"/>
    <col min="8" max="14" width="9.125" style="26" customWidth="1"/>
    <col min="15" max="15" width="30.75390625" style="26" customWidth="1"/>
    <col min="16" max="17" width="22.625" style="26" customWidth="1"/>
    <col min="18" max="16384" width="9.125" style="26" customWidth="1"/>
  </cols>
  <sheetData>
    <row r="1" spans="1:6" ht="18.75">
      <c r="A1" s="98"/>
      <c r="B1" s="98"/>
      <c r="C1" s="382" t="s">
        <v>286</v>
      </c>
      <c r="D1" s="382"/>
      <c r="E1" s="382"/>
      <c r="F1" s="382"/>
    </row>
    <row r="2" spans="1:6" ht="18.75">
      <c r="A2" s="98"/>
      <c r="B2" s="98"/>
      <c r="C2" s="382" t="s">
        <v>118</v>
      </c>
      <c r="D2" s="382"/>
      <c r="E2" s="382"/>
      <c r="F2" s="382"/>
    </row>
    <row r="3" spans="1:6" ht="18.75">
      <c r="A3" s="98"/>
      <c r="B3" s="98"/>
      <c r="C3" s="46"/>
      <c r="D3" s="46"/>
      <c r="E3" s="46"/>
      <c r="F3" s="46"/>
    </row>
    <row r="5" spans="1:6" ht="18.75" customHeight="1">
      <c r="A5" s="322" t="s">
        <v>10</v>
      </c>
      <c r="B5" s="322"/>
      <c r="C5" s="322"/>
      <c r="D5" s="322"/>
      <c r="E5" s="322"/>
      <c r="F5" s="322"/>
    </row>
    <row r="6" spans="1:5" ht="18.75">
      <c r="A6" s="89"/>
      <c r="B6" s="89"/>
      <c r="C6" s="89"/>
      <c r="D6" s="89"/>
      <c r="E6" s="89"/>
    </row>
    <row r="7" spans="1:6" ht="82.5" customHeight="1">
      <c r="A7" s="330" t="s">
        <v>287</v>
      </c>
      <c r="B7" s="330"/>
      <c r="C7" s="330"/>
      <c r="D7" s="330"/>
      <c r="E7" s="330"/>
      <c r="F7" s="330"/>
    </row>
    <row r="8" spans="1:6" ht="18.75">
      <c r="A8" s="49"/>
      <c r="B8" s="49"/>
      <c r="C8" s="49"/>
      <c r="D8" s="49"/>
      <c r="E8" s="49"/>
      <c r="F8" s="49"/>
    </row>
    <row r="9" spans="1:5" ht="18.75">
      <c r="A9" s="49"/>
      <c r="B9" s="49"/>
      <c r="C9" s="49"/>
      <c r="D9" s="49"/>
      <c r="E9" s="49"/>
    </row>
    <row r="10" spans="1:5" ht="18.75" customHeight="1">
      <c r="A10" s="49"/>
      <c r="B10" s="49"/>
      <c r="C10" s="49"/>
      <c r="D10" s="49"/>
      <c r="E10" s="49"/>
    </row>
    <row r="11" spans="5:6" ht="18.75">
      <c r="E11" s="354" t="s">
        <v>1</v>
      </c>
      <c r="F11" s="354"/>
    </row>
    <row r="12" spans="1:6" ht="19.5" customHeight="1">
      <c r="A12" s="356" t="s">
        <v>288</v>
      </c>
      <c r="B12" s="356" t="s">
        <v>4</v>
      </c>
      <c r="C12" s="350" t="s">
        <v>72</v>
      </c>
      <c r="D12" s="351"/>
      <c r="E12" s="351"/>
      <c r="F12" s="351"/>
    </row>
    <row r="13" spans="1:6" ht="81" customHeight="1">
      <c r="A13" s="357"/>
      <c r="B13" s="357"/>
      <c r="C13" s="350" t="s">
        <v>85</v>
      </c>
      <c r="D13" s="376"/>
      <c r="E13" s="91" t="s">
        <v>105</v>
      </c>
      <c r="F13" s="108"/>
    </row>
    <row r="14" spans="1:5" ht="10.5" customHeight="1">
      <c r="A14" s="92"/>
      <c r="B14" s="109"/>
      <c r="C14" s="109"/>
      <c r="D14" s="109"/>
      <c r="E14" s="110"/>
    </row>
    <row r="15" spans="1:5" ht="18.75">
      <c r="A15" s="156" t="s">
        <v>86</v>
      </c>
      <c r="B15" s="93">
        <f>C15+E15</f>
        <v>19900.09</v>
      </c>
      <c r="C15" s="466">
        <v>18304.3</v>
      </c>
      <c r="D15" s="467"/>
      <c r="E15" s="152">
        <v>1595.79</v>
      </c>
    </row>
    <row r="16" spans="1:5" ht="10.5" customHeight="1">
      <c r="A16" s="92"/>
      <c r="B16" s="119"/>
      <c r="C16" s="119"/>
      <c r="D16" s="119"/>
      <c r="E16" s="93"/>
    </row>
    <row r="17" spans="1:5" ht="18.75">
      <c r="A17" s="114" t="s">
        <v>4</v>
      </c>
      <c r="B17" s="120">
        <f>SUM(B15:B15)</f>
        <v>19900.09</v>
      </c>
      <c r="C17" s="468">
        <f>SUM(C15:C15)</f>
        <v>18304.3</v>
      </c>
      <c r="D17" s="467"/>
      <c r="E17" s="120">
        <f>SUM(E15:E15)</f>
        <v>1595.79</v>
      </c>
    </row>
    <row r="18" ht="48" customHeight="1">
      <c r="E18" s="115"/>
    </row>
    <row r="19" spans="5:17" ht="18.75">
      <c r="E19" s="115"/>
      <c r="O19" s="116"/>
      <c r="P19" s="117"/>
      <c r="Q19" s="117"/>
    </row>
    <row r="20" spans="5:17" ht="18.75">
      <c r="E20" s="115"/>
      <c r="O20" s="116"/>
      <c r="P20" s="118"/>
      <c r="Q20" s="117"/>
    </row>
    <row r="21" spans="1:5" ht="18.75">
      <c r="A21" s="326"/>
      <c r="B21" s="326"/>
      <c r="C21" s="326"/>
      <c r="D21" s="326"/>
      <c r="E21" s="326"/>
    </row>
    <row r="22" ht="18.75">
      <c r="E22" s="115"/>
    </row>
    <row r="23" ht="18.75">
      <c r="E23" s="115"/>
    </row>
  </sheetData>
  <sheetProtection/>
  <mergeCells count="12">
    <mergeCell ref="A21:E21"/>
    <mergeCell ref="A5:F5"/>
    <mergeCell ref="A7:F7"/>
    <mergeCell ref="E11:F11"/>
    <mergeCell ref="A12:A13"/>
    <mergeCell ref="B12:B13"/>
    <mergeCell ref="C12:F12"/>
    <mergeCell ref="C13:D13"/>
    <mergeCell ref="C1:F1"/>
    <mergeCell ref="C2:F2"/>
    <mergeCell ref="C15:D15"/>
    <mergeCell ref="C17:D17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K11" sqref="K11"/>
    </sheetView>
  </sheetViews>
  <sheetFormatPr defaultColWidth="9.00390625" defaultRowHeight="12.75"/>
  <cols>
    <col min="1" max="1" width="21.25390625" style="26" customWidth="1"/>
    <col min="2" max="2" width="13.625" style="26" customWidth="1"/>
    <col min="3" max="3" width="3.875" style="26" customWidth="1"/>
    <col min="4" max="4" width="17.125" style="26" customWidth="1"/>
    <col min="5" max="5" width="3.625" style="26" customWidth="1"/>
    <col min="6" max="6" width="21.75390625" style="26" customWidth="1"/>
    <col min="7" max="7" width="3.25390625" style="26" customWidth="1"/>
    <col min="8" max="14" width="9.125" style="26" customWidth="1"/>
    <col min="15" max="15" width="30.75390625" style="26" customWidth="1"/>
    <col min="16" max="17" width="22.625" style="26" customWidth="1"/>
    <col min="18" max="16384" width="9.125" style="26" customWidth="1"/>
  </cols>
  <sheetData>
    <row r="1" spans="1:7" ht="18.75">
      <c r="A1" s="98"/>
      <c r="B1" s="98"/>
      <c r="C1" s="382" t="s">
        <v>289</v>
      </c>
      <c r="D1" s="382"/>
      <c r="E1" s="382"/>
      <c r="F1" s="382"/>
      <c r="G1" s="382"/>
    </row>
    <row r="2" spans="1:7" ht="18.75">
      <c r="A2" s="98"/>
      <c r="B2" s="98"/>
      <c r="C2" s="382" t="s">
        <v>118</v>
      </c>
      <c r="D2" s="382"/>
      <c r="E2" s="382"/>
      <c r="F2" s="382"/>
      <c r="G2" s="382"/>
    </row>
    <row r="3" spans="1:7" ht="18.75" customHeight="1">
      <c r="A3" s="98"/>
      <c r="B3" s="98"/>
      <c r="C3" s="98"/>
      <c r="D3" s="46"/>
      <c r="E3" s="46"/>
      <c r="F3" s="46"/>
      <c r="G3" s="46"/>
    </row>
    <row r="4" ht="18.75" customHeight="1"/>
    <row r="5" spans="1:7" ht="19.5" customHeight="1">
      <c r="A5" s="322" t="s">
        <v>10</v>
      </c>
      <c r="B5" s="322"/>
      <c r="C5" s="322"/>
      <c r="D5" s="322"/>
      <c r="E5" s="322"/>
      <c r="F5" s="322"/>
      <c r="G5" s="322"/>
    </row>
    <row r="6" spans="1:6" ht="18.75" customHeight="1">
      <c r="A6" s="89"/>
      <c r="B6" s="89"/>
      <c r="C6" s="89"/>
      <c r="D6" s="89"/>
      <c r="E6" s="89"/>
      <c r="F6" s="89"/>
    </row>
    <row r="7" spans="1:7" ht="59.25" customHeight="1">
      <c r="A7" s="330" t="s">
        <v>290</v>
      </c>
      <c r="B7" s="330"/>
      <c r="C7" s="330"/>
      <c r="D7" s="330"/>
      <c r="E7" s="330"/>
      <c r="F7" s="330"/>
      <c r="G7" s="330"/>
    </row>
    <row r="8" spans="1:7" ht="18.75" customHeight="1">
      <c r="A8" s="49"/>
      <c r="B8" s="49"/>
      <c r="C8" s="49"/>
      <c r="D8" s="49"/>
      <c r="E8" s="49"/>
      <c r="F8" s="49"/>
      <c r="G8" s="49"/>
    </row>
    <row r="9" spans="1:6" ht="18.75" customHeight="1">
      <c r="A9" s="49"/>
      <c r="B9" s="49"/>
      <c r="C9" s="49"/>
      <c r="D9" s="49"/>
      <c r="E9" s="49"/>
      <c r="F9" s="49"/>
    </row>
    <row r="10" spans="1:6" ht="10.5" customHeight="1">
      <c r="A10" s="49"/>
      <c r="B10" s="49"/>
      <c r="C10" s="49"/>
      <c r="D10" s="49"/>
      <c r="E10" s="49"/>
      <c r="F10" s="49"/>
    </row>
    <row r="11" spans="6:7" ht="18.75" customHeight="1">
      <c r="F11" s="354" t="s">
        <v>1</v>
      </c>
      <c r="G11" s="354"/>
    </row>
    <row r="12" spans="1:7" ht="48" customHeight="1">
      <c r="A12" s="356" t="s">
        <v>84</v>
      </c>
      <c r="B12" s="358" t="s">
        <v>4</v>
      </c>
      <c r="C12" s="356"/>
      <c r="D12" s="350" t="s">
        <v>72</v>
      </c>
      <c r="E12" s="351"/>
      <c r="F12" s="351"/>
      <c r="G12" s="351"/>
    </row>
    <row r="13" spans="1:17" ht="75" customHeight="1">
      <c r="A13" s="357"/>
      <c r="B13" s="411"/>
      <c r="C13" s="357"/>
      <c r="D13" s="350" t="s">
        <v>85</v>
      </c>
      <c r="E13" s="376"/>
      <c r="F13" s="91" t="s">
        <v>105</v>
      </c>
      <c r="G13" s="108"/>
      <c r="O13" s="116"/>
      <c r="P13" s="117"/>
      <c r="Q13" s="117"/>
    </row>
    <row r="14" spans="1:17" ht="18.75">
      <c r="A14" s="92"/>
      <c r="B14" s="92"/>
      <c r="C14" s="109"/>
      <c r="D14" s="109"/>
      <c r="E14" s="109"/>
      <c r="F14" s="110"/>
      <c r="O14" s="116"/>
      <c r="P14" s="118"/>
      <c r="Q14" s="117"/>
    </row>
    <row r="15" spans="1:6" ht="37.5" customHeight="1">
      <c r="A15" s="168" t="s">
        <v>3</v>
      </c>
      <c r="B15" s="430">
        <f>D15+F15</f>
        <v>305498.81878</v>
      </c>
      <c r="C15" s="430"/>
      <c r="D15" s="469">
        <f>299388.8424-0.0024</f>
        <v>299388.84</v>
      </c>
      <c r="E15" s="470"/>
      <c r="F15" s="287">
        <f>6109.97638+0.0024</f>
        <v>6109.97878</v>
      </c>
    </row>
    <row r="16" spans="1:6" ht="18.75" customHeight="1">
      <c r="A16" s="113" t="s">
        <v>47</v>
      </c>
      <c r="B16" s="430">
        <v>43475.98</v>
      </c>
      <c r="C16" s="430"/>
      <c r="D16" s="377">
        <v>42606.46</v>
      </c>
      <c r="E16" s="375"/>
      <c r="F16" s="112">
        <v>869.52</v>
      </c>
    </row>
    <row r="17" spans="1:6" ht="18.75">
      <c r="A17" s="92"/>
      <c r="B17" s="134"/>
      <c r="C17" s="111"/>
      <c r="D17" s="153"/>
      <c r="E17" s="153"/>
      <c r="F17" s="111"/>
    </row>
    <row r="18" spans="1:7" ht="18.75">
      <c r="A18" s="114" t="s">
        <v>4</v>
      </c>
      <c r="B18" s="374">
        <f>SUM(B15:C16)</f>
        <v>348974.79878</v>
      </c>
      <c r="C18" s="374"/>
      <c r="D18" s="374">
        <f>SUM(D15:D16)</f>
        <v>341995.3</v>
      </c>
      <c r="E18" s="375"/>
      <c r="F18" s="68">
        <f>SUM(F15:F16)</f>
        <v>6979.49878</v>
      </c>
      <c r="G18" s="98" t="s">
        <v>294</v>
      </c>
    </row>
    <row r="19" ht="18.75">
      <c r="F19" s="115"/>
    </row>
    <row r="20" ht="18.75">
      <c r="F20" s="115"/>
    </row>
    <row r="21" ht="18.75">
      <c r="F21" s="115"/>
    </row>
    <row r="22" spans="1:6" ht="18.75">
      <c r="A22" s="326"/>
      <c r="B22" s="326"/>
      <c r="C22" s="326"/>
      <c r="D22" s="326"/>
      <c r="E22" s="326"/>
      <c r="F22" s="326"/>
    </row>
    <row r="23" ht="18.75">
      <c r="F23" s="115"/>
    </row>
    <row r="24" ht="18.75">
      <c r="F24" s="115"/>
    </row>
  </sheetData>
  <sheetProtection/>
  <mergeCells count="16">
    <mergeCell ref="C1:G1"/>
    <mergeCell ref="C2:G2"/>
    <mergeCell ref="A5:G5"/>
    <mergeCell ref="A7:G7"/>
    <mergeCell ref="F11:G11"/>
    <mergeCell ref="A12:A13"/>
    <mergeCell ref="B12:C13"/>
    <mergeCell ref="D12:G12"/>
    <mergeCell ref="D13:E13"/>
    <mergeCell ref="A22:F22"/>
    <mergeCell ref="B15:C15"/>
    <mergeCell ref="D15:E15"/>
    <mergeCell ref="B16:C16"/>
    <mergeCell ref="D16:E16"/>
    <mergeCell ref="B18:C18"/>
    <mergeCell ref="D18:E18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M13" sqref="M13"/>
    </sheetView>
  </sheetViews>
  <sheetFormatPr defaultColWidth="9.00390625" defaultRowHeight="12.75"/>
  <cols>
    <col min="1" max="1" width="20.25390625" style="26" customWidth="1"/>
    <col min="2" max="2" width="13.75390625" style="26" customWidth="1"/>
    <col min="3" max="3" width="16.375" style="26" customWidth="1"/>
    <col min="4" max="4" width="5.375" style="26" customWidth="1"/>
    <col min="5" max="5" width="25.125" style="26" customWidth="1"/>
    <col min="6" max="6" width="3.125" style="26" customWidth="1"/>
    <col min="7" max="7" width="9.25390625" style="26" bestFit="1" customWidth="1"/>
    <col min="8" max="14" width="9.125" style="26" customWidth="1"/>
    <col min="15" max="15" width="30.75390625" style="26" customWidth="1"/>
    <col min="16" max="17" width="22.625" style="26" customWidth="1"/>
    <col min="18" max="16384" width="9.125" style="26" customWidth="1"/>
  </cols>
  <sheetData>
    <row r="1" spans="1:6" ht="18.75">
      <c r="A1" s="98"/>
      <c r="B1" s="98"/>
      <c r="C1" s="382" t="s">
        <v>291</v>
      </c>
      <c r="D1" s="382"/>
      <c r="E1" s="382"/>
      <c r="F1" s="382"/>
    </row>
    <row r="2" spans="1:6" ht="18.75">
      <c r="A2" s="98"/>
      <c r="B2" s="98"/>
      <c r="C2" s="382" t="s">
        <v>118</v>
      </c>
      <c r="D2" s="382"/>
      <c r="E2" s="382"/>
      <c r="F2" s="382"/>
    </row>
    <row r="3" spans="1:6" ht="18.75" customHeight="1">
      <c r="A3" s="98"/>
      <c r="B3" s="98"/>
      <c r="C3" s="46"/>
      <c r="D3" s="46"/>
      <c r="E3" s="46"/>
      <c r="F3" s="46"/>
    </row>
    <row r="4" ht="18.75" customHeight="1"/>
    <row r="5" spans="1:6" ht="18.75" customHeight="1">
      <c r="A5" s="322" t="s">
        <v>10</v>
      </c>
      <c r="B5" s="322"/>
      <c r="C5" s="322"/>
      <c r="D5" s="322"/>
      <c r="E5" s="322"/>
      <c r="F5" s="322"/>
    </row>
    <row r="6" spans="1:5" ht="18.75" customHeight="1">
      <c r="A6" s="89"/>
      <c r="B6" s="89"/>
      <c r="C6" s="89"/>
      <c r="D6" s="89"/>
      <c r="E6" s="89"/>
    </row>
    <row r="7" spans="1:6" ht="78" customHeight="1">
      <c r="A7" s="330" t="s">
        <v>292</v>
      </c>
      <c r="B7" s="330"/>
      <c r="C7" s="330"/>
      <c r="D7" s="330"/>
      <c r="E7" s="330"/>
      <c r="F7" s="330"/>
    </row>
    <row r="8" spans="1:6" ht="18.75" customHeight="1">
      <c r="A8" s="49"/>
      <c r="B8" s="49"/>
      <c r="C8" s="49"/>
      <c r="D8" s="49"/>
      <c r="E8" s="49"/>
      <c r="F8" s="49"/>
    </row>
    <row r="9" spans="1:5" ht="18.75" customHeight="1">
      <c r="A9" s="49"/>
      <c r="B9" s="49"/>
      <c r="C9" s="49"/>
      <c r="D9" s="49"/>
      <c r="E9" s="49"/>
    </row>
    <row r="10" spans="1:5" ht="18.75" customHeight="1">
      <c r="A10" s="49"/>
      <c r="B10" s="49"/>
      <c r="C10" s="49"/>
      <c r="D10" s="49"/>
      <c r="E10" s="49"/>
    </row>
    <row r="11" spans="5:6" ht="18.75">
      <c r="E11" s="354" t="s">
        <v>1</v>
      </c>
      <c r="F11" s="354"/>
    </row>
    <row r="12" spans="1:6" ht="19.5" customHeight="1">
      <c r="A12" s="356" t="s">
        <v>106</v>
      </c>
      <c r="B12" s="356" t="s">
        <v>4</v>
      </c>
      <c r="C12" s="350" t="s">
        <v>72</v>
      </c>
      <c r="D12" s="351"/>
      <c r="E12" s="351"/>
      <c r="F12" s="351"/>
    </row>
    <row r="13" spans="1:6" ht="106.5" customHeight="1">
      <c r="A13" s="357"/>
      <c r="B13" s="357"/>
      <c r="C13" s="350" t="s">
        <v>242</v>
      </c>
      <c r="D13" s="376"/>
      <c r="E13" s="91" t="s">
        <v>105</v>
      </c>
      <c r="F13" s="108"/>
    </row>
    <row r="14" spans="1:5" ht="10.5" customHeight="1">
      <c r="A14" s="92"/>
      <c r="B14" s="109"/>
      <c r="C14" s="109"/>
      <c r="D14" s="109"/>
      <c r="E14" s="110"/>
    </row>
    <row r="15" spans="1:5" ht="18.75" customHeight="1">
      <c r="A15" s="74" t="s">
        <v>2</v>
      </c>
      <c r="B15" s="110">
        <f>C15+E15</f>
        <v>819.1</v>
      </c>
      <c r="C15" s="379">
        <v>819</v>
      </c>
      <c r="D15" s="471"/>
      <c r="E15" s="145">
        <v>0.1</v>
      </c>
    </row>
    <row r="16" spans="1:5" ht="10.5" customHeight="1">
      <c r="A16" s="92"/>
      <c r="B16" s="109"/>
      <c r="C16" s="109"/>
      <c r="D16" s="109"/>
      <c r="E16" s="110"/>
    </row>
    <row r="17" spans="1:5" ht="18.75" customHeight="1">
      <c r="A17" s="114" t="s">
        <v>4</v>
      </c>
      <c r="B17" s="95">
        <f>SUM(B15:B15)</f>
        <v>819.1</v>
      </c>
      <c r="C17" s="381">
        <f>SUM(C15:C15)</f>
        <v>819</v>
      </c>
      <c r="D17" s="471"/>
      <c r="E17" s="95">
        <f>SUM(E15:E15)</f>
        <v>0.1</v>
      </c>
    </row>
    <row r="18" ht="18.75" customHeight="1">
      <c r="E18" s="115"/>
    </row>
    <row r="19" spans="5:17" ht="18.75" customHeight="1">
      <c r="E19" s="115"/>
      <c r="O19" s="116"/>
      <c r="P19" s="117"/>
      <c r="Q19" s="117"/>
    </row>
    <row r="20" spans="1:17" ht="18.75" customHeight="1">
      <c r="A20" s="326" t="s">
        <v>293</v>
      </c>
      <c r="B20" s="326"/>
      <c r="C20" s="326"/>
      <c r="D20" s="326"/>
      <c r="E20" s="326"/>
      <c r="F20" s="326"/>
      <c r="O20" s="116"/>
      <c r="P20" s="118"/>
      <c r="Q20" s="117"/>
    </row>
    <row r="21" spans="1:5" ht="18.75">
      <c r="A21" s="326"/>
      <c r="B21" s="326"/>
      <c r="C21" s="326"/>
      <c r="D21" s="326"/>
      <c r="E21" s="326"/>
    </row>
    <row r="22" ht="18.75">
      <c r="E22" s="115"/>
    </row>
    <row r="23" ht="18.75">
      <c r="E23" s="115"/>
    </row>
  </sheetData>
  <sheetProtection/>
  <mergeCells count="13">
    <mergeCell ref="A21:E21"/>
    <mergeCell ref="A5:F5"/>
    <mergeCell ref="A7:F7"/>
    <mergeCell ref="E11:F11"/>
    <mergeCell ref="A12:A13"/>
    <mergeCell ref="B12:B13"/>
    <mergeCell ref="C12:F12"/>
    <mergeCell ref="C13:D13"/>
    <mergeCell ref="C1:F1"/>
    <mergeCell ref="C2:F2"/>
    <mergeCell ref="C15:D15"/>
    <mergeCell ref="C17:D17"/>
    <mergeCell ref="A20:F20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I11" sqref="I11"/>
    </sheetView>
  </sheetViews>
  <sheetFormatPr defaultColWidth="9.00390625" defaultRowHeight="12.75"/>
  <cols>
    <col min="1" max="1" width="34.375" style="0" customWidth="1"/>
    <col min="2" max="2" width="5.625" style="0" customWidth="1"/>
    <col min="3" max="3" width="40.125" style="32" customWidth="1"/>
    <col min="4" max="4" width="2.625" style="0" customWidth="1"/>
  </cols>
  <sheetData>
    <row r="1" spans="1:4" ht="18.75">
      <c r="A1" s="18"/>
      <c r="B1" s="360" t="s">
        <v>303</v>
      </c>
      <c r="C1" s="360"/>
      <c r="D1" s="360"/>
    </row>
    <row r="2" spans="1:4" ht="18.75">
      <c r="A2" s="187"/>
      <c r="B2" s="360" t="s">
        <v>118</v>
      </c>
      <c r="C2" s="360"/>
      <c r="D2" s="360"/>
    </row>
    <row r="3" spans="1:4" ht="18.75">
      <c r="A3" s="187"/>
      <c r="B3" s="187"/>
      <c r="C3" s="52"/>
      <c r="D3" s="52"/>
    </row>
    <row r="4" spans="1:3" ht="18.75">
      <c r="A4" s="18"/>
      <c r="B4" s="18"/>
      <c r="C4" s="46"/>
    </row>
    <row r="5" spans="1:4" ht="18.75">
      <c r="A5" s="472" t="s">
        <v>10</v>
      </c>
      <c r="B5" s="472"/>
      <c r="C5" s="472"/>
      <c r="D5" s="472"/>
    </row>
    <row r="6" spans="1:3" ht="18.75">
      <c r="A6" s="473"/>
      <c r="B6" s="473"/>
      <c r="C6" s="47"/>
    </row>
    <row r="7" spans="1:4" ht="93.75" customHeight="1">
      <c r="A7" s="335" t="s">
        <v>301</v>
      </c>
      <c r="B7" s="335"/>
      <c r="C7" s="335"/>
      <c r="D7" s="335"/>
    </row>
    <row r="8" spans="1:3" ht="9" customHeight="1">
      <c r="A8" s="299"/>
      <c r="B8" s="299"/>
      <c r="C8" s="49"/>
    </row>
    <row r="9" spans="1:3" ht="6.75" customHeight="1">
      <c r="A9" s="299"/>
      <c r="B9" s="299"/>
      <c r="C9" s="49"/>
    </row>
    <row r="10" spans="1:3" ht="7.5" customHeight="1">
      <c r="A10" s="299"/>
      <c r="B10" s="299"/>
      <c r="C10" s="49"/>
    </row>
    <row r="11" spans="1:4" ht="18.75">
      <c r="A11" s="474"/>
      <c r="B11" s="474"/>
      <c r="C11" s="475" t="s">
        <v>1</v>
      </c>
      <c r="D11" s="475"/>
    </row>
    <row r="12" spans="1:4" ht="18.75">
      <c r="A12" s="476" t="s">
        <v>26</v>
      </c>
      <c r="B12" s="477"/>
      <c r="C12" s="350" t="s">
        <v>29</v>
      </c>
      <c r="D12" s="351"/>
    </row>
    <row r="13" spans="1:4" ht="18.75">
      <c r="A13" s="476">
        <v>1</v>
      </c>
      <c r="B13" s="477"/>
      <c r="C13" s="350">
        <v>2</v>
      </c>
      <c r="D13" s="351"/>
    </row>
    <row r="14" spans="1:3" ht="18.75">
      <c r="A14" s="478"/>
      <c r="B14" s="478"/>
      <c r="C14" s="1"/>
    </row>
    <row r="15" spans="1:4" ht="18.75">
      <c r="A15" s="53" t="s">
        <v>11</v>
      </c>
      <c r="B15" s="82"/>
      <c r="C15" s="162">
        <v>123.994</v>
      </c>
      <c r="D15" s="185"/>
    </row>
    <row r="16" spans="1:4" ht="18.75">
      <c r="A16" s="53" t="s">
        <v>3</v>
      </c>
      <c r="B16" s="82"/>
      <c r="C16" s="162">
        <v>98.692</v>
      </c>
      <c r="D16" s="185"/>
    </row>
    <row r="17" spans="1:4" ht="18.75">
      <c r="A17" s="1" t="s">
        <v>51</v>
      </c>
      <c r="B17" s="18"/>
      <c r="C17" s="162">
        <v>62.05</v>
      </c>
      <c r="D17" s="185"/>
    </row>
    <row r="18" spans="1:4" ht="18.75">
      <c r="A18" s="1" t="s">
        <v>46</v>
      </c>
      <c r="B18" s="18"/>
      <c r="C18" s="162">
        <v>81</v>
      </c>
      <c r="D18" s="185"/>
    </row>
    <row r="19" spans="1:4" ht="18.75">
      <c r="A19" s="1" t="s">
        <v>53</v>
      </c>
      <c r="B19" s="18"/>
      <c r="C19" s="162">
        <v>256.449</v>
      </c>
      <c r="D19" s="185"/>
    </row>
    <row r="20" spans="1:4" ht="18.75">
      <c r="A20" s="1" t="s">
        <v>54</v>
      </c>
      <c r="B20" s="18"/>
      <c r="C20" s="162">
        <v>292.366</v>
      </c>
      <c r="D20" s="185"/>
    </row>
    <row r="21" spans="1:4" ht="18.75">
      <c r="A21" s="1" t="s">
        <v>55</v>
      </c>
      <c r="B21" s="18"/>
      <c r="C21" s="162">
        <v>85.449</v>
      </c>
      <c r="D21" s="185"/>
    </row>
    <row r="22" spans="1:4" ht="18.75">
      <c r="A22" s="1"/>
      <c r="B22" s="18"/>
      <c r="C22" s="162"/>
      <c r="D22" s="185"/>
    </row>
    <row r="23" spans="1:4" ht="18.75">
      <c r="A23" s="1" t="s">
        <v>4</v>
      </c>
      <c r="B23" s="18"/>
      <c r="C23" s="162">
        <f>SUM(C15:C22)</f>
        <v>1000</v>
      </c>
      <c r="D23" s="185" t="s">
        <v>294</v>
      </c>
    </row>
    <row r="26" spans="1:4" ht="12.75">
      <c r="A26" s="479" t="s">
        <v>302</v>
      </c>
      <c r="B26" s="479"/>
      <c r="C26" s="479"/>
      <c r="D26" s="479"/>
    </row>
  </sheetData>
  <sheetProtection/>
  <mergeCells count="10">
    <mergeCell ref="A13:B13"/>
    <mergeCell ref="C13:D13"/>
    <mergeCell ref="A26:D26"/>
    <mergeCell ref="A5:D5"/>
    <mergeCell ref="A7:D7"/>
    <mergeCell ref="C11:D11"/>
    <mergeCell ref="A12:B12"/>
    <mergeCell ref="C12:D12"/>
    <mergeCell ref="B1:D1"/>
    <mergeCell ref="B2:D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7">
      <selection activeCell="J14" sqref="J14"/>
    </sheetView>
  </sheetViews>
  <sheetFormatPr defaultColWidth="9.00390625" defaultRowHeight="12.75"/>
  <cols>
    <col min="1" max="1" width="20.375" style="307" customWidth="1"/>
    <col min="2" max="2" width="17.75390625" style="307" customWidth="1"/>
    <col min="3" max="3" width="16.00390625" style="307" customWidth="1"/>
    <col min="4" max="4" width="17.375" style="307" customWidth="1"/>
    <col min="5" max="5" width="17.75390625" style="26" customWidth="1"/>
    <col min="6" max="6" width="3.00390625" style="26" customWidth="1"/>
    <col min="7" max="7" width="9.125" style="26" customWidth="1"/>
    <col min="8" max="8" width="13.00390625" style="26" bestFit="1" customWidth="1"/>
    <col min="9" max="9" width="9.125" style="26" customWidth="1"/>
    <col min="10" max="10" width="14.75390625" style="26" customWidth="1"/>
    <col min="11" max="16384" width="9.125" style="26" customWidth="1"/>
  </cols>
  <sheetData>
    <row r="1" spans="2:6" ht="18.75">
      <c r="B1" s="26"/>
      <c r="C1" s="359" t="s">
        <v>142</v>
      </c>
      <c r="D1" s="359"/>
      <c r="E1" s="359"/>
      <c r="F1" s="359"/>
    </row>
    <row r="2" spans="2:6" ht="18.75">
      <c r="B2" s="26"/>
      <c r="C2" s="359" t="s">
        <v>117</v>
      </c>
      <c r="D2" s="359"/>
      <c r="E2" s="359"/>
      <c r="F2" s="359"/>
    </row>
    <row r="3" ht="15.75" customHeight="1"/>
    <row r="4" ht="16.5" customHeight="1"/>
    <row r="5" spans="1:6" ht="18.75" customHeight="1">
      <c r="A5" s="322" t="s">
        <v>10</v>
      </c>
      <c r="B5" s="322"/>
      <c r="C5" s="322"/>
      <c r="D5" s="322"/>
      <c r="E5" s="322"/>
      <c r="F5" s="322"/>
    </row>
    <row r="6" spans="1:6" s="43" customFormat="1" ht="18.75" customHeight="1">
      <c r="A6" s="307"/>
      <c r="B6" s="307"/>
      <c r="C6" s="307"/>
      <c r="D6" s="307"/>
      <c r="E6" s="26"/>
      <c r="F6" s="26"/>
    </row>
    <row r="7" spans="1:6" s="43" customFormat="1" ht="57.75" customHeight="1">
      <c r="A7" s="318" t="s">
        <v>295</v>
      </c>
      <c r="B7" s="318"/>
      <c r="C7" s="318"/>
      <c r="D7" s="318"/>
      <c r="E7" s="318"/>
      <c r="F7" s="318"/>
    </row>
    <row r="8" spans="1:6" s="43" customFormat="1" ht="17.25" customHeight="1">
      <c r="A8" s="307"/>
      <c r="B8" s="307"/>
      <c r="C8" s="307"/>
      <c r="D8" s="307"/>
      <c r="E8" s="26"/>
      <c r="F8" s="26"/>
    </row>
    <row r="9" ht="12" customHeight="1">
      <c r="G9" s="43"/>
    </row>
    <row r="10" spans="7:8" ht="18.75" customHeight="1">
      <c r="G10" s="43"/>
      <c r="H10" s="163"/>
    </row>
    <row r="11" spans="1:8" ht="18.75" customHeight="1">
      <c r="A11" s="26"/>
      <c r="B11" s="26"/>
      <c r="C11" s="354"/>
      <c r="D11" s="354"/>
      <c r="E11" s="355" t="s">
        <v>1</v>
      </c>
      <c r="F11" s="355"/>
      <c r="G11" s="43"/>
      <c r="H11" s="163"/>
    </row>
    <row r="12" spans="1:8" ht="18.75" customHeight="1">
      <c r="A12" s="356" t="s">
        <v>84</v>
      </c>
      <c r="B12" s="356" t="s">
        <v>4</v>
      </c>
      <c r="C12" s="358" t="s">
        <v>72</v>
      </c>
      <c r="D12" s="331"/>
      <c r="E12" s="331"/>
      <c r="F12" s="331"/>
      <c r="G12" s="43"/>
      <c r="H12" s="163"/>
    </row>
    <row r="13" spans="1:8" ht="18.75" customHeight="1">
      <c r="A13" s="357"/>
      <c r="B13" s="357"/>
      <c r="C13" s="146" t="s">
        <v>296</v>
      </c>
      <c r="D13" s="146" t="s">
        <v>297</v>
      </c>
      <c r="E13" s="350" t="s">
        <v>124</v>
      </c>
      <c r="F13" s="351"/>
      <c r="G13" s="43"/>
      <c r="H13" s="163"/>
    </row>
    <row r="14" spans="1:8" ht="18.75" customHeight="1">
      <c r="A14" s="88">
        <v>1</v>
      </c>
      <c r="B14" s="146">
        <v>2</v>
      </c>
      <c r="C14" s="146">
        <v>3</v>
      </c>
      <c r="D14" s="146">
        <v>4</v>
      </c>
      <c r="E14" s="350">
        <v>5</v>
      </c>
      <c r="F14" s="351"/>
      <c r="G14" s="43"/>
      <c r="H14" s="163"/>
    </row>
    <row r="15" spans="1:8" ht="18.75" customHeight="1">
      <c r="A15" s="92"/>
      <c r="B15" s="109"/>
      <c r="C15" s="352"/>
      <c r="D15" s="352"/>
      <c r="E15" s="147"/>
      <c r="G15" s="43"/>
      <c r="H15" s="163"/>
    </row>
    <row r="16" spans="1:8" ht="18.75" customHeight="1">
      <c r="A16" s="168" t="s">
        <v>298</v>
      </c>
      <c r="B16" s="111">
        <f>C16+D16</f>
        <v>86103.808</v>
      </c>
      <c r="C16" s="308">
        <v>11698.62244</v>
      </c>
      <c r="D16" s="309">
        <v>74405.18556</v>
      </c>
      <c r="E16" s="310">
        <v>73387.908</v>
      </c>
      <c r="G16" s="43"/>
      <c r="H16" s="163"/>
    </row>
    <row r="17" spans="1:8" ht="18.75" customHeight="1">
      <c r="A17" s="148" t="s">
        <v>2</v>
      </c>
      <c r="B17" s="111">
        <f aca="true" t="shared" si="0" ref="B17:B32">C17+D17</f>
        <v>14679.48811</v>
      </c>
      <c r="C17" s="311">
        <v>2632.39209</v>
      </c>
      <c r="D17" s="309">
        <v>12047.09602</v>
      </c>
      <c r="E17" s="310">
        <v>11818.191</v>
      </c>
      <c r="G17" s="43"/>
      <c r="H17" s="163"/>
    </row>
    <row r="18" spans="1:8" ht="18.75" customHeight="1">
      <c r="A18" s="148" t="s">
        <v>3</v>
      </c>
      <c r="B18" s="111">
        <f t="shared" si="0"/>
        <v>8650.63839</v>
      </c>
      <c r="C18" s="308">
        <v>889.76782</v>
      </c>
      <c r="D18" s="309">
        <v>7760.87057</v>
      </c>
      <c r="E18" s="310">
        <v>7683.499</v>
      </c>
      <c r="G18" s="43"/>
      <c r="H18" s="163"/>
    </row>
    <row r="19" spans="1:8" ht="18.75" customHeight="1">
      <c r="A19" s="113" t="s">
        <v>65</v>
      </c>
      <c r="B19" s="111">
        <f t="shared" si="0"/>
        <v>14653.872</v>
      </c>
      <c r="C19" s="311">
        <v>1620.39523</v>
      </c>
      <c r="D19" s="309">
        <v>13033.47677</v>
      </c>
      <c r="E19" s="310">
        <v>12892.572</v>
      </c>
      <c r="G19" s="43"/>
      <c r="H19" s="163"/>
    </row>
    <row r="20" spans="1:8" ht="18.75" customHeight="1">
      <c r="A20" s="113" t="s">
        <v>66</v>
      </c>
      <c r="B20" s="111">
        <f t="shared" si="0"/>
        <v>9496.767</v>
      </c>
      <c r="C20" s="311">
        <v>1818.01113</v>
      </c>
      <c r="D20" s="309">
        <v>7678.75587</v>
      </c>
      <c r="E20" s="310">
        <v>7520.667</v>
      </c>
      <c r="G20" s="43"/>
      <c r="H20" s="163"/>
    </row>
    <row r="21" spans="1:8" ht="18.75" customHeight="1">
      <c r="A21" s="113" t="s">
        <v>61</v>
      </c>
      <c r="B21" s="111">
        <f t="shared" si="0"/>
        <v>16586.691</v>
      </c>
      <c r="C21" s="311">
        <v>4387.01791</v>
      </c>
      <c r="D21" s="309">
        <v>12199.67309</v>
      </c>
      <c r="E21" s="310">
        <v>11818.191</v>
      </c>
      <c r="G21" s="43"/>
      <c r="H21" s="163"/>
    </row>
    <row r="22" spans="1:8" ht="18.75" customHeight="1">
      <c r="A22" s="113" t="s">
        <v>86</v>
      </c>
      <c r="B22" s="111">
        <f t="shared" si="0"/>
        <v>2190.288</v>
      </c>
      <c r="C22" s="311">
        <v>671.688</v>
      </c>
      <c r="D22" s="309">
        <v>1518.6</v>
      </c>
      <c r="E22" s="310">
        <v>1460.192</v>
      </c>
      <c r="G22" s="43"/>
      <c r="H22" s="163"/>
    </row>
    <row r="23" spans="1:8" ht="18.75" customHeight="1">
      <c r="A23" s="113" t="s">
        <v>76</v>
      </c>
      <c r="B23" s="111">
        <f t="shared" si="0"/>
        <v>1517</v>
      </c>
      <c r="C23" s="311">
        <v>1395.63934</v>
      </c>
      <c r="D23" s="309">
        <v>121.36066</v>
      </c>
      <c r="E23" s="311">
        <v>0</v>
      </c>
      <c r="G23" s="43"/>
      <c r="H23" s="163"/>
    </row>
    <row r="24" spans="1:8" ht="18.75" customHeight="1">
      <c r="A24" s="113" t="s">
        <v>47</v>
      </c>
      <c r="B24" s="111">
        <f t="shared" si="0"/>
        <v>2110.7625</v>
      </c>
      <c r="C24" s="311">
        <v>1941.90058</v>
      </c>
      <c r="D24" s="309">
        <v>168.86192</v>
      </c>
      <c r="E24" s="311">
        <v>0</v>
      </c>
      <c r="G24" s="43"/>
      <c r="H24" s="163"/>
    </row>
    <row r="25" spans="1:8" ht="18.75" customHeight="1">
      <c r="A25" s="113" t="s">
        <v>67</v>
      </c>
      <c r="B25" s="111">
        <f t="shared" si="0"/>
        <v>29239.287</v>
      </c>
      <c r="C25" s="311">
        <v>4942.15025</v>
      </c>
      <c r="D25" s="309">
        <v>24297.13675</v>
      </c>
      <c r="E25" s="310">
        <v>23867.382</v>
      </c>
      <c r="G25" s="43"/>
      <c r="H25" s="163"/>
    </row>
    <row r="26" spans="1:8" ht="18.75" customHeight="1">
      <c r="A26" s="113" t="s">
        <v>87</v>
      </c>
      <c r="B26" s="111">
        <f t="shared" si="0"/>
        <v>7863.505</v>
      </c>
      <c r="C26" s="311">
        <v>2292.27091</v>
      </c>
      <c r="D26" s="309">
        <v>5571.23409</v>
      </c>
      <c r="E26" s="310">
        <v>5371.905</v>
      </c>
      <c r="G26" s="43"/>
      <c r="H26" s="163"/>
    </row>
    <row r="27" spans="1:7" s="7" customFormat="1" ht="30.75" customHeight="1">
      <c r="A27" s="113" t="s">
        <v>62</v>
      </c>
      <c r="B27" s="313">
        <f t="shared" si="0"/>
        <v>1804.2</v>
      </c>
      <c r="C27" s="311">
        <v>1659.86321</v>
      </c>
      <c r="D27" s="144">
        <v>144.33679</v>
      </c>
      <c r="E27" s="311">
        <v>0</v>
      </c>
      <c r="F27" s="26"/>
      <c r="G27" s="43"/>
    </row>
    <row r="28" spans="1:7" s="7" customFormat="1" ht="20.25" customHeight="1">
      <c r="A28" s="113" t="s">
        <v>88</v>
      </c>
      <c r="B28" s="111">
        <f t="shared" si="0"/>
        <v>2452.5</v>
      </c>
      <c r="C28" s="311">
        <v>752.09964</v>
      </c>
      <c r="D28" s="309">
        <v>1700.40036</v>
      </c>
      <c r="E28" s="310">
        <v>1635</v>
      </c>
      <c r="F28" s="26"/>
      <c r="G28" s="43"/>
    </row>
    <row r="29" spans="1:7" ht="19.5" customHeight="1">
      <c r="A29" s="113" t="s">
        <v>69</v>
      </c>
      <c r="B29" s="111">
        <f t="shared" si="0"/>
        <v>666.6</v>
      </c>
      <c r="C29" s="311">
        <v>613.27171</v>
      </c>
      <c r="D29" s="309">
        <v>53.32829</v>
      </c>
      <c r="E29" s="311">
        <v>0</v>
      </c>
      <c r="G29" s="43"/>
    </row>
    <row r="30" spans="1:5" ht="18.75">
      <c r="A30" s="113" t="s">
        <v>68</v>
      </c>
      <c r="B30" s="111">
        <f t="shared" si="0"/>
        <v>1202.8</v>
      </c>
      <c r="C30" s="311">
        <v>1106.57547</v>
      </c>
      <c r="D30" s="309">
        <v>96.22453</v>
      </c>
      <c r="E30" s="311">
        <v>0</v>
      </c>
    </row>
    <row r="31" spans="1:5" ht="18.75">
      <c r="A31" s="113" t="s">
        <v>63</v>
      </c>
      <c r="B31" s="111">
        <f t="shared" si="0"/>
        <v>10699.167</v>
      </c>
      <c r="C31" s="311">
        <v>2483.99882</v>
      </c>
      <c r="D31" s="309">
        <v>8215.16818</v>
      </c>
      <c r="E31" s="310">
        <v>7999.167</v>
      </c>
    </row>
    <row r="32" spans="1:6" ht="18.75">
      <c r="A32" s="113" t="s">
        <v>89</v>
      </c>
      <c r="B32" s="111">
        <f t="shared" si="0"/>
        <v>1245.8</v>
      </c>
      <c r="C32" s="311">
        <v>1146.13545</v>
      </c>
      <c r="D32" s="309">
        <v>99.66455</v>
      </c>
      <c r="E32" s="311">
        <v>0</v>
      </c>
      <c r="F32" s="7"/>
    </row>
    <row r="33" spans="1:6" ht="18.75">
      <c r="A33" s="113"/>
      <c r="B33" s="111"/>
      <c r="C33" s="311"/>
      <c r="D33" s="309"/>
      <c r="E33" s="311"/>
      <c r="F33" s="7"/>
    </row>
    <row r="34" spans="1:6" ht="18.75">
      <c r="A34" s="143" t="s">
        <v>4</v>
      </c>
      <c r="B34" s="144">
        <f>SUM(B16:B32)</f>
        <v>211163.174</v>
      </c>
      <c r="C34" s="311">
        <f>SUM(C16:C32)</f>
        <v>42051.8</v>
      </c>
      <c r="D34" s="144">
        <f>SUM(D16:D32)</f>
        <v>169111.374</v>
      </c>
      <c r="E34" s="144">
        <f>SUM(E16:E32)</f>
        <v>165454.674</v>
      </c>
      <c r="F34" s="7"/>
    </row>
    <row r="35" spans="1:4" ht="18.75">
      <c r="A35" s="353"/>
      <c r="B35" s="353"/>
      <c r="C35" s="353"/>
      <c r="D35" s="353"/>
    </row>
    <row r="36" ht="18.75">
      <c r="D36" s="312"/>
    </row>
    <row r="37" ht="18.75">
      <c r="D37" s="312"/>
    </row>
  </sheetData>
  <sheetProtection/>
  <mergeCells count="13">
    <mergeCell ref="C1:F1"/>
    <mergeCell ref="C2:F2"/>
    <mergeCell ref="A5:F5"/>
    <mergeCell ref="E14:F14"/>
    <mergeCell ref="C15:D15"/>
    <mergeCell ref="A35:D35"/>
    <mergeCell ref="A7:F7"/>
    <mergeCell ref="C11:D11"/>
    <mergeCell ref="E11:F11"/>
    <mergeCell ref="A12:A13"/>
    <mergeCell ref="B12:B13"/>
    <mergeCell ref="C12:F12"/>
    <mergeCell ref="E13:F13"/>
  </mergeCells>
  <printOptions/>
  <pageMargins left="0.7874015748031497" right="0.984251968503937" top="0.984251968503937" bottom="0.7874015748031497" header="0.5905511811023623" footer="0.3937007874015748"/>
  <pageSetup horizontalDpi="600" verticalDpi="600" orientation="landscape" paperSize="9" r:id="rId1"/>
  <headerFooter differentFirst="1">
    <oddHeader>&amp;R&amp;"Times New Roman,обычный"&amp;14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53"/>
  <sheetViews>
    <sheetView zoomScale="90" zoomScaleNormal="90" workbookViewId="0" topLeftCell="A1">
      <selection activeCell="H24" sqref="H24"/>
    </sheetView>
  </sheetViews>
  <sheetFormatPr defaultColWidth="9.00390625" defaultRowHeight="12.75"/>
  <cols>
    <col min="1" max="1" width="29.375" style="99" customWidth="1"/>
    <col min="2" max="2" width="18.625" style="99" customWidth="1"/>
    <col min="3" max="3" width="16.75390625" style="99" customWidth="1"/>
    <col min="4" max="4" width="20.25390625" style="99" customWidth="1"/>
    <col min="5" max="5" width="2.75390625" style="99" customWidth="1"/>
    <col min="6" max="6" width="9.25390625" style="99" bestFit="1" customWidth="1"/>
    <col min="7" max="7" width="10.75390625" style="99" customWidth="1"/>
    <col min="8" max="8" width="32.875" style="99" customWidth="1"/>
    <col min="9" max="9" width="11.875" style="99" bestFit="1" customWidth="1"/>
    <col min="10" max="10" width="11.25390625" style="99" bestFit="1" customWidth="1"/>
    <col min="11" max="16384" width="9.125" style="99" customWidth="1"/>
  </cols>
  <sheetData>
    <row r="1" spans="2:5" ht="18.75">
      <c r="B1" s="360" t="s">
        <v>300</v>
      </c>
      <c r="C1" s="360"/>
      <c r="D1" s="360"/>
      <c r="E1" s="360"/>
    </row>
    <row r="2" spans="2:5" ht="18.75">
      <c r="B2" s="360" t="s">
        <v>143</v>
      </c>
      <c r="C2" s="360"/>
      <c r="D2" s="360"/>
      <c r="E2" s="360"/>
    </row>
    <row r="3" spans="1:4" ht="18.75" customHeight="1">
      <c r="A3" s="155"/>
      <c r="B3" s="155"/>
      <c r="C3" s="155"/>
      <c r="D3" s="155"/>
    </row>
    <row r="4" ht="18.75" customHeight="1"/>
    <row r="5" spans="1:4" ht="18.75">
      <c r="A5" s="362" t="s">
        <v>10</v>
      </c>
      <c r="B5" s="362"/>
      <c r="C5" s="362"/>
      <c r="D5" s="362"/>
    </row>
    <row r="6" spans="1:4" ht="18.75" customHeight="1">
      <c r="A6" s="296"/>
      <c r="B6" s="296"/>
      <c r="C6" s="296"/>
      <c r="D6" s="296"/>
    </row>
    <row r="7" spans="1:4" ht="107.25" customHeight="1">
      <c r="A7" s="363" t="s">
        <v>299</v>
      </c>
      <c r="B7" s="363"/>
      <c r="C7" s="363"/>
      <c r="D7" s="363"/>
    </row>
    <row r="8" spans="1:4" ht="18" customHeight="1">
      <c r="A8" s="296"/>
      <c r="B8" s="296"/>
      <c r="C8" s="296"/>
      <c r="D8" s="296"/>
    </row>
    <row r="9" spans="1:4" ht="18.75" customHeight="1">
      <c r="A9" s="296"/>
      <c r="B9" s="296"/>
      <c r="C9" s="296"/>
      <c r="D9" s="296"/>
    </row>
    <row r="10" spans="1:4" ht="20.25" customHeight="1">
      <c r="A10" s="296"/>
      <c r="B10" s="296"/>
      <c r="C10" s="296"/>
      <c r="D10" s="296"/>
    </row>
    <row r="11" ht="18.75">
      <c r="D11" s="100" t="s">
        <v>1</v>
      </c>
    </row>
    <row r="12" spans="1:5" s="295" customFormat="1" ht="18.75" customHeight="1">
      <c r="A12" s="364" t="s">
        <v>99</v>
      </c>
      <c r="B12" s="366" t="s">
        <v>4</v>
      </c>
      <c r="C12" s="372" t="s">
        <v>72</v>
      </c>
      <c r="D12" s="373"/>
      <c r="E12" s="373"/>
    </row>
    <row r="13" spans="1:5" s="295" customFormat="1" ht="75" customHeight="1">
      <c r="A13" s="365"/>
      <c r="B13" s="367"/>
      <c r="C13" s="297" t="s">
        <v>85</v>
      </c>
      <c r="D13" s="370" t="s">
        <v>134</v>
      </c>
      <c r="E13" s="371"/>
    </row>
    <row r="14" spans="1:5" s="295" customFormat="1" ht="18.75">
      <c r="A14" s="101">
        <v>1</v>
      </c>
      <c r="B14" s="294">
        <v>2</v>
      </c>
      <c r="C14" s="294">
        <v>3</v>
      </c>
      <c r="D14" s="368">
        <v>4</v>
      </c>
      <c r="E14" s="369"/>
    </row>
    <row r="15" s="295" customFormat="1" ht="11.25" customHeight="1"/>
    <row r="16" spans="1:5" s="295" customFormat="1" ht="18.75" customHeight="1">
      <c r="A16" s="102" t="s">
        <v>65</v>
      </c>
      <c r="B16" s="103">
        <f>C16+D16</f>
        <v>351.39807</v>
      </c>
      <c r="C16" s="103">
        <f>C32</f>
        <v>261.80683</v>
      </c>
      <c r="D16" s="103">
        <f>D32</f>
        <v>89.59124</v>
      </c>
      <c r="E16" s="75"/>
    </row>
    <row r="17" spans="1:5" s="295" customFormat="1" ht="18.75" customHeight="1">
      <c r="A17" s="102" t="s">
        <v>66</v>
      </c>
      <c r="B17" s="103">
        <f>C17+D17</f>
        <v>2329.80204</v>
      </c>
      <c r="C17" s="103">
        <f>C34+C50</f>
        <v>2083.34735</v>
      </c>
      <c r="D17" s="103">
        <f>D34+D50</f>
        <v>246.45469</v>
      </c>
      <c r="E17" s="75"/>
    </row>
    <row r="18" spans="1:5" s="295" customFormat="1" ht="18.75" customHeight="1">
      <c r="A18" s="102" t="s">
        <v>47</v>
      </c>
      <c r="B18" s="103">
        <f>C18+D18</f>
        <v>1814.21392</v>
      </c>
      <c r="C18" s="103">
        <f>C36</f>
        <v>1351.66818</v>
      </c>
      <c r="D18" s="103">
        <f>D36</f>
        <v>462.54574</v>
      </c>
      <c r="E18" s="75"/>
    </row>
    <row r="19" spans="1:5" s="295" customFormat="1" ht="18.75" customHeight="1">
      <c r="A19" s="102" t="s">
        <v>67</v>
      </c>
      <c r="B19" s="103">
        <f>C19+D19</f>
        <v>2745.94895</v>
      </c>
      <c r="C19" s="103">
        <f>C38</f>
        <v>2045.85126</v>
      </c>
      <c r="D19" s="103">
        <f>D38</f>
        <v>700.09769</v>
      </c>
      <c r="E19" s="75"/>
    </row>
    <row r="20" spans="1:5" s="295" customFormat="1" ht="18.75" customHeight="1">
      <c r="A20" s="102" t="s">
        <v>87</v>
      </c>
      <c r="B20" s="103">
        <f>C20+D20</f>
        <v>607.68203</v>
      </c>
      <c r="C20" s="103">
        <f>C40</f>
        <v>452.74951</v>
      </c>
      <c r="D20" s="103">
        <f>D40</f>
        <v>154.93252</v>
      </c>
      <c r="E20" s="75"/>
    </row>
    <row r="21" spans="1:5" s="295" customFormat="1" ht="18.75" customHeight="1">
      <c r="A21" s="99" t="s">
        <v>69</v>
      </c>
      <c r="B21" s="103">
        <f>B51</f>
        <v>2288.67084</v>
      </c>
      <c r="C21" s="103">
        <f>C51</f>
        <v>2105.57717</v>
      </c>
      <c r="D21" s="103">
        <f>D51</f>
        <v>183.09367</v>
      </c>
      <c r="E21" s="75"/>
    </row>
    <row r="22" spans="1:5" s="295" customFormat="1" ht="18.75" customHeight="1">
      <c r="A22" s="99" t="s">
        <v>68</v>
      </c>
      <c r="B22" s="103">
        <f>C22+D22</f>
        <v>25820.14189</v>
      </c>
      <c r="C22" s="103">
        <f>C42+C52</f>
        <v>6539.09511</v>
      </c>
      <c r="D22" s="103">
        <f>D42+D52</f>
        <v>19281.04678</v>
      </c>
      <c r="E22" s="75"/>
    </row>
    <row r="23" spans="1:5" s="295" customFormat="1" ht="18.75" customHeight="1">
      <c r="A23" s="99" t="s">
        <v>63</v>
      </c>
      <c r="B23" s="103">
        <f>C23+D23</f>
        <v>1438.98265</v>
      </c>
      <c r="C23" s="103">
        <f>C44</f>
        <v>1072.10459</v>
      </c>
      <c r="D23" s="103">
        <f>D44</f>
        <v>366.87806</v>
      </c>
      <c r="E23" s="75"/>
    </row>
    <row r="24" spans="1:5" s="295" customFormat="1" ht="10.5" customHeight="1">
      <c r="A24" s="102"/>
      <c r="B24" s="103"/>
      <c r="C24" s="103"/>
      <c r="D24" s="103"/>
      <c r="E24" s="75"/>
    </row>
    <row r="25" spans="1:5" s="295" customFormat="1" ht="30" customHeight="1">
      <c r="A25" s="102" t="s">
        <v>4</v>
      </c>
      <c r="B25" s="103">
        <f>SUM(B16:B23)</f>
        <v>37396.84039</v>
      </c>
      <c r="C25" s="103">
        <f>SUM(C16:C23)</f>
        <v>15912.2</v>
      </c>
      <c r="D25" s="103">
        <f>SUM(D16:D23)</f>
        <v>21484.64039</v>
      </c>
      <c r="E25" s="75"/>
    </row>
    <row r="26" s="105" customFormat="1" ht="26.25" customHeight="1">
      <c r="A26" s="104" t="s">
        <v>100</v>
      </c>
    </row>
    <row r="27" spans="1:4" s="295" customFormat="1" ht="74.25" customHeight="1">
      <c r="A27" s="361" t="s">
        <v>101</v>
      </c>
      <c r="B27" s="361"/>
      <c r="C27" s="361"/>
      <c r="D27" s="361"/>
    </row>
    <row r="28" spans="1:7" s="295" customFormat="1" ht="18.75">
      <c r="A28" s="102" t="s">
        <v>4</v>
      </c>
      <c r="B28" s="103">
        <f>C28+D28</f>
        <v>8030.27</v>
      </c>
      <c r="C28" s="103">
        <f>C32+C34+C36+C38+C40+C42+C44</f>
        <v>5982.9</v>
      </c>
      <c r="D28" s="103">
        <f>D32+D34+D36+D38+D40+D42+D44</f>
        <v>2047.37</v>
      </c>
      <c r="G28" s="106"/>
    </row>
    <row r="29" spans="1:7" s="295" customFormat="1" ht="54.75" customHeight="1">
      <c r="A29" s="102" t="s">
        <v>102</v>
      </c>
      <c r="B29" s="103">
        <f>C29+D29</f>
        <v>6163.96356</v>
      </c>
      <c r="C29" s="103">
        <f>C33+C35+C37+C39+C41+C43+C45</f>
        <v>4592.42063</v>
      </c>
      <c r="D29" s="103">
        <f>D33+D35+D37+D39+D41+D43+D45</f>
        <v>1571.54293</v>
      </c>
      <c r="G29" s="106"/>
    </row>
    <row r="30" spans="1:7" s="295" customFormat="1" ht="14.25" customHeight="1">
      <c r="A30" s="107" t="s">
        <v>103</v>
      </c>
      <c r="B30" s="103"/>
      <c r="C30" s="103"/>
      <c r="D30" s="103"/>
      <c r="G30" s="106"/>
    </row>
    <row r="31" spans="1:7" s="295" customFormat="1" ht="14.25" customHeight="1">
      <c r="A31" s="107"/>
      <c r="B31" s="103"/>
      <c r="C31" s="103"/>
      <c r="D31" s="103"/>
      <c r="G31" s="106"/>
    </row>
    <row r="32" spans="1:7" s="295" customFormat="1" ht="18.75">
      <c r="A32" s="102" t="s">
        <v>65</v>
      </c>
      <c r="B32" s="103">
        <f aca="true" t="shared" si="0" ref="B32:B45">C32+D32</f>
        <v>351.39807</v>
      </c>
      <c r="C32" s="103">
        <v>261.80683</v>
      </c>
      <c r="D32" s="103">
        <v>89.59124</v>
      </c>
      <c r="G32" s="106"/>
    </row>
    <row r="33" spans="1:7" s="295" customFormat="1" ht="55.5" customHeight="1">
      <c r="A33" s="102" t="s">
        <v>102</v>
      </c>
      <c r="B33" s="103">
        <f t="shared" si="0"/>
        <v>0</v>
      </c>
      <c r="C33" s="103">
        <v>0</v>
      </c>
      <c r="D33" s="103">
        <v>0</v>
      </c>
      <c r="G33" s="106"/>
    </row>
    <row r="34" spans="1:7" s="295" customFormat="1" ht="18.75">
      <c r="A34" s="102" t="s">
        <v>66</v>
      </c>
      <c r="B34" s="103">
        <f t="shared" si="0"/>
        <v>343.34537</v>
      </c>
      <c r="C34" s="103">
        <v>255.80721</v>
      </c>
      <c r="D34" s="103">
        <v>87.53816</v>
      </c>
      <c r="G34" s="106"/>
    </row>
    <row r="35" spans="1:7" s="295" customFormat="1" ht="56.25" customHeight="1">
      <c r="A35" s="102" t="s">
        <v>102</v>
      </c>
      <c r="B35" s="103">
        <f t="shared" si="0"/>
        <v>0</v>
      </c>
      <c r="C35" s="103">
        <v>0</v>
      </c>
      <c r="D35" s="103">
        <v>0</v>
      </c>
      <c r="G35" s="106"/>
    </row>
    <row r="36" spans="1:7" s="295" customFormat="1" ht="18.75">
      <c r="A36" s="102" t="s">
        <v>47</v>
      </c>
      <c r="B36" s="103">
        <f t="shared" si="0"/>
        <v>1814.21392</v>
      </c>
      <c r="C36" s="103">
        <v>1351.66818</v>
      </c>
      <c r="D36" s="103">
        <v>462.54574</v>
      </c>
      <c r="G36" s="106"/>
    </row>
    <row r="37" spans="1:7" s="295" customFormat="1" ht="55.5" customHeight="1">
      <c r="A37" s="102" t="s">
        <v>102</v>
      </c>
      <c r="B37" s="103">
        <f t="shared" si="0"/>
        <v>1092.7412</v>
      </c>
      <c r="C37" s="103">
        <v>814.13966</v>
      </c>
      <c r="D37" s="103">
        <v>278.60154</v>
      </c>
      <c r="G37" s="106"/>
    </row>
    <row r="38" spans="1:7" s="295" customFormat="1" ht="18.75">
      <c r="A38" s="102" t="s">
        <v>67</v>
      </c>
      <c r="B38" s="103">
        <f t="shared" si="0"/>
        <v>2745.94895</v>
      </c>
      <c r="C38" s="103">
        <v>2045.85126</v>
      </c>
      <c r="D38" s="103">
        <v>700.09769</v>
      </c>
      <c r="G38" s="106"/>
    </row>
    <row r="39" spans="1:7" s="295" customFormat="1" ht="54.75" customHeight="1">
      <c r="A39" s="102" t="s">
        <v>102</v>
      </c>
      <c r="B39" s="103">
        <f t="shared" si="0"/>
        <v>2295.85867</v>
      </c>
      <c r="C39" s="103">
        <v>1710.51445</v>
      </c>
      <c r="D39" s="103">
        <v>585.34422</v>
      </c>
      <c r="G39" s="106"/>
    </row>
    <row r="40" spans="1:7" s="295" customFormat="1" ht="18.75">
      <c r="A40" s="102" t="s">
        <v>87</v>
      </c>
      <c r="B40" s="103">
        <f t="shared" si="0"/>
        <v>607.68203</v>
      </c>
      <c r="C40" s="103">
        <v>452.74951</v>
      </c>
      <c r="D40" s="103">
        <v>154.93252</v>
      </c>
      <c r="G40" s="106"/>
    </row>
    <row r="41" spans="1:7" s="295" customFormat="1" ht="55.5" customHeight="1">
      <c r="A41" s="102" t="s">
        <v>102</v>
      </c>
      <c r="B41" s="103">
        <f t="shared" si="0"/>
        <v>607.68203</v>
      </c>
      <c r="C41" s="103">
        <v>452.74951</v>
      </c>
      <c r="D41" s="103">
        <v>154.93252</v>
      </c>
      <c r="G41" s="106"/>
    </row>
    <row r="42" spans="1:7" s="295" customFormat="1" ht="18.75">
      <c r="A42" s="102" t="s">
        <v>68</v>
      </c>
      <c r="B42" s="103">
        <f t="shared" si="0"/>
        <v>728.69901</v>
      </c>
      <c r="C42" s="103">
        <v>542.91242</v>
      </c>
      <c r="D42" s="103">
        <v>185.78659</v>
      </c>
      <c r="G42" s="106"/>
    </row>
    <row r="43" spans="1:7" s="295" customFormat="1" ht="55.5" customHeight="1">
      <c r="A43" s="102" t="s">
        <v>102</v>
      </c>
      <c r="B43" s="103">
        <f t="shared" si="0"/>
        <v>728.69901</v>
      </c>
      <c r="C43" s="103">
        <v>542.91242</v>
      </c>
      <c r="D43" s="103">
        <v>185.78659</v>
      </c>
      <c r="G43" s="106"/>
    </row>
    <row r="44" spans="1:7" s="295" customFormat="1" ht="18.75">
      <c r="A44" s="102" t="s">
        <v>63</v>
      </c>
      <c r="B44" s="103">
        <f t="shared" si="0"/>
        <v>1438.98265</v>
      </c>
      <c r="C44" s="103">
        <v>1072.10459</v>
      </c>
      <c r="D44" s="103">
        <v>366.87806</v>
      </c>
      <c r="G44" s="106"/>
    </row>
    <row r="45" spans="1:7" s="295" customFormat="1" ht="54.75" customHeight="1">
      <c r="A45" s="102" t="s">
        <v>102</v>
      </c>
      <c r="B45" s="103">
        <f t="shared" si="0"/>
        <v>1438.98265</v>
      </c>
      <c r="C45" s="103">
        <v>1072.10459</v>
      </c>
      <c r="D45" s="103">
        <v>366.87806</v>
      </c>
      <c r="G45" s="106"/>
    </row>
    <row r="46" spans="1:4" s="295" customFormat="1" ht="78" customHeight="1">
      <c r="A46" s="361" t="s">
        <v>144</v>
      </c>
      <c r="B46" s="361"/>
      <c r="C46" s="361"/>
      <c r="D46" s="361"/>
    </row>
    <row r="47" s="295" customFormat="1" ht="18.75"/>
    <row r="48" spans="1:4" s="295" customFormat="1" ht="30" customHeight="1">
      <c r="A48" s="102" t="s">
        <v>4</v>
      </c>
      <c r="B48" s="103">
        <f>SUM(B50:B52)</f>
        <v>29366.57039</v>
      </c>
      <c r="C48" s="103">
        <f>SUM(C50:C52)</f>
        <v>9929.3</v>
      </c>
      <c r="D48" s="103">
        <f>SUM(D50:D52)</f>
        <v>19437.27039</v>
      </c>
    </row>
    <row r="49" spans="1:4" s="295" customFormat="1" ht="34.5" customHeight="1">
      <c r="A49" s="102" t="s">
        <v>103</v>
      </c>
      <c r="B49" s="103"/>
      <c r="C49" s="103"/>
      <c r="D49" s="103"/>
    </row>
    <row r="50" spans="1:4" s="295" customFormat="1" ht="18" customHeight="1">
      <c r="A50" s="99" t="s">
        <v>66</v>
      </c>
      <c r="B50" s="103">
        <f>C50+D50</f>
        <v>1986.45667</v>
      </c>
      <c r="C50" s="103">
        <f>1753.40731+74.13283</f>
        <v>1827.54014</v>
      </c>
      <c r="D50" s="103">
        <f>152.4702+6.44633</f>
        <v>158.91653</v>
      </c>
    </row>
    <row r="51" spans="1:4" s="295" customFormat="1" ht="18" customHeight="1">
      <c r="A51" s="99" t="s">
        <v>69</v>
      </c>
      <c r="B51" s="103">
        <f>C51+D51</f>
        <v>2288.67084</v>
      </c>
      <c r="C51" s="103">
        <f>2179.71-74.13283</f>
        <v>2105.57717</v>
      </c>
      <c r="D51" s="103">
        <f>189.54-6.44633</f>
        <v>183.09367</v>
      </c>
    </row>
    <row r="52" spans="1:5" s="295" customFormat="1" ht="18" customHeight="1">
      <c r="A52" s="99" t="s">
        <v>68</v>
      </c>
      <c r="B52" s="103">
        <f>C52+D52</f>
        <v>25091.44288</v>
      </c>
      <c r="C52" s="103">
        <f>9929.3-3933.11731</f>
        <v>5996.18269</v>
      </c>
      <c r="D52" s="103">
        <f>863.41739+19466.3-342.0102-892.447</f>
        <v>19095.26019</v>
      </c>
      <c r="E52" s="295" t="s">
        <v>294</v>
      </c>
    </row>
    <row r="53" spans="1:4" s="295" customFormat="1" ht="18.75">
      <c r="A53" s="102"/>
      <c r="B53" s="314"/>
      <c r="C53" s="314"/>
      <c r="D53" s="314"/>
    </row>
  </sheetData>
  <sheetProtection/>
  <mergeCells count="11">
    <mergeCell ref="C12:E12"/>
    <mergeCell ref="B1:E1"/>
    <mergeCell ref="B2:E2"/>
    <mergeCell ref="A27:D27"/>
    <mergeCell ref="A46:D46"/>
    <mergeCell ref="A5:D5"/>
    <mergeCell ref="A7:D7"/>
    <mergeCell ref="A12:A13"/>
    <mergeCell ref="B12:B13"/>
    <mergeCell ref="D14:E14"/>
    <mergeCell ref="D13:E13"/>
  </mergeCells>
  <printOptions/>
  <pageMargins left="0.984251968503937" right="0.7874015748031497" top="0.984251968503937" bottom="0.7874015748031497" header="0.5118110236220472" footer="0.3937007874015748"/>
  <pageSetup fitToHeight="2" horizontalDpi="600" verticalDpi="600" orientation="portrait" paperSize="9" scale="96" r:id="rId1"/>
  <headerFooter differentFirst="1" scaleWithDoc="0">
    <oddHeader>&amp;R&amp;"Times New Roman,обычный"&amp;14&amp;P</oddHeader>
  </headerFooter>
  <rowBreaks count="1" manualBreakCount="1">
    <brk id="25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10">
      <selection activeCell="E28" sqref="E28"/>
    </sheetView>
  </sheetViews>
  <sheetFormatPr defaultColWidth="9.00390625" defaultRowHeight="12.75"/>
  <cols>
    <col min="1" max="1" width="24.125" style="26" customWidth="1"/>
    <col min="2" max="2" width="17.00390625" style="26" customWidth="1"/>
    <col min="3" max="3" width="18.375" style="26" customWidth="1"/>
    <col min="4" max="4" width="5.375" style="26" customWidth="1"/>
    <col min="5" max="5" width="23.75390625" style="26" customWidth="1"/>
    <col min="6" max="6" width="9.25390625" style="26" bestFit="1" customWidth="1"/>
    <col min="7" max="13" width="9.125" style="26" customWidth="1"/>
    <col min="14" max="14" width="30.75390625" style="26" customWidth="1"/>
    <col min="15" max="16" width="22.625" style="26" customWidth="1"/>
    <col min="17" max="16384" width="9.125" style="26" customWidth="1"/>
  </cols>
  <sheetData>
    <row r="1" spans="1:5" ht="18.75">
      <c r="A1" s="98"/>
      <c r="B1" s="98"/>
      <c r="C1" s="46"/>
      <c r="D1" s="46"/>
      <c r="E1" s="31" t="s">
        <v>109</v>
      </c>
    </row>
    <row r="2" spans="1:5" ht="18.75">
      <c r="A2" s="98"/>
      <c r="B2" s="98"/>
      <c r="C2" s="46"/>
      <c r="D2" s="46"/>
      <c r="E2" s="31" t="s">
        <v>116</v>
      </c>
    </row>
    <row r="3" spans="1:5" ht="18.75">
      <c r="A3" s="98"/>
      <c r="B3" s="98"/>
      <c r="C3" s="46"/>
      <c r="D3" s="46"/>
      <c r="E3" s="46"/>
    </row>
    <row r="4" spans="1:5" ht="18.75">
      <c r="A4" s="98"/>
      <c r="B4" s="98"/>
      <c r="C4" s="46"/>
      <c r="D4" s="46"/>
      <c r="E4" s="46"/>
    </row>
    <row r="6" spans="1:5" ht="18.75" customHeight="1">
      <c r="A6" s="322" t="s">
        <v>10</v>
      </c>
      <c r="B6" s="322"/>
      <c r="C6" s="322"/>
      <c r="D6" s="322"/>
      <c r="E6" s="322"/>
    </row>
    <row r="7" spans="1:5" ht="18.75">
      <c r="A7" s="89"/>
      <c r="B7" s="89"/>
      <c r="C7" s="89"/>
      <c r="D7" s="89"/>
      <c r="E7" s="89"/>
    </row>
    <row r="8" spans="1:5" ht="151.5" customHeight="1">
      <c r="A8" s="318" t="s">
        <v>104</v>
      </c>
      <c r="B8" s="318"/>
      <c r="C8" s="318"/>
      <c r="D8" s="318"/>
      <c r="E8" s="318"/>
    </row>
    <row r="9" spans="1:5" ht="17.25" customHeight="1">
      <c r="A9" s="49"/>
      <c r="B9" s="49"/>
      <c r="C9" s="49"/>
      <c r="D9" s="49"/>
      <c r="E9" s="49"/>
    </row>
    <row r="10" spans="1:5" ht="18.75" customHeight="1">
      <c r="A10" s="49"/>
      <c r="B10" s="49"/>
      <c r="C10" s="49"/>
      <c r="D10" s="49"/>
      <c r="E10" s="49"/>
    </row>
    <row r="11" spans="1:5" ht="18.75" customHeight="1">
      <c r="A11" s="49"/>
      <c r="B11" s="49"/>
      <c r="C11" s="49"/>
      <c r="D11" s="49"/>
      <c r="E11" s="49"/>
    </row>
    <row r="12" ht="18.75">
      <c r="E12" s="134" t="s">
        <v>1</v>
      </c>
    </row>
    <row r="13" spans="1:5" ht="19.5" customHeight="1">
      <c r="A13" s="356" t="s">
        <v>84</v>
      </c>
      <c r="B13" s="356" t="s">
        <v>4</v>
      </c>
      <c r="C13" s="350" t="s">
        <v>72</v>
      </c>
      <c r="D13" s="351"/>
      <c r="E13" s="351"/>
    </row>
    <row r="14" spans="1:5" ht="81" customHeight="1">
      <c r="A14" s="357"/>
      <c r="B14" s="357"/>
      <c r="C14" s="350" t="s">
        <v>85</v>
      </c>
      <c r="D14" s="376"/>
      <c r="E14" s="91" t="s">
        <v>105</v>
      </c>
    </row>
    <row r="15" spans="1:5" ht="9" customHeight="1">
      <c r="A15" s="92"/>
      <c r="B15" s="109"/>
      <c r="C15" s="109"/>
      <c r="D15" s="109"/>
      <c r="E15" s="110"/>
    </row>
    <row r="16" spans="1:5" ht="18.75">
      <c r="A16" s="74" t="s">
        <v>11</v>
      </c>
      <c r="B16" s="111">
        <f>C16+E16</f>
        <v>353546.25</v>
      </c>
      <c r="C16" s="377">
        <v>325262.55</v>
      </c>
      <c r="D16" s="375"/>
      <c r="E16" s="112">
        <v>28283.7</v>
      </c>
    </row>
    <row r="17" spans="1:5" ht="18.75">
      <c r="A17" s="113" t="s">
        <v>2</v>
      </c>
      <c r="B17" s="111">
        <f>C17+E17</f>
        <v>106033.53261</v>
      </c>
      <c r="C17" s="377">
        <v>97550.85</v>
      </c>
      <c r="D17" s="375"/>
      <c r="E17" s="112">
        <v>8482.68261</v>
      </c>
    </row>
    <row r="18" spans="1:5" ht="18.75">
      <c r="A18" s="92"/>
      <c r="B18" s="153"/>
      <c r="C18" s="153"/>
      <c r="D18" s="153"/>
      <c r="E18" s="111"/>
    </row>
    <row r="19" spans="1:5" ht="18.75">
      <c r="A19" s="114" t="s">
        <v>4</v>
      </c>
      <c r="B19" s="68">
        <f>SUM(B16:B17)</f>
        <v>459579.78261</v>
      </c>
      <c r="C19" s="374">
        <f>SUM(C16:C17)</f>
        <v>422813.4</v>
      </c>
      <c r="D19" s="375"/>
      <c r="E19" s="68">
        <f>SUM(E16:E17)</f>
        <v>36766.38261</v>
      </c>
    </row>
    <row r="20" ht="48" customHeight="1">
      <c r="E20" s="115"/>
    </row>
    <row r="21" spans="1:16" ht="18.75">
      <c r="A21" s="326" t="s">
        <v>135</v>
      </c>
      <c r="B21" s="326"/>
      <c r="C21" s="326"/>
      <c r="D21" s="326"/>
      <c r="E21" s="326"/>
      <c r="N21" s="116"/>
      <c r="O21" s="117"/>
      <c r="P21" s="117"/>
    </row>
    <row r="22" spans="2:16" ht="18.75">
      <c r="B22" s="154"/>
      <c r="C22" s="154"/>
      <c r="E22" s="115"/>
      <c r="N22" s="116"/>
      <c r="O22" s="118"/>
      <c r="P22" s="117"/>
    </row>
    <row r="23" spans="1:5" ht="18.75">
      <c r="A23" s="326"/>
      <c r="B23" s="326"/>
      <c r="C23" s="326"/>
      <c r="D23" s="326"/>
      <c r="E23" s="326"/>
    </row>
    <row r="24" ht="18.75">
      <c r="E24" s="115"/>
    </row>
    <row r="25" ht="18.75">
      <c r="E25" s="115"/>
    </row>
  </sheetData>
  <sheetProtection/>
  <mergeCells count="11">
    <mergeCell ref="A6:E6"/>
    <mergeCell ref="A8:E8"/>
    <mergeCell ref="C13:E13"/>
    <mergeCell ref="C16:D16"/>
    <mergeCell ref="C17:D17"/>
    <mergeCell ref="C19:D19"/>
    <mergeCell ref="A21:E21"/>
    <mergeCell ref="A23:E23"/>
    <mergeCell ref="A13:A14"/>
    <mergeCell ref="B13:B14"/>
    <mergeCell ref="C14:D14"/>
  </mergeCells>
  <printOptions/>
  <pageMargins left="0.984251968503937" right="0.7874015748031497" top="0.984251968503937" bottom="0.7874015748031497" header="0.31496062992125984" footer="0.31496062992125984"/>
  <pageSetup fitToHeight="1" fitToWidth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24.125" style="26" customWidth="1"/>
    <col min="2" max="2" width="17.00390625" style="26" customWidth="1"/>
    <col min="3" max="3" width="18.375" style="26" customWidth="1"/>
    <col min="4" max="4" width="23.75390625" style="26" customWidth="1"/>
    <col min="5" max="5" width="9.25390625" style="26" bestFit="1" customWidth="1"/>
    <col min="6" max="12" width="9.125" style="26" customWidth="1"/>
    <col min="13" max="13" width="30.75390625" style="26" customWidth="1"/>
    <col min="14" max="15" width="22.625" style="26" customWidth="1"/>
    <col min="16" max="16384" width="9.125" style="26" customWidth="1"/>
  </cols>
  <sheetData>
    <row r="1" spans="1:4" ht="18.75">
      <c r="A1" s="98"/>
      <c r="B1" s="98"/>
      <c r="C1" s="46"/>
      <c r="D1" s="31" t="s">
        <v>81</v>
      </c>
    </row>
    <row r="2" spans="1:4" ht="18.75">
      <c r="A2" s="98"/>
      <c r="B2" s="98"/>
      <c r="C2" s="46"/>
      <c r="D2" s="31" t="s">
        <v>116</v>
      </c>
    </row>
    <row r="3" spans="1:4" ht="18.75">
      <c r="A3" s="98"/>
      <c r="B3" s="98"/>
      <c r="C3" s="46"/>
      <c r="D3" s="46"/>
    </row>
    <row r="4" spans="1:4" ht="18.75">
      <c r="A4" s="98"/>
      <c r="B4" s="98"/>
      <c r="C4" s="46"/>
      <c r="D4" s="46"/>
    </row>
    <row r="6" spans="1:4" ht="18.75" customHeight="1">
      <c r="A6" s="322" t="s">
        <v>10</v>
      </c>
      <c r="B6" s="322"/>
      <c r="C6" s="322"/>
      <c r="D6" s="322"/>
    </row>
    <row r="7" spans="1:4" ht="18.75">
      <c r="A7" s="89"/>
      <c r="B7" s="89"/>
      <c r="C7" s="89"/>
      <c r="D7" s="89"/>
    </row>
    <row r="8" spans="1:4" ht="134.25" customHeight="1">
      <c r="A8" s="318" t="s">
        <v>130</v>
      </c>
      <c r="B8" s="318"/>
      <c r="C8" s="318"/>
      <c r="D8" s="318"/>
    </row>
    <row r="9" spans="1:4" ht="17.25" customHeight="1">
      <c r="A9" s="49"/>
      <c r="B9" s="49"/>
      <c r="C9" s="49"/>
      <c r="D9" s="49"/>
    </row>
    <row r="10" spans="1:4" ht="18.75" customHeight="1">
      <c r="A10" s="49"/>
      <c r="B10" s="49"/>
      <c r="C10" s="49"/>
      <c r="D10" s="49"/>
    </row>
    <row r="11" spans="1:4" ht="18.75" customHeight="1">
      <c r="A11" s="49"/>
      <c r="B11" s="49"/>
      <c r="C11" s="49"/>
      <c r="D11" s="49"/>
    </row>
    <row r="12" ht="18.75">
      <c r="D12" s="134" t="s">
        <v>1</v>
      </c>
    </row>
    <row r="13" spans="1:4" ht="19.5" customHeight="1">
      <c r="A13" s="356" t="s">
        <v>106</v>
      </c>
      <c r="B13" s="356" t="s">
        <v>4</v>
      </c>
      <c r="C13" s="350" t="s">
        <v>72</v>
      </c>
      <c r="D13" s="351"/>
    </row>
    <row r="14" spans="1:4" ht="81" customHeight="1">
      <c r="A14" s="357"/>
      <c r="B14" s="357"/>
      <c r="C14" s="91" t="s">
        <v>85</v>
      </c>
      <c r="D14" s="91" t="s">
        <v>105</v>
      </c>
    </row>
    <row r="15" spans="1:4" ht="9" customHeight="1">
      <c r="A15" s="92"/>
      <c r="B15" s="109"/>
      <c r="C15" s="109"/>
      <c r="D15" s="110"/>
    </row>
    <row r="16" spans="1:4" ht="18.75">
      <c r="A16" s="74" t="s">
        <v>11</v>
      </c>
      <c r="B16" s="93">
        <f>C16+D16</f>
        <v>210000</v>
      </c>
      <c r="C16" s="151">
        <v>193200</v>
      </c>
      <c r="D16" s="152">
        <v>16800</v>
      </c>
    </row>
    <row r="17" spans="1:4" ht="18.75">
      <c r="A17" s="74" t="s">
        <v>2</v>
      </c>
      <c r="B17" s="93">
        <f>C17+D17</f>
        <v>63647.72</v>
      </c>
      <c r="C17" s="151">
        <v>58555.9</v>
      </c>
      <c r="D17" s="152">
        <v>5091.82</v>
      </c>
    </row>
    <row r="18" spans="1:4" ht="18.75">
      <c r="A18" s="92"/>
      <c r="B18" s="119"/>
      <c r="C18" s="119"/>
      <c r="D18" s="93"/>
    </row>
    <row r="19" spans="1:4" ht="18.75">
      <c r="A19" s="114" t="s">
        <v>4</v>
      </c>
      <c r="B19" s="120">
        <f>SUM(B16:B17)</f>
        <v>273647.72</v>
      </c>
      <c r="C19" s="120">
        <f>SUM(C16:C17)</f>
        <v>251755.9</v>
      </c>
      <c r="D19" s="120">
        <f>SUM(D16:D17)</f>
        <v>21891.82</v>
      </c>
    </row>
    <row r="20" ht="48" customHeight="1">
      <c r="D20" s="115"/>
    </row>
    <row r="21" spans="4:15" ht="18.75">
      <c r="D21" s="115"/>
      <c r="M21" s="116"/>
      <c r="N21" s="117"/>
      <c r="O21" s="117"/>
    </row>
    <row r="22" spans="4:15" ht="18.75">
      <c r="D22" s="115"/>
      <c r="M22" s="116"/>
      <c r="N22" s="118"/>
      <c r="O22" s="117"/>
    </row>
    <row r="23" spans="1:4" ht="18.75">
      <c r="A23" s="326"/>
      <c r="B23" s="326"/>
      <c r="C23" s="326"/>
      <c r="D23" s="326"/>
    </row>
    <row r="24" ht="18.75">
      <c r="D24" s="115"/>
    </row>
    <row r="25" ht="18.75">
      <c r="D25" s="115"/>
    </row>
  </sheetData>
  <sheetProtection/>
  <mergeCells count="6">
    <mergeCell ref="A23:D23"/>
    <mergeCell ref="A6:D6"/>
    <mergeCell ref="A8:D8"/>
    <mergeCell ref="C13:D13"/>
    <mergeCell ref="A13:A14"/>
    <mergeCell ref="B13:B14"/>
  </mergeCells>
  <printOptions/>
  <pageMargins left="0.7874015748031497" right="0.5905511811023623" top="0.984251968503937" bottom="0.7874015748031497" header="0.31496062992125984" footer="0.31496062992125984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H14" sqref="H14"/>
    </sheetView>
  </sheetViews>
  <sheetFormatPr defaultColWidth="9.00390625" defaultRowHeight="12.75"/>
  <cols>
    <col min="1" max="1" width="26.875" style="26" customWidth="1"/>
    <col min="2" max="2" width="14.875" style="26" customWidth="1"/>
    <col min="3" max="3" width="18.375" style="26" customWidth="1"/>
    <col min="4" max="4" width="0.74609375" style="26" customWidth="1"/>
    <col min="5" max="5" width="20.75390625" style="26" customWidth="1"/>
    <col min="6" max="6" width="1.75390625" style="26" customWidth="1"/>
    <col min="7" max="7" width="9.25390625" style="26" bestFit="1" customWidth="1"/>
    <col min="8" max="14" width="9.125" style="26" customWidth="1"/>
    <col min="15" max="15" width="30.75390625" style="26" customWidth="1"/>
    <col min="16" max="17" width="22.625" style="26" customWidth="1"/>
    <col min="18" max="16384" width="9.125" style="26" customWidth="1"/>
  </cols>
  <sheetData>
    <row r="1" spans="1:6" ht="18.75">
      <c r="A1" s="98"/>
      <c r="B1" s="98"/>
      <c r="C1" s="382" t="s">
        <v>121</v>
      </c>
      <c r="D1" s="382"/>
      <c r="E1" s="382"/>
      <c r="F1" s="382"/>
    </row>
    <row r="2" spans="1:6" ht="18.75">
      <c r="A2" s="98"/>
      <c r="B2" s="98"/>
      <c r="C2" s="382" t="s">
        <v>118</v>
      </c>
      <c r="D2" s="382"/>
      <c r="E2" s="382"/>
      <c r="F2" s="382"/>
    </row>
    <row r="3" spans="1:6" ht="18.75">
      <c r="A3" s="98"/>
      <c r="B3" s="98"/>
      <c r="C3" s="46"/>
      <c r="D3" s="46"/>
      <c r="E3" s="46"/>
      <c r="F3" s="46"/>
    </row>
    <row r="4" spans="1:6" ht="18.75">
      <c r="A4" s="98"/>
      <c r="B4" s="98"/>
      <c r="C4" s="46"/>
      <c r="D4" s="46"/>
      <c r="E4" s="46"/>
      <c r="F4" s="46"/>
    </row>
    <row r="6" spans="1:6" ht="18.75" customHeight="1">
      <c r="A6" s="322" t="s">
        <v>10</v>
      </c>
      <c r="B6" s="322"/>
      <c r="C6" s="322"/>
      <c r="D6" s="322"/>
      <c r="E6" s="322"/>
      <c r="F6" s="322"/>
    </row>
    <row r="7" spans="1:5" ht="18.75">
      <c r="A7" s="89"/>
      <c r="B7" s="89"/>
      <c r="C7" s="89"/>
      <c r="D7" s="89"/>
      <c r="E7" s="89"/>
    </row>
    <row r="8" spans="1:6" ht="91.5" customHeight="1">
      <c r="A8" s="318" t="s">
        <v>123</v>
      </c>
      <c r="B8" s="318"/>
      <c r="C8" s="318"/>
      <c r="D8" s="318"/>
      <c r="E8" s="318"/>
      <c r="F8" s="318"/>
    </row>
    <row r="9" spans="1:6" ht="17.25" customHeight="1">
      <c r="A9" s="49"/>
      <c r="B9" s="49"/>
      <c r="C9" s="49"/>
      <c r="D9" s="49"/>
      <c r="E9" s="49"/>
      <c r="F9" s="49"/>
    </row>
    <row r="10" spans="1:5" ht="18.75" customHeight="1">
      <c r="A10" s="49"/>
      <c r="B10" s="49"/>
      <c r="C10" s="49"/>
      <c r="D10" s="49"/>
      <c r="E10" s="49"/>
    </row>
    <row r="11" spans="1:5" ht="18.75" customHeight="1">
      <c r="A11" s="49"/>
      <c r="B11" s="49"/>
      <c r="C11" s="49"/>
      <c r="D11" s="49"/>
      <c r="E11" s="49"/>
    </row>
    <row r="12" spans="5:6" ht="18.75">
      <c r="E12" s="354" t="s">
        <v>1</v>
      </c>
      <c r="F12" s="354"/>
    </row>
    <row r="13" spans="1:6" ht="19.5" customHeight="1">
      <c r="A13" s="356" t="s">
        <v>106</v>
      </c>
      <c r="B13" s="356" t="s">
        <v>4</v>
      </c>
      <c r="C13" s="350" t="s">
        <v>72</v>
      </c>
      <c r="D13" s="351"/>
      <c r="E13" s="351"/>
      <c r="F13" s="351"/>
    </row>
    <row r="14" spans="1:6" ht="81" customHeight="1">
      <c r="A14" s="357"/>
      <c r="B14" s="357"/>
      <c r="C14" s="350" t="s">
        <v>85</v>
      </c>
      <c r="D14" s="378"/>
      <c r="E14" s="91" t="s">
        <v>105</v>
      </c>
      <c r="F14" s="108"/>
    </row>
    <row r="15" spans="1:5" ht="9" customHeight="1">
      <c r="A15" s="92"/>
      <c r="B15" s="109"/>
      <c r="C15" s="109"/>
      <c r="D15" s="109"/>
      <c r="E15" s="110"/>
    </row>
    <row r="16" spans="1:5" ht="18.75">
      <c r="A16" s="141" t="s">
        <v>3</v>
      </c>
      <c r="B16" s="110">
        <f>C16+E16</f>
        <v>3264</v>
      </c>
      <c r="C16" s="379">
        <v>1564</v>
      </c>
      <c r="D16" s="380"/>
      <c r="E16" s="145">
        <v>1700</v>
      </c>
    </row>
    <row r="17" spans="1:5" ht="18.75">
      <c r="A17" s="92"/>
      <c r="B17" s="109"/>
      <c r="C17" s="109"/>
      <c r="D17" s="109"/>
      <c r="E17" s="110"/>
    </row>
    <row r="18" spans="1:5" ht="18.75">
      <c r="A18" s="114" t="s">
        <v>4</v>
      </c>
      <c r="B18" s="95">
        <f>SUM(B16:B16)</f>
        <v>3264</v>
      </c>
      <c r="C18" s="381">
        <f>C16</f>
        <v>1564</v>
      </c>
      <c r="D18" s="380"/>
      <c r="E18" s="95">
        <f>SUM(E16:E16)</f>
        <v>1700</v>
      </c>
    </row>
    <row r="19" ht="48" customHeight="1">
      <c r="E19" s="115"/>
    </row>
    <row r="20" spans="5:17" ht="18.75">
      <c r="E20" s="115"/>
      <c r="O20" s="116"/>
      <c r="P20" s="117"/>
      <c r="Q20" s="117"/>
    </row>
    <row r="21" spans="5:17" ht="18.75">
      <c r="E21" s="115"/>
      <c r="O21" s="116"/>
      <c r="P21" s="118"/>
      <c r="Q21" s="117"/>
    </row>
    <row r="22" spans="1:5" ht="18.75">
      <c r="A22" s="326"/>
      <c r="B22" s="326"/>
      <c r="C22" s="326"/>
      <c r="D22" s="326"/>
      <c r="E22" s="326"/>
    </row>
    <row r="23" spans="2:5" ht="18.75">
      <c r="B23" s="121"/>
      <c r="E23" s="115"/>
    </row>
    <row r="24" spans="2:5" ht="18.75">
      <c r="B24" s="121"/>
      <c r="E24" s="115"/>
    </row>
    <row r="25" spans="2:5" ht="18.75">
      <c r="B25" s="121"/>
      <c r="E25" s="115"/>
    </row>
    <row r="26" ht="18.75">
      <c r="B26" s="121"/>
    </row>
  </sheetData>
  <sheetProtection/>
  <mergeCells count="12">
    <mergeCell ref="A22:E22"/>
    <mergeCell ref="C1:F1"/>
    <mergeCell ref="C2:F2"/>
    <mergeCell ref="A6:F6"/>
    <mergeCell ref="A8:F8"/>
    <mergeCell ref="E12:F12"/>
    <mergeCell ref="A13:A14"/>
    <mergeCell ref="B13:B14"/>
    <mergeCell ref="C13:F13"/>
    <mergeCell ref="C14:D14"/>
    <mergeCell ref="C16:D16"/>
    <mergeCell ref="C18:D18"/>
  </mergeCells>
  <printOptions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29.25390625" style="26" customWidth="1"/>
    <col min="2" max="2" width="17.00390625" style="26" customWidth="1"/>
    <col min="3" max="3" width="18.375" style="26" customWidth="1"/>
    <col min="4" max="4" width="5.375" style="26" customWidth="1"/>
    <col min="5" max="5" width="23.75390625" style="26" customWidth="1"/>
    <col min="6" max="6" width="2.25390625" style="26" customWidth="1"/>
    <col min="7" max="7" width="9.25390625" style="26" bestFit="1" customWidth="1"/>
    <col min="8" max="8" width="9.125" style="26" customWidth="1"/>
    <col min="9" max="10" width="38.125" style="26" customWidth="1"/>
    <col min="11" max="14" width="9.125" style="26" customWidth="1"/>
    <col min="15" max="15" width="30.75390625" style="26" customWidth="1"/>
    <col min="16" max="17" width="22.625" style="26" customWidth="1"/>
    <col min="18" max="16384" width="9.125" style="26" customWidth="1"/>
  </cols>
  <sheetData>
    <row r="1" spans="1:6" ht="18.75">
      <c r="A1" s="98"/>
      <c r="B1" s="98"/>
      <c r="C1" s="382" t="s">
        <v>80</v>
      </c>
      <c r="D1" s="382"/>
      <c r="E1" s="382"/>
      <c r="F1" s="382"/>
    </row>
    <row r="2" spans="1:6" ht="18.75">
      <c r="A2" s="98"/>
      <c r="B2" s="98"/>
      <c r="C2" s="382" t="s">
        <v>118</v>
      </c>
      <c r="D2" s="382"/>
      <c r="E2" s="382"/>
      <c r="F2" s="382"/>
    </row>
    <row r="3" spans="1:6" ht="18.75">
      <c r="A3" s="98"/>
      <c r="B3" s="98"/>
      <c r="C3" s="46"/>
      <c r="D3" s="46"/>
      <c r="E3" s="46"/>
      <c r="F3" s="46"/>
    </row>
    <row r="4" spans="1:6" ht="18.75">
      <c r="A4" s="98"/>
      <c r="B4" s="98"/>
      <c r="C4" s="46"/>
      <c r="D4" s="46"/>
      <c r="E4" s="46"/>
      <c r="F4" s="46"/>
    </row>
    <row r="6" spans="1:6" ht="18.75" customHeight="1">
      <c r="A6" s="322" t="s">
        <v>10</v>
      </c>
      <c r="B6" s="322"/>
      <c r="C6" s="322"/>
      <c r="D6" s="322"/>
      <c r="E6" s="322"/>
      <c r="F6" s="322"/>
    </row>
    <row r="7" spans="1:5" ht="4.5" customHeight="1">
      <c r="A7" s="89"/>
      <c r="B7" s="89"/>
      <c r="C7" s="89"/>
      <c r="D7" s="89"/>
      <c r="E7" s="89"/>
    </row>
    <row r="8" spans="1:6" ht="91.5" customHeight="1">
      <c r="A8" s="318" t="s">
        <v>131</v>
      </c>
      <c r="B8" s="318"/>
      <c r="C8" s="318"/>
      <c r="D8" s="318"/>
      <c r="E8" s="318"/>
      <c r="F8" s="318"/>
    </row>
    <row r="9" spans="1:6" ht="17.25" customHeight="1">
      <c r="A9" s="49"/>
      <c r="B9" s="49"/>
      <c r="C9" s="49"/>
      <c r="D9" s="49"/>
      <c r="E9" s="49"/>
      <c r="F9" s="49"/>
    </row>
    <row r="10" spans="1:5" ht="18.75" customHeight="1">
      <c r="A10" s="49"/>
      <c r="B10" s="49"/>
      <c r="C10" s="49"/>
      <c r="D10" s="49"/>
      <c r="E10" s="49"/>
    </row>
    <row r="11" spans="1:5" ht="18.75" customHeight="1">
      <c r="A11" s="49"/>
      <c r="B11" s="49"/>
      <c r="C11" s="49"/>
      <c r="D11" s="49"/>
      <c r="E11" s="49"/>
    </row>
    <row r="12" spans="5:6" ht="18.75">
      <c r="E12" s="354" t="s">
        <v>1</v>
      </c>
      <c r="F12" s="354"/>
    </row>
    <row r="13" spans="1:6" ht="19.5" customHeight="1">
      <c r="A13" s="356" t="s">
        <v>133</v>
      </c>
      <c r="B13" s="356" t="s">
        <v>4</v>
      </c>
      <c r="C13" s="350" t="s">
        <v>72</v>
      </c>
      <c r="D13" s="351"/>
      <c r="E13" s="351"/>
      <c r="F13" s="351"/>
    </row>
    <row r="14" spans="1:6" ht="81" customHeight="1">
      <c r="A14" s="357"/>
      <c r="B14" s="357"/>
      <c r="C14" s="350" t="s">
        <v>85</v>
      </c>
      <c r="D14" s="378"/>
      <c r="E14" s="91" t="s">
        <v>105</v>
      </c>
      <c r="F14" s="108"/>
    </row>
    <row r="15" spans="1:5" ht="9" customHeight="1">
      <c r="A15" s="92"/>
      <c r="B15" s="109"/>
      <c r="C15" s="109"/>
      <c r="D15" s="109"/>
      <c r="E15" s="110"/>
    </row>
    <row r="16" spans="1:5" ht="18.75">
      <c r="A16" s="141" t="s">
        <v>11</v>
      </c>
      <c r="B16" s="111">
        <f>C16+E16</f>
        <v>184238.97959</v>
      </c>
      <c r="C16" s="377">
        <v>180554.2</v>
      </c>
      <c r="D16" s="383"/>
      <c r="E16" s="112">
        <v>3684.77959</v>
      </c>
    </row>
    <row r="17" spans="1:5" ht="18.75">
      <c r="A17" s="113" t="s">
        <v>86</v>
      </c>
      <c r="B17" s="111">
        <f>C17+E17</f>
        <v>45918.36735</v>
      </c>
      <c r="C17" s="377">
        <v>45000</v>
      </c>
      <c r="D17" s="383"/>
      <c r="E17" s="112">
        <v>918.36735</v>
      </c>
    </row>
    <row r="18" spans="1:5" ht="18.75">
      <c r="A18" s="113" t="s">
        <v>67</v>
      </c>
      <c r="B18" s="111">
        <f>C18+E18</f>
        <v>91836.73469</v>
      </c>
      <c r="C18" s="377">
        <v>90000</v>
      </c>
      <c r="D18" s="383"/>
      <c r="E18" s="112">
        <v>1836.73469</v>
      </c>
    </row>
    <row r="19" spans="1:5" ht="18.75">
      <c r="A19" s="92"/>
      <c r="B19" s="119"/>
      <c r="C19" s="119"/>
      <c r="D19" s="119"/>
      <c r="E19" s="93"/>
    </row>
    <row r="20" spans="1:5" ht="18.75">
      <c r="A20" s="114" t="s">
        <v>4</v>
      </c>
      <c r="B20" s="68">
        <f>SUM(B16:B18)</f>
        <v>321994.08163</v>
      </c>
      <c r="C20" s="374">
        <f>C16+C17+C18</f>
        <v>315554.2</v>
      </c>
      <c r="D20" s="384"/>
      <c r="E20" s="68">
        <f>SUM(E16:E18)</f>
        <v>6439.88163</v>
      </c>
    </row>
    <row r="21" ht="48" customHeight="1">
      <c r="E21" s="115"/>
    </row>
    <row r="22" spans="5:17" ht="18.75">
      <c r="E22" s="115"/>
      <c r="O22" s="116"/>
      <c r="P22" s="117"/>
      <c r="Q22" s="117"/>
    </row>
    <row r="23" spans="5:17" ht="18.75">
      <c r="E23" s="115"/>
      <c r="O23" s="116"/>
      <c r="P23" s="118"/>
      <c r="Q23" s="117"/>
    </row>
    <row r="24" spans="1:5" ht="18.75">
      <c r="A24" s="326"/>
      <c r="B24" s="326"/>
      <c r="C24" s="326"/>
      <c r="D24" s="326"/>
      <c r="E24" s="326"/>
    </row>
    <row r="25" ht="18.75">
      <c r="E25" s="115"/>
    </row>
    <row r="26" ht="18.75">
      <c r="E26" s="115"/>
    </row>
  </sheetData>
  <sheetProtection/>
  <mergeCells count="14">
    <mergeCell ref="A13:A14"/>
    <mergeCell ref="B13:B14"/>
    <mergeCell ref="C13:F13"/>
    <mergeCell ref="C14:D14"/>
    <mergeCell ref="A24:E24"/>
    <mergeCell ref="C16:D16"/>
    <mergeCell ref="C17:D17"/>
    <mergeCell ref="C18:D18"/>
    <mergeCell ref="C20:D20"/>
    <mergeCell ref="C1:F1"/>
    <mergeCell ref="C2:F2"/>
    <mergeCell ref="A6:F6"/>
    <mergeCell ref="A8:F8"/>
    <mergeCell ref="E12:F12"/>
  </mergeCells>
  <printOptions/>
  <pageMargins left="0.7874015748031497" right="0.5905511811023623" top="0.984251968503937" bottom="0.7874015748031497" header="0.31496062992125984" footer="0.31496062992125984"/>
  <pageSetup fitToHeight="1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I22" sqref="I22"/>
    </sheetView>
  </sheetViews>
  <sheetFormatPr defaultColWidth="9.00390625" defaultRowHeight="12.75"/>
  <cols>
    <col min="1" max="1" width="38.625" style="189" customWidth="1"/>
    <col min="2" max="2" width="18.00390625" style="189" customWidth="1"/>
    <col min="3" max="3" width="17.375" style="189" customWidth="1"/>
    <col min="4" max="4" width="10.00390625" style="189" customWidth="1"/>
    <col min="5" max="5" width="17.375" style="189" customWidth="1"/>
    <col min="6" max="6" width="24.875" style="189" customWidth="1"/>
    <col min="7" max="7" width="2.875" style="189" customWidth="1"/>
    <col min="8" max="9" width="9.125" style="189" customWidth="1"/>
    <col min="10" max="10" width="115.25390625" style="189" customWidth="1"/>
    <col min="11" max="16384" width="9.125" style="189" customWidth="1"/>
  </cols>
  <sheetData>
    <row r="1" spans="1:7" s="1" customFormat="1" ht="18.75">
      <c r="A1" s="53"/>
      <c r="B1" s="187"/>
      <c r="C1" s="187"/>
      <c r="D1" s="391" t="s">
        <v>147</v>
      </c>
      <c r="E1" s="391"/>
      <c r="F1" s="391"/>
      <c r="G1" s="391"/>
    </row>
    <row r="2" spans="1:7" s="1" customFormat="1" ht="18.75">
      <c r="A2" s="53"/>
      <c r="B2" s="187"/>
      <c r="C2" s="187"/>
      <c r="D2" s="392" t="s">
        <v>117</v>
      </c>
      <c r="E2" s="392"/>
      <c r="F2" s="392"/>
      <c r="G2" s="392"/>
    </row>
    <row r="3" spans="1:7" s="1" customFormat="1" ht="12.75" customHeight="1">
      <c r="A3" s="53"/>
      <c r="B3" s="187"/>
      <c r="C3" s="187"/>
      <c r="D3" s="188"/>
      <c r="E3" s="188"/>
      <c r="F3" s="188"/>
      <c r="G3" s="188"/>
    </row>
    <row r="4" ht="12.75" customHeight="1"/>
    <row r="5" ht="12.75" customHeight="1"/>
    <row r="6" spans="1:7" s="192" customFormat="1" ht="16.5" customHeight="1">
      <c r="A6" s="390" t="s">
        <v>10</v>
      </c>
      <c r="B6" s="390"/>
      <c r="C6" s="390"/>
      <c r="D6" s="390"/>
      <c r="E6" s="390"/>
      <c r="F6" s="390"/>
      <c r="G6" s="390"/>
    </row>
    <row r="7" spans="1:5" s="192" customFormat="1" ht="4.5" customHeight="1">
      <c r="A7" s="191"/>
      <c r="B7" s="191"/>
      <c r="C7" s="191"/>
      <c r="D7" s="191"/>
      <c r="E7" s="191"/>
    </row>
    <row r="8" spans="1:7" s="192" customFormat="1" ht="76.5" customHeight="1">
      <c r="A8" s="390" t="s">
        <v>157</v>
      </c>
      <c r="B8" s="390"/>
      <c r="C8" s="390"/>
      <c r="D8" s="390"/>
      <c r="E8" s="390"/>
      <c r="F8" s="390"/>
      <c r="G8" s="390"/>
    </row>
    <row r="9" spans="1:7" s="192" customFormat="1" ht="12.75" customHeight="1">
      <c r="A9" s="190"/>
      <c r="B9" s="190"/>
      <c r="C9" s="190"/>
      <c r="D9" s="190"/>
      <c r="E9" s="190"/>
      <c r="F9" s="190"/>
      <c r="G9" s="190"/>
    </row>
    <row r="10" spans="1:7" s="192" customFormat="1" ht="12.75" customHeight="1">
      <c r="A10" s="190"/>
      <c r="B10" s="190"/>
      <c r="C10" s="190"/>
      <c r="D10" s="190"/>
      <c r="E10" s="190"/>
      <c r="F10" s="190"/>
      <c r="G10" s="190"/>
    </row>
    <row r="11" spans="1:5" s="192" customFormat="1" ht="12.75" customHeight="1">
      <c r="A11" s="193"/>
      <c r="B11" s="193"/>
      <c r="C11" s="193"/>
      <c r="D11" s="193"/>
      <c r="E11" s="193"/>
    </row>
    <row r="12" spans="2:7" s="192" customFormat="1" ht="18.75" customHeight="1">
      <c r="B12" s="194"/>
      <c r="C12" s="194"/>
      <c r="D12" s="195"/>
      <c r="E12" s="195"/>
      <c r="F12" s="393" t="s">
        <v>1</v>
      </c>
      <c r="G12" s="393"/>
    </row>
    <row r="13" spans="1:7" s="192" customFormat="1" ht="33" customHeight="1">
      <c r="A13" s="394" t="s">
        <v>158</v>
      </c>
      <c r="B13" s="396" t="s">
        <v>159</v>
      </c>
      <c r="C13" s="396"/>
      <c r="D13" s="396"/>
      <c r="E13" s="397" t="s">
        <v>160</v>
      </c>
      <c r="F13" s="398"/>
      <c r="G13" s="398"/>
    </row>
    <row r="14" spans="1:8" s="192" customFormat="1" ht="38.25" customHeight="1">
      <c r="A14" s="395"/>
      <c r="B14" s="196" t="s">
        <v>75</v>
      </c>
      <c r="C14" s="396" t="s">
        <v>161</v>
      </c>
      <c r="D14" s="396"/>
      <c r="E14" s="196" t="s">
        <v>75</v>
      </c>
      <c r="F14" s="396" t="s">
        <v>161</v>
      </c>
      <c r="G14" s="397"/>
      <c r="H14" s="207"/>
    </row>
    <row r="15" spans="1:7" s="208" customFormat="1" ht="14.25" customHeight="1">
      <c r="A15" s="197">
        <v>1</v>
      </c>
      <c r="B15" s="197">
        <v>2</v>
      </c>
      <c r="C15" s="387">
        <v>3</v>
      </c>
      <c r="D15" s="387"/>
      <c r="E15" s="198">
        <v>4</v>
      </c>
      <c r="F15" s="388">
        <v>5</v>
      </c>
      <c r="G15" s="389"/>
    </row>
    <row r="16" spans="1:6" s="192" customFormat="1" ht="6" customHeight="1">
      <c r="A16" s="199"/>
      <c r="B16" s="199"/>
      <c r="C16" s="199"/>
      <c r="D16" s="199"/>
      <c r="E16" s="199"/>
      <c r="F16" s="199"/>
    </row>
    <row r="17" spans="1:6" s="192" customFormat="1" ht="16.5">
      <c r="A17" s="200" t="s">
        <v>66</v>
      </c>
      <c r="B17" s="201">
        <v>14873.09</v>
      </c>
      <c r="C17" s="385">
        <v>10097.51682</v>
      </c>
      <c r="D17" s="385"/>
      <c r="E17" s="201">
        <v>1293.31217</v>
      </c>
      <c r="F17" s="201">
        <v>878.04494</v>
      </c>
    </row>
    <row r="18" spans="1:6" s="192" customFormat="1" ht="16.5">
      <c r="A18" s="200" t="s">
        <v>47</v>
      </c>
      <c r="B18" s="201">
        <v>9207.34</v>
      </c>
      <c r="C18" s="385">
        <v>8545.03723</v>
      </c>
      <c r="D18" s="385"/>
      <c r="E18" s="201">
        <v>800.63827</v>
      </c>
      <c r="F18" s="201">
        <v>743.04672</v>
      </c>
    </row>
    <row r="19" spans="1:6" s="192" customFormat="1" ht="16.5">
      <c r="A19" s="200" t="s">
        <v>87</v>
      </c>
      <c r="B19" s="201">
        <v>5209</v>
      </c>
      <c r="C19" s="385">
        <v>3080.50345</v>
      </c>
      <c r="D19" s="385"/>
      <c r="E19" s="201">
        <v>452.95652</v>
      </c>
      <c r="F19" s="201">
        <v>267.86987</v>
      </c>
    </row>
    <row r="20" spans="1:6" s="192" customFormat="1" ht="16.5">
      <c r="A20" s="200" t="s">
        <v>68</v>
      </c>
      <c r="B20" s="201">
        <v>5682.7</v>
      </c>
      <c r="C20" s="385">
        <v>4801.88153</v>
      </c>
      <c r="D20" s="385"/>
      <c r="E20" s="201">
        <v>494.14783</v>
      </c>
      <c r="F20" s="201">
        <v>417.55492</v>
      </c>
    </row>
    <row r="21" spans="1:7" s="192" customFormat="1" ht="16.5">
      <c r="A21" s="200" t="s">
        <v>89</v>
      </c>
      <c r="B21" s="201">
        <v>7716.87</v>
      </c>
      <c r="C21" s="385">
        <v>5129.25687</v>
      </c>
      <c r="D21" s="385"/>
      <c r="E21" s="201">
        <v>671.03217</v>
      </c>
      <c r="F21" s="202">
        <v>446.02234</v>
      </c>
      <c r="G21" s="203"/>
    </row>
    <row r="22" spans="1:7" s="192" customFormat="1" ht="34.5" customHeight="1">
      <c r="A22" s="204" t="s">
        <v>4</v>
      </c>
      <c r="B22" s="205">
        <f>SUM(B17:B21)</f>
        <v>42689</v>
      </c>
      <c r="C22" s="386">
        <f>SUM(C17:D21)</f>
        <v>31654.1959</v>
      </c>
      <c r="D22" s="386"/>
      <c r="E22" s="205">
        <f>SUM(E17:E21)</f>
        <v>3712.08696</v>
      </c>
      <c r="F22" s="205">
        <f>SUM(F17:F21)</f>
        <v>2752.53879</v>
      </c>
      <c r="G22" s="206"/>
    </row>
    <row r="24" spans="2:3" ht="16.5">
      <c r="B24" s="209"/>
      <c r="C24" s="209"/>
    </row>
  </sheetData>
  <sheetProtection/>
  <mergeCells count="18">
    <mergeCell ref="A6:G6"/>
    <mergeCell ref="A8:G8"/>
    <mergeCell ref="D1:G1"/>
    <mergeCell ref="D2:G2"/>
    <mergeCell ref="F12:G12"/>
    <mergeCell ref="A13:A14"/>
    <mergeCell ref="B13:D13"/>
    <mergeCell ref="E13:G13"/>
    <mergeCell ref="C14:D14"/>
    <mergeCell ref="F14:G14"/>
    <mergeCell ref="C21:D21"/>
    <mergeCell ref="C22:D22"/>
    <mergeCell ref="C15:D15"/>
    <mergeCell ref="F15:G15"/>
    <mergeCell ref="C17:D17"/>
    <mergeCell ref="C18:D18"/>
    <mergeCell ref="C19:D19"/>
    <mergeCell ref="C20:D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MF-GreMV</cp:lastModifiedBy>
  <cp:lastPrinted>2019-05-28T12:07:23Z</cp:lastPrinted>
  <dcterms:created xsi:type="dcterms:W3CDTF">2008-08-27T11:02:35Z</dcterms:created>
  <dcterms:modified xsi:type="dcterms:W3CDTF">2019-11-22T10:23:24Z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XXJ7TYMEEKJ2-802150788-723</vt:lpwstr>
  </property>
  <property fmtid="{D5CDD505-2E9C-101B-9397-08002B2CF9AE}" pid="4" name="_dlc_DocIdItemGu">
    <vt:lpwstr>e10cbbf5-8bca-4b17-8ccb-cf745a23ba46</vt:lpwstr>
  </property>
  <property fmtid="{D5CDD505-2E9C-101B-9397-08002B2CF9AE}" pid="5" name="_dlc_DocIdU">
    <vt:lpwstr>https://vip.gov.mari.ru/minfin/_layouts/DocIdRedir.aspx?ID=XXJ7TYMEEKJ2-802150788-723, XXJ7TYMEEKJ2-802150788-723</vt:lpwstr>
  </property>
</Properties>
</file>