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0" windowWidth="9540" windowHeight="11265" tabRatio="799" activeTab="0"/>
  </bookViews>
  <sheets>
    <sheet name="таб. 1,3,5,7-8,10-33, 45" sheetId="1" r:id="rId1"/>
    <sheet name="таб.2 " sheetId="2" r:id="rId2"/>
    <sheet name="таб 4 гтс" sheetId="3" r:id="rId3"/>
    <sheet name="Табл.5" sheetId="4" r:id="rId4"/>
    <sheet name="таб.6" sheetId="5" r:id="rId5"/>
    <sheet name="таб.9" sheetId="6" r:id="rId6"/>
    <sheet name="17" sheetId="7" r:id="rId7"/>
    <sheet name="21" sheetId="8" r:id="rId8"/>
    <sheet name="таб.30" sheetId="9" r:id="rId9"/>
    <sheet name="табл 34" sheetId="10" r:id="rId10"/>
    <sheet name="таб.36" sheetId="11" r:id="rId11"/>
    <sheet name="таб.37 " sheetId="12" r:id="rId12"/>
    <sheet name="таб.38" sheetId="13" r:id="rId13"/>
    <sheet name="таб.39" sheetId="14" r:id="rId14"/>
    <sheet name="таб. 40" sheetId="15" r:id="rId15"/>
    <sheet name="таб.41" sheetId="16" r:id="rId16"/>
    <sheet name="Табл. 42" sheetId="17" r:id="rId17"/>
    <sheet name="Табл. 44" sheetId="18" r:id="rId18"/>
  </sheets>
  <definedNames>
    <definedName name="Z_13949F9C_19DE_4B29_8461_373DE997FB85_.wvu.Cols" localSheetId="0" hidden="1">'таб. 1,3,5,7-8,10-33, 45'!#REF!</definedName>
    <definedName name="Z_13949F9C_19DE_4B29_8461_373DE997FB85_.wvu.PrintArea" localSheetId="0" hidden="1">'таб. 1,3,5,7-8,10-33, 45'!$A$1:$C$646</definedName>
    <definedName name="Z_13949F9C_19DE_4B29_8461_373DE997FB85_.wvu.Rows" localSheetId="0" hidden="1">'таб. 1,3,5,7-8,10-33, 45'!#REF!,'таб. 1,3,5,7-8,10-33, 45'!#REF!,'таб. 1,3,5,7-8,10-33, 45'!#REF!</definedName>
    <definedName name="Z_27098149_730B_4C24_9464_0ABE6C5B7A40_.wvu.Cols" localSheetId="0" hidden="1">'таб. 1,3,5,7-8,10-33, 45'!#REF!</definedName>
    <definedName name="Z_27098149_730B_4C24_9464_0ABE6C5B7A40_.wvu.PrintArea" localSheetId="0" hidden="1">'таб. 1,3,5,7-8,10-33, 45'!$A$1:$C$646</definedName>
    <definedName name="Z_27098149_730B_4C24_9464_0ABE6C5B7A40_.wvu.Rows" localSheetId="0" hidden="1">'таб. 1,3,5,7-8,10-33, 45'!#REF!,'таб. 1,3,5,7-8,10-33, 45'!#REF!,'таб. 1,3,5,7-8,10-33, 45'!#REF!</definedName>
    <definedName name="Z_4ECD7326_1E50_4CFC_9073_9217FBF30A25_.wvu.Cols" localSheetId="9" hidden="1">'табл 34'!$E:$F</definedName>
    <definedName name="Z_4ECD7326_1E50_4CFC_9073_9217FBF30A25_.wvu.PrintArea" localSheetId="1" hidden="1">'таб.2 '!$A$4:$D$18</definedName>
    <definedName name="Z_4ECD7326_1E50_4CFC_9073_9217FBF30A25_.wvu.PrintArea" localSheetId="11" hidden="1">'таб.37 '!$A$4:$D$21</definedName>
    <definedName name="Z_4ECD7326_1E50_4CFC_9073_9217FBF30A25_.wvu.PrintArea" localSheetId="9" hidden="1">'табл 34'!$A$3:$D$20</definedName>
    <definedName name="Z_4ECD7326_1E50_4CFC_9073_9217FBF30A25_.wvu.Rows" localSheetId="1" hidden="1">'таб.2 '!#REF!</definedName>
    <definedName name="Z_4ECD7326_1E50_4CFC_9073_9217FBF30A25_.wvu.Rows" localSheetId="11" hidden="1">'таб.37 '!#REF!</definedName>
    <definedName name="Z_4ECD7326_1E50_4CFC_9073_9217FBF30A25_.wvu.Rows" localSheetId="9" hidden="1">'табл 34'!#REF!,'табл 34'!#REF!,'табл 34'!#REF!,'табл 34'!#REF!,'табл 34'!#REF!,'табл 34'!#REF!</definedName>
    <definedName name="Z_5EB2EB79_0F2D_4965_A866_C30A47681700_.wvu.Cols" localSheetId="9" hidden="1">'табл 34'!$E:$F</definedName>
    <definedName name="Z_5EB2EB79_0F2D_4965_A866_C30A47681700_.wvu.PrintArea" localSheetId="1" hidden="1">'таб.2 '!$A$4:$D$18</definedName>
    <definedName name="Z_5EB2EB79_0F2D_4965_A866_C30A47681700_.wvu.PrintArea" localSheetId="11" hidden="1">'таб.37 '!$A$4:$D$21</definedName>
    <definedName name="Z_5EB2EB79_0F2D_4965_A866_C30A47681700_.wvu.PrintArea" localSheetId="9" hidden="1">'табл 34'!$A$3:$D$20</definedName>
    <definedName name="Z_5EB2EB79_0F2D_4965_A866_C30A47681700_.wvu.Rows" localSheetId="1" hidden="1">'таб.2 '!#REF!</definedName>
    <definedName name="Z_5EB2EB79_0F2D_4965_A866_C30A47681700_.wvu.Rows" localSheetId="11" hidden="1">'таб.37 '!#REF!</definedName>
    <definedName name="Z_5EB2EB79_0F2D_4965_A866_C30A47681700_.wvu.Rows" localSheetId="9" hidden="1">'табл 34'!#REF!,'табл 34'!#REF!,'табл 34'!#REF!,'табл 34'!#REF!,'табл 34'!#REF!,'табл 34'!#REF!</definedName>
    <definedName name="Z_8A956A1D_DA7C_41CC_A5EF_8716F2348DE0_.wvu.Cols" localSheetId="9" hidden="1">'табл 34'!$E:$F</definedName>
    <definedName name="Z_8A956A1D_DA7C_41CC_A5EF_8716F2348DE0_.wvu.PrintArea" localSheetId="1" hidden="1">'таб.2 '!$A$4:$D$18</definedName>
    <definedName name="Z_8A956A1D_DA7C_41CC_A5EF_8716F2348DE0_.wvu.PrintArea" localSheetId="11" hidden="1">'таб.37 '!$A$4:$D$21</definedName>
    <definedName name="Z_8A956A1D_DA7C_41CC_A5EF_8716F2348DE0_.wvu.PrintArea" localSheetId="9" hidden="1">'табл 34'!$A$3:$D$20</definedName>
    <definedName name="Z_8A956A1D_DA7C_41CC_A5EF_8716F2348DE0_.wvu.Rows" localSheetId="1" hidden="1">'таб.2 '!#REF!</definedName>
    <definedName name="Z_8A956A1D_DA7C_41CC_A5EF_8716F2348DE0_.wvu.Rows" localSheetId="11" hidden="1">'таб.37 '!#REF!</definedName>
    <definedName name="Z_8A956A1D_DA7C_41CC_A5EF_8716F2348DE0_.wvu.Rows" localSheetId="9" hidden="1">'табл 34'!#REF!,'табл 34'!#REF!,'табл 34'!#REF!,'табл 34'!#REF!,'табл 34'!#REF!,'табл 34'!#REF!</definedName>
    <definedName name="Z_9E2F62D5_4E12_42DB_AD5E_E252C9647808_.wvu.Cols" localSheetId="0" hidden="1">'таб. 1,3,5,7-8,10-33, 45'!#REF!</definedName>
    <definedName name="Z_9E2F62D5_4E12_42DB_AD5E_E252C9647808_.wvu.PrintArea" localSheetId="0" hidden="1">'таб. 1,3,5,7-8,10-33, 45'!$A$1:$C$646</definedName>
    <definedName name="Z_9E2F62D5_4E12_42DB_AD5E_E252C9647808_.wvu.Rows" localSheetId="0" hidden="1">'таб. 1,3,5,7-8,10-33, 45'!#REF!,'таб. 1,3,5,7-8,10-33, 45'!#REF!,'таб. 1,3,5,7-8,10-33, 45'!#REF!</definedName>
    <definedName name="Z_B12C682C_F0F8_4EAF_9986_42A177667494_.wvu.Cols" localSheetId="0" hidden="1">'таб. 1,3,5,7-8,10-33, 45'!#REF!</definedName>
    <definedName name="Z_B12C682C_F0F8_4EAF_9986_42A177667494_.wvu.PrintArea" localSheetId="0" hidden="1">'таб. 1,3,5,7-8,10-33, 45'!$A$1:$C$646</definedName>
    <definedName name="Z_B12C682C_F0F8_4EAF_9986_42A177667494_.wvu.Rows" localSheetId="0" hidden="1">'таб. 1,3,5,7-8,10-33, 45'!#REF!,'таб. 1,3,5,7-8,10-33, 45'!#REF!,'таб. 1,3,5,7-8,10-33, 45'!#REF!</definedName>
    <definedName name="Z_B70BFD4D_340D_40C0_A218_B70C170F1C83_.wvu.Cols" localSheetId="0" hidden="1">'таб. 1,3,5,7-8,10-33, 45'!#REF!</definedName>
    <definedName name="Z_B70BFD4D_340D_40C0_A218_B70C170F1C83_.wvu.PrintArea" localSheetId="0" hidden="1">'таб. 1,3,5,7-8,10-33, 45'!$A$1:$C$646</definedName>
    <definedName name="Z_B70BFD4D_340D_40C0_A218_B70C170F1C83_.wvu.Rows" localSheetId="0" hidden="1">'таб. 1,3,5,7-8,10-33, 45'!#REF!,'таб. 1,3,5,7-8,10-33, 45'!#REF!,'таб. 1,3,5,7-8,10-33, 45'!#REF!</definedName>
    <definedName name="Z_B8860172_E7AC_47F0_9097_F957433B85F7_.wvu.Cols" localSheetId="9" hidden="1">'табл 34'!$E:$F</definedName>
    <definedName name="Z_B8860172_E7AC_47F0_9097_F957433B85F7_.wvu.PrintArea" localSheetId="1" hidden="1">'таб.2 '!$A$4:$D$18</definedName>
    <definedName name="Z_B8860172_E7AC_47F0_9097_F957433B85F7_.wvu.PrintArea" localSheetId="11" hidden="1">'таб.37 '!$A$4:$D$21</definedName>
    <definedName name="Z_B8860172_E7AC_47F0_9097_F957433B85F7_.wvu.PrintArea" localSheetId="9" hidden="1">'табл 34'!$A$3:$D$20</definedName>
    <definedName name="Z_B8860172_E7AC_47F0_9097_F957433B85F7_.wvu.Rows" localSheetId="1" hidden="1">'таб.2 '!#REF!</definedName>
    <definedName name="Z_B8860172_E7AC_47F0_9097_F957433B85F7_.wvu.Rows" localSheetId="11" hidden="1">'таб.37 '!#REF!</definedName>
    <definedName name="Z_B8860172_E7AC_47F0_9097_F957433B85F7_.wvu.Rows" localSheetId="9" hidden="1">'табл 34'!#REF!,'табл 34'!#REF!,'табл 34'!#REF!,'табл 34'!#REF!,'табл 34'!#REF!,'табл 34'!#REF!</definedName>
    <definedName name="Z_C8506E7E_F259_4EB9_BD79_24DC27E4D4D6_.wvu.Cols" localSheetId="9" hidden="1">'табл 34'!$E:$F</definedName>
    <definedName name="Z_C8506E7E_F259_4EB9_BD79_24DC27E4D4D6_.wvu.PrintArea" localSheetId="1" hidden="1">'таб.2 '!$A$4:$D$18</definedName>
    <definedName name="Z_C8506E7E_F259_4EB9_BD79_24DC27E4D4D6_.wvu.PrintArea" localSheetId="11" hidden="1">'таб.37 '!$A$4:$D$21</definedName>
    <definedName name="Z_C8506E7E_F259_4EB9_BD79_24DC27E4D4D6_.wvu.PrintArea" localSheetId="9" hidden="1">'табл 34'!$A$3:$D$20</definedName>
    <definedName name="Z_C8506E7E_F259_4EB9_BD79_24DC27E4D4D6_.wvu.Rows" localSheetId="1" hidden="1">'таб.2 '!#REF!</definedName>
    <definedName name="Z_C8506E7E_F259_4EB9_BD79_24DC27E4D4D6_.wvu.Rows" localSheetId="11" hidden="1">'таб.37 '!#REF!</definedName>
    <definedName name="Z_C8506E7E_F259_4EB9_BD79_24DC27E4D4D6_.wvu.Rows" localSheetId="9" hidden="1">'табл 34'!#REF!,'табл 34'!#REF!,'табл 34'!#REF!,'табл 34'!#REF!,'табл 34'!#REF!,'табл 34'!#REF!</definedName>
    <definedName name="Z_D67694DF_14A6_479E_9614_C3E51B4219D0_.wvu.PrintArea" localSheetId="6" hidden="1">'17'!$A$1:$C$30</definedName>
    <definedName name="Z_D67694DF_14A6_479E_9614_C3E51B4219D0_.wvu.PrintArea" localSheetId="7" hidden="1">'21'!$A$1:$C$31</definedName>
    <definedName name="Z_D67694DF_14A6_479E_9614_C3E51B4219D0_.wvu.PrintArea" localSheetId="2" hidden="1">'таб 4 гтс'!$A$1:$G$19</definedName>
    <definedName name="Z_D67694DF_14A6_479E_9614_C3E51B4219D0_.wvu.PrintArea" localSheetId="0" hidden="1">'таб. 1,3,5,7-8,10-33, 45'!$A$1:$C$735</definedName>
    <definedName name="Z_D67694DF_14A6_479E_9614_C3E51B4219D0_.wvu.PrintArea" localSheetId="1" hidden="1">'таб.2 '!$A$1:$G$19</definedName>
    <definedName name="Z_D67694DF_14A6_479E_9614_C3E51B4219D0_.wvu.PrintArea" localSheetId="11" hidden="1">'таб.37 '!$A$1:$G$22</definedName>
    <definedName name="Z_D67694DF_14A6_479E_9614_C3E51B4219D0_.wvu.PrintArea" localSheetId="12" hidden="1">'таб.38'!$A$1:$E$30</definedName>
    <definedName name="Z_D67694DF_14A6_479E_9614_C3E51B4219D0_.wvu.PrintArea" localSheetId="13" hidden="1">'таб.39'!$A$1:$E$30</definedName>
    <definedName name="Z_D67694DF_14A6_479E_9614_C3E51B4219D0_.wvu.PrintArea" localSheetId="9" hidden="1">'табл 34'!$A$3:$D$22</definedName>
    <definedName name="Z_D67694DF_14A6_479E_9614_C3E51B4219D0_.wvu.PrintArea" localSheetId="16" hidden="1">'Табл. 42'!$A$1:$G$23</definedName>
    <definedName name="Z_D67694DF_14A6_479E_9614_C3E51B4219D0_.wvu.PrintArea" localSheetId="17" hidden="1">'Табл. 44'!$A$1:$G$22</definedName>
    <definedName name="Z_D67694DF_14A6_479E_9614_C3E51B4219D0_.wvu.PrintArea" localSheetId="3" hidden="1">'Табл.5'!$A$1:$G$21</definedName>
    <definedName name="Z_D67694DF_14A6_479E_9614_C3E51B4219D0_.wvu.PrintTitles" localSheetId="6" hidden="1">'17'!$10:$10</definedName>
    <definedName name="Z_D67694DF_14A6_479E_9614_C3E51B4219D0_.wvu.PrintTitles" localSheetId="7" hidden="1">'21'!$10:$10</definedName>
    <definedName name="Z_D67694DF_14A6_479E_9614_C3E51B4219D0_.wvu.PrintTitles" localSheetId="1" hidden="1">'таб.2 '!$12:$13</definedName>
    <definedName name="Z_D67694DF_14A6_479E_9614_C3E51B4219D0_.wvu.PrintTitles" localSheetId="8" hidden="1">'таб.30'!$10:$10</definedName>
    <definedName name="Z_D67694DF_14A6_479E_9614_C3E51B4219D0_.wvu.PrintTitles" localSheetId="11" hidden="1">'таб.37 '!$12:$13</definedName>
    <definedName name="Z_D67694DF_14A6_479E_9614_C3E51B4219D0_.wvu.Rows" localSheetId="11" hidden="1">'таб.37 '!$12:$12</definedName>
    <definedName name="Z_E0204226_5038_49AF_948F_DAAEA77392FD_.wvu.Cols" localSheetId="9" hidden="1">'табл 34'!$E:$F</definedName>
    <definedName name="Z_E0204226_5038_49AF_948F_DAAEA77392FD_.wvu.PrintArea" localSheetId="1" hidden="1">'таб.2 '!$A$4:$D$18</definedName>
    <definedName name="Z_E0204226_5038_49AF_948F_DAAEA77392FD_.wvu.PrintArea" localSheetId="11" hidden="1">'таб.37 '!$A$4:$D$21</definedName>
    <definedName name="Z_E0204226_5038_49AF_948F_DAAEA77392FD_.wvu.PrintArea" localSheetId="9" hidden="1">'табл 34'!$A$3:$D$20</definedName>
    <definedName name="Z_E0204226_5038_49AF_948F_DAAEA77392FD_.wvu.Rows" localSheetId="1" hidden="1">'таб.2 '!#REF!</definedName>
    <definedName name="Z_E0204226_5038_49AF_948F_DAAEA77392FD_.wvu.Rows" localSheetId="11" hidden="1">'таб.37 '!#REF!</definedName>
    <definedName name="Z_E0204226_5038_49AF_948F_DAAEA77392FD_.wvu.Rows" localSheetId="9" hidden="1">'табл 34'!#REF!,'табл 34'!#REF!,'табл 34'!#REF!,'табл 34'!#REF!,'табл 34'!#REF!,'табл 34'!#REF!</definedName>
    <definedName name="Z_F78DAB64_D8F7_45C3_9B9E_BE05CA7EB7F9_.wvu.Cols" localSheetId="0" hidden="1">'таб. 1,3,5,7-8,10-33, 45'!#REF!</definedName>
    <definedName name="Z_F78DAB64_D8F7_45C3_9B9E_BE05CA7EB7F9_.wvu.PrintArea" localSheetId="0" hidden="1">'таб. 1,3,5,7-8,10-33, 45'!$A$1:$C$646</definedName>
    <definedName name="Z_F78DAB64_D8F7_45C3_9B9E_BE05CA7EB7F9_.wvu.Rows" localSheetId="0" hidden="1">'таб. 1,3,5,7-8,10-33, 45'!#REF!,'таб. 1,3,5,7-8,10-33, 45'!#REF!,'таб. 1,3,5,7-8,10-33, 45'!#REF!</definedName>
    <definedName name="_xlnm.Print_Titles" localSheetId="8">'таб.30'!$10:$10</definedName>
    <definedName name="_xlnm.Print_Titles" localSheetId="12">'таб.38'!$11:$11</definedName>
    <definedName name="_xlnm.Print_Titles" localSheetId="13">'таб.39'!$11:$11</definedName>
    <definedName name="_xlnm.Print_Titles" localSheetId="9">'табл 34'!$12:$13</definedName>
    <definedName name="_xlnm.Print_Area" localSheetId="11">'таб.37 '!$A$1:$G$22</definedName>
    <definedName name="_xlnm.Print_Area" localSheetId="9">'табл 34'!$A$1:$G$18</definedName>
  </definedNames>
  <calcPr fullCalcOnLoad="1" fullPrecision="0"/>
</workbook>
</file>

<file path=xl/sharedStrings.xml><?xml version="1.0" encoding="utf-8"?>
<sst xmlns="http://schemas.openxmlformats.org/spreadsheetml/2006/main" count="1086" uniqueCount="291">
  <si>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</si>
  <si>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</si>
  <si>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</si>
  <si>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</si>
  <si>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</si>
  <si>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>Таблица 2</t>
  </si>
  <si>
    <t>Р А С П Р Е Д Е Л Е Н И Е</t>
  </si>
  <si>
    <t>Город Йошкар-Ола</t>
  </si>
  <si>
    <t>Таблица 4</t>
  </si>
  <si>
    <t>Таблица 8</t>
  </si>
  <si>
    <t>Таблица 13</t>
  </si>
  <si>
    <t>Таблица 15</t>
  </si>
  <si>
    <t>Таблица 16</t>
  </si>
  <si>
    <t>Таблица 17</t>
  </si>
  <si>
    <t>Таблица 18</t>
  </si>
  <si>
    <t>Таблица 19</t>
  </si>
  <si>
    <t>Таблица 21</t>
  </si>
  <si>
    <t>Таблица 22</t>
  </si>
  <si>
    <t>Таблица 23</t>
  </si>
  <si>
    <t>Таблица 25</t>
  </si>
  <si>
    <t>Таблица 26</t>
  </si>
  <si>
    <t>Таблица 24</t>
  </si>
  <si>
    <t>Таблица 14</t>
  </si>
  <si>
    <t>Таблица 5</t>
  </si>
  <si>
    <t>Таблица 11</t>
  </si>
  <si>
    <t>Таблица 12</t>
  </si>
  <si>
    <t>Наименование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</si>
  <si>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</si>
  <si>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</si>
  <si>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</si>
  <si>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</si>
  <si>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</si>
  <si>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</si>
  <si>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</si>
  <si>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</si>
  <si>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</si>
  <si>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</si>
  <si>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</si>
  <si>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</si>
  <si>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</si>
  <si>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</si>
  <si>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</si>
  <si>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Сернурский</t>
  </si>
  <si>
    <t>Наименование городского округа, муниципального района</t>
  </si>
  <si>
    <t>Параньгинский</t>
  </si>
  <si>
    <t>Волжский</t>
  </si>
  <si>
    <t>Куженерский</t>
  </si>
  <si>
    <t>к  Закону Республики Марий Эл</t>
  </si>
  <si>
    <t>"О республиканском бюджете</t>
  </si>
  <si>
    <t>Наименование                                               муниципального района</t>
  </si>
  <si>
    <t>всего</t>
  </si>
  <si>
    <t xml:space="preserve">федерального
бюджета </t>
  </si>
  <si>
    <t>Моркинский</t>
  </si>
  <si>
    <t>Советский</t>
  </si>
  <si>
    <t>Таблица 20</t>
  </si>
  <si>
    <t>Таблица 27</t>
  </si>
  <si>
    <t>Таблица 28</t>
  </si>
  <si>
    <t>Таблица 9</t>
  </si>
  <si>
    <t>Таблица 10</t>
  </si>
  <si>
    <t>в том числе за счет средств</t>
  </si>
  <si>
    <t>2021 год</t>
  </si>
  <si>
    <t>Звениговский</t>
  </si>
  <si>
    <t>федерального бюджета</t>
  </si>
  <si>
    <t>Таблица 3</t>
  </si>
  <si>
    <t>республиканского бюджета  
Республики Марий Эл</t>
  </si>
  <si>
    <t>Медведевский</t>
  </si>
  <si>
    <t>Наименование                  муниципального района</t>
  </si>
  <si>
    <t>2022 год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</si>
  <si>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</si>
  <si>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</si>
  <si>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</si>
  <si>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                                                                        на плановый период 2021 и 2022  годов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</si>
  <si>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плановый период 2021 и 2022 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</si>
  <si>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2021 и 2022 годов</t>
  </si>
  <si>
    <t>Наименование 
муниципального района</t>
  </si>
  <si>
    <t>Республики Марий Эл на 2020 год</t>
  </si>
  <si>
    <t>и на плановый период 2021 и 2022 годов"</t>
  </si>
  <si>
    <t>Таблица 1</t>
  </si>
  <si>
    <t>Таблица 7</t>
  </si>
  <si>
    <t>республиканского бюджета 
Республики                   Марий Эл</t>
  </si>
  <si>
    <t>республиканского бюджета 
Республики                 Марий Эл</t>
  </si>
  <si>
    <t>Мари-Биляморское сельское поселение</t>
  </si>
  <si>
    <t xml:space="preserve">Русскошойское сельское поселение </t>
  </si>
  <si>
    <t xml:space="preserve">Азяковское сельское поселение </t>
  </si>
  <si>
    <t xml:space="preserve">Ежовское сельское поселение </t>
  </si>
  <si>
    <t xml:space="preserve">Михайловское сельское поселение </t>
  </si>
  <si>
    <t>Городское поселение Советский</t>
  </si>
  <si>
    <t>Таблица 33</t>
  </si>
  <si>
    <t>Таблица 29</t>
  </si>
  <si>
    <t>Таблица 30</t>
  </si>
  <si>
    <t>Таблица 31</t>
  </si>
  <si>
    <t>Таблица 32</t>
  </si>
  <si>
    <t xml:space="preserve">субсидий на создание в общеобразовательных организациях,
расположенных в сельской местности, условий для занятий
физической культурой и спортом на 2020 год
</t>
  </si>
  <si>
    <t>субсидий бюджетам городских округов и муниципальных районов                                                   на обеспечение организации отдыха детей в каникулярное время, включая мероприятия по обеспечению безопасности их жизни                                                  и здоровья,  на плановый период 2021 и 2022 годов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</si>
  <si>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                            детей-инвалидов на обучение  детей-инвалидов по основным общеобразовательным программам на дому на плановый                                                                   период 2021 и 2022 годов</t>
  </si>
  <si>
    <t>субвенций бюджетам городских округов и муниципальных районов                          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без попечения родителей,  лицам из числа детей-сирот и детей, оставшихся без попечения родителей, кроме обучающихся                                                          в государственных профессиональных образовательных организациях Республики Марий Эл, на плановый период 2021 и 2022 годов</t>
  </si>
  <si>
    <t>субвенций бюджетам городских округов и муниципальных районов                                            в Республике Марий Эл  на осуществление отдельных государственных полномочий по назначению и выплате единовременных пособий                   при передаче ребенка на воспитание в семью                                                                                                            на плановый период 2021 и 2022 годов</t>
  </si>
  <si>
    <t xml:space="preserve">субсидий из республиканского бюджета Республики Марий Эл 
бюджетам городских округов и муниципальных районов 
в Республике Марий Эл на поддержку отрасли культуры                                                            на плановый период 2021 и 2022 годов 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</si>
  <si>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на плановый период 2021 и 2022 годов</t>
  </si>
  <si>
    <t>субвенций бюджетам городских округов и муниципальных районов                                       на осуществление государственных полномочий по организации                        и обеспечению отдыха и оздоровления детей, обучающихся                                                           в муниципальных общеобразовательных организациях,                                 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           в период их пребывания в организациях отдыха детей и их оздоровления              в части расходов на организационно-техническое обеспечение переданных отдельных государственных полномочий                                                                     на плановый период 2021 и 2022 годов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</si>
  <si>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                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                                                                             на плановый период 2021 и 2022 годов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</si>
  <si>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                                                                       на плановый период  2021 и 2022 годов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</si>
  <si>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                                                                     на плановый период 2021 и 2022  годов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</si>
  <si>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и осуществлению деятельности по опеке и попечительству                                              в отношении несовершеннолетних граждан                                                                       на плановый период 2021 и 2022  годов</t>
  </si>
  <si>
    <t>Наименование              муниципального района</t>
  </si>
  <si>
    <t>Наименование 
городского (сельского) поселения</t>
  </si>
  <si>
    <t>Таблица 35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</si>
  <si>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                                                                                на плановый период 2021 и 2022 годов</t>
  </si>
  <si>
    <t>дотаций на выравнивание бюджетной обеспеченности городских округов и муниципальных районов на плановый период 2021 и 2022 годов</t>
  </si>
  <si>
    <t xml:space="preserve">субсидий бюджетам муниципальных образований в Республике Марий Эл                                                                                                 на реализацию государственных программ субъектов Российской Федерации в области использования и охраны водных объектов (осуществление капитального ремонта гидротехнических сооружений,  находящихся в муниципальной собственности) на плановый период 2021 и 2022 годов
</t>
  </si>
  <si>
    <t>субвенций бюджетам городских округов и муниципальных районов              в Республике Марий Эл на финансирование расходов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плановый период 2021 и 2022 годов</t>
  </si>
  <si>
    <t>субвенций бюджетам городских округов и муниципальных районов            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2021 и 2022 годов</t>
  </si>
  <si>
    <t>субвенций бюджетам городских округов и муниципальных районов                     в Республике Марий Эл на осуществление государственных полномочий           по предоставлению детям-сиротам и детям, оставшимся 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           на плановый период 2021 и 2022 годов</t>
  </si>
  <si>
    <t>субвенций бюджетам городских округов и муниципальных районов         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       в организациях отдыха детей                                                                                      и их оздоровления, осуществлению мероприятий по обеспечению безопасности жизни и здоровья детей, обучающихся                                             в муниципальных общеобразовательных организациях, в период                их пребывания в организациях отдыха детей и их оздоровления                                                                                                               в части расходов на предоставление субсидий на организацию отдыха                   и оздоровление детей, обучающихся в муниципальных общеобразовательных организациях,                                                                                                          на плановый период 2021 и 2022 годов</t>
  </si>
  <si>
    <t>субвенций  бюджетам  муниципальных районов и городских округов                   в Республике Марий Эл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                                                                                                            на выплату денежных средств на содержание граждан, обучающихся         в общеобразовательных организациях,  на выплату ежемесячной денежной выплаты на транспортное обслуживание приемных родителей        в размере и порядке, устанавливаемых Правительством Республики Марий Эл, на плановый период 2021 и 2022 годов</t>
  </si>
  <si>
    <t>субвенций бюджетам городских округов и муниципальных районов         для осуществления  органами местного самоуправления государственных полномочий по созданию и осуществлению деятельности комиссий                                                                              по делам несовершеннолетних                                                                                      и защите их прав в муниципальном образовании                                                                         на плановый период 2021 и 2022  годов</t>
  </si>
  <si>
    <t>Наименование городского округа</t>
  </si>
  <si>
    <t>субвенций, предоставляемых органам местного самоуправления для осуществления государственных полномочий Республики Марий Эл              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                   на тепловую энергию (тепловую мощность),                                                                                                          на плановый период 2021 и 2022 годов</t>
  </si>
  <si>
    <t>субвенций на осуществление органами местного самоуправления                                                                     в Республике Марий Эл государственных полномочий                                          Республики Марий Эл по организации мероприятий при осуществлении деятельности по обращению с животными без владельцев
на плановый период 2021 и 2022 годов</t>
  </si>
  <si>
    <t xml:space="preserve">Параньгинский                                                                                                                                                                                                     </t>
  </si>
  <si>
    <t>Таблица 37</t>
  </si>
  <si>
    <t xml:space="preserve">Таблица 36 </t>
  </si>
  <si>
    <t>В том числе за счет средств</t>
  </si>
  <si>
    <t>республиканского бюджета Республики          Марий Эл</t>
  </si>
  <si>
    <t>Наименование городского (сельского) поселения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</si>
  <si>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</si>
  <si>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</si>
  <si>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</si>
  <si>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</si>
  <si>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</si>
  <si>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</si>
  <si>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</si>
  <si>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</si>
  <si>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</si>
  <si>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</si>
  <si>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</si>
  <si>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</si>
  <si>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>Большекибеевское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</si>
  <si>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</si>
  <si>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</si>
  <si>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</si>
  <si>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</si>
  <si>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</si>
  <si>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</si>
  <si>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</si>
  <si>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</si>
  <si>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</si>
  <si>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</si>
  <si>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</si>
  <si>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</si>
  <si>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</si>
  <si>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</si>
  <si>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</si>
  <si>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</si>
  <si>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</si>
  <si>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</si>
  <si>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</si>
  <si>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</si>
  <si>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</si>
  <si>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</si>
  <si>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</si>
  <si>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</si>
  <si>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</si>
  <si>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</si>
  <si>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</si>
  <si>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</si>
  <si>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</si>
  <si>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</si>
  <si>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</si>
  <si>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</si>
  <si>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</si>
  <si>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</si>
  <si>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</si>
  <si>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</si>
  <si>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</si>
  <si>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</si>
  <si>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</si>
  <si>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</si>
  <si>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</si>
  <si>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</si>
  <si>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</si>
  <si>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</si>
  <si>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</si>
  <si>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</si>
  <si>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</si>
  <si>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</si>
  <si>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Нежнурское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</si>
  <si>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</si>
  <si>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</si>
  <si>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</si>
  <si>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</si>
  <si>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</si>
  <si>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</si>
  <si>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</si>
  <si>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</si>
  <si>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</si>
  <si>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</si>
  <si>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</si>
  <si>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</si>
  <si>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</si>
  <si>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</si>
  <si>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</si>
  <si>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</si>
  <si>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</si>
  <si>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</si>
  <si>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</si>
  <si>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</si>
  <si>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</si>
  <si>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</si>
  <si>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</si>
  <si>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</si>
  <si>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</si>
  <si>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</si>
  <si>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</si>
  <si>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</si>
  <si>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</si>
  <si>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</si>
  <si>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</si>
  <si>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</si>
  <si>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</si>
  <si>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Широкундышское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</si>
  <si>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</si>
  <si>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</si>
  <si>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</si>
  <si>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</si>
  <si>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</si>
  <si>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</si>
  <si>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</si>
  <si>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</si>
  <si>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</si>
  <si>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</si>
  <si>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 xml:space="preserve">                                Таблица 38</t>
  </si>
  <si>
    <t>Наименование 
городского округа, муниципального района</t>
  </si>
  <si>
    <t>Горномарийский</t>
  </si>
  <si>
    <t>Килемарский</t>
  </si>
  <si>
    <t>Новоторъяльский</t>
  </si>
  <si>
    <t>Оршанский</t>
  </si>
  <si>
    <t>Юринский</t>
  </si>
  <si>
    <t xml:space="preserve">                                Таблица 39</t>
  </si>
  <si>
    <t>Наименование 
городского округа, 
городского поселения</t>
  </si>
  <si>
    <t>Таблица 6</t>
  </si>
  <si>
    <t>Город  Волжск</t>
  </si>
  <si>
    <t xml:space="preserve">  приложения № 13</t>
  </si>
  <si>
    <r>
      <t>приложения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13</t>
    </r>
  </si>
  <si>
    <t xml:space="preserve">                                 приложения № 13</t>
  </si>
  <si>
    <t>Фонда содействия реформированию жилищно-коммунального хозяйства</t>
  </si>
  <si>
    <t>Таблица 41</t>
  </si>
  <si>
    <t>Наименование городского округа,                                                  муниципального района</t>
  </si>
  <si>
    <t>республиканского бюджета  
Республики 
Марий Эл</t>
  </si>
  <si>
    <t>Таблица 44</t>
  </si>
  <si>
    <t>Таблица 42</t>
  </si>
  <si>
    <t>приложения № 13</t>
  </si>
  <si>
    <t>Таблица 40</t>
  </si>
  <si>
    <t>ПРИЛОЖЕНИЕ № 13</t>
  </si>
  <si>
    <t xml:space="preserve">субсидий бюджету муниципального района на реализацию мероприятий 
по содействию созданию в субъектах Российской Федерации 
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                                                                           на плановый период 2021 и 2022 годов
</t>
  </si>
  <si>
    <t>Таблица 43</t>
  </si>
  <si>
    <t>субсидий бюджетам городских округов и муниципальных районов на строительство и реконструкцию (модернизацию) объектов питьевого водоснабжения на плановый период 2021 и 2022 годов</t>
  </si>
  <si>
    <t>республиканского бюджета               
Республики               Марий Эл</t>
  </si>
  <si>
    <t>республиканского бюджета  
Республики           Марий Эл</t>
  </si>
  <si>
    <t>______________</t>
  </si>
  <si>
    <t>Кузнецовское сельское поселение 
(Горномарийский муниципальный район )</t>
  </si>
  <si>
    <t>Кузнецовское сельское поселение 
(Медведевский муниципальный район )</t>
  </si>
  <si>
    <t>Петъяльское сельское поселение</t>
  </si>
  <si>
    <t>Усолинское сельское поселение
(Горномарийский муниципальный район )</t>
  </si>
  <si>
    <t>Усолинское сельское поселение
(Параньгинский муниципальный район )</t>
  </si>
  <si>
    <t>субсидий местным бюджетам на проектирование автомобильных дорог общего пользования местного значения с твердым покрытием, ведущих 
от сети автомобильных дорог общего пользования к общественно значимым объектам сельских населенных пунктов, и автомобильных дорог общего пользования местного значения с твердым покрытием 
до сельских населенных пунктов, не имеющих круглогодичной связи 
с сетью автомобильных дорог общего пользования, 
на плановый период 2021 и 2022 годов</t>
  </si>
  <si>
    <t>субвенций бюджетам городских округов и муниципальных районов на 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                  2002 года № 125-ФЗ "О жилищных субсидиях гражданам, выезжающим из районов Крайнего Севера и приравненных к ним местностей", 
на плановый период 2021 и 2022 годов</t>
  </si>
  <si>
    <t>субсидий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                                                          на плановый период 2021 и 2022 годов</t>
  </si>
  <si>
    <t>субсидий местным бюджетам на строительство и реконструкцию автомобильных дорог общего пользования местного значения 
с твердым покрытием, ведущих от сети автомобильных дорог общего пользования к общественно значимым объектам сельских населенных пунктов, объектам производства и переработки сельскохозяйственной продукции, 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
общего пользования, на плановый период 2021 и 2022 годов</t>
  </si>
  <si>
    <t>субсидий бюджетам муниципальных районов на реализацию мероприятий по содействию созданию в субъектах Российской Федерации (исходя из прогнозируемой потребности) новых мест 
в общеобразовательных организациях, расположенных 
в сельской местности и поселках городского типа, в рамках государственной программы Российской Федерации "Развитие образования" на плановый период 2021 года</t>
  </si>
  <si>
    <t xml:space="preserve">субсидий из республиканского бюджета Республики Марий Эл                бюджетам  муниципальных районов 
на обеспечение развития и укрепления материально-технической                   базы домов культуры в населенных пунктах 
с числом жителей до 50 тысяч человек                                                                   на плановый период 2021 и 2022 годов </t>
  </si>
  <si>
    <t xml:space="preserve">субсидий бюджетам городских округов и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плановый период 2021 года
</t>
  </si>
  <si>
    <t>субсидий на создание в общеобразовательных организациях,
расположенных в сельской местности, условий для занятий
физической культурой и спортом на плановый период 2021 и 2022 годов</t>
  </si>
  <si>
    <t>республиканского бюджета  
Республики                     Марий Эл</t>
  </si>
  <si>
    <t>Наименование городского округа,                           муниципального района</t>
  </si>
  <si>
    <t xml:space="preserve">субсидий бюджетам городских округов и муниципальных районов в Республике Марий Эл 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на плановый период 2021 года      </t>
  </si>
  <si>
    <t>республиканского бюджета Республики Марий Эл</t>
  </si>
  <si>
    <t>субсидий бюджетам городских округов и муниципальных районов на реализацию мероприятий по обеспечению устойчивого сокращения непригодного для проживания жилищного фонда 
на плановый период 2021 года</t>
  </si>
  <si>
    <t>республиканского бюджета               Республики Марий Эл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</si>
  <si>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плановый период 2021 года</t>
  </si>
  <si>
    <t>субсидий бюджетам муниципальных районов на формирование объема дотаций на выравнивание бюджетной обеспеченности поселений в Республике Марий Эл на плановый период 2021 и 2022 годов</t>
  </si>
  <si>
    <t>из них 
на исполнение                судебных решений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</si>
  <si>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плановый период 2022 года</t>
  </si>
  <si>
    <t>субвенций бюджетам поселений в Республике Марий Эл 
из республиканского бюджета Республики Марий Эл 
на осуществление полномочий по первичному  воинскому учету 
на территориях, где отсутствуют военные комиссариаты, 
на плановый период 2021 и 2022 годов</t>
  </si>
  <si>
    <t>субсидий бюджетам муниципальных районов на развитие инженерной инфраструктуры на сельских территориях (газификация) в рамках государственной программы Республики Марий Эл "Комплексное развитие сельских территорий" на плановый период 2021 года</t>
  </si>
  <si>
    <t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                                                        Республики Марий Эл "Комплексное развитие сельских территорий" 
на плановый период 2021 и 2022 годов</t>
  </si>
  <si>
    <t xml:space="preserve">от 29 ноября 2019 года № 49-З                                                      </t>
  </si>
  <si>
    <t>".</t>
  </si>
  <si>
    <t xml:space="preserve"> приложения № 13</t>
  </si>
  <si>
    <t>иного межбюджетного трансферта местным бюджетам муниципальных образований в Республике Марий Эл, входящих 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в рамках реализации национального проекта 
"Безопасные и качественные автомобильные дороги"
 на плановый период 2021 и 2022 годов</t>
  </si>
  <si>
    <t>Таблица 34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</si>
</sst>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#,##0.00000_ ;\-#,##0.00000\ "/>
    <numFmt numFmtId="191" formatCode="#,##0.000000_ ;\-#,##0.000000\ "/>
    <numFmt numFmtId="192" formatCode="#,##0.0000_ ;\-#,##0.0000\ "/>
    <numFmt numFmtId="193" formatCode="#,##0.0000000"/>
    <numFmt numFmtId="194" formatCode="#,##0.00000000"/>
    <numFmt numFmtId="195" formatCode="0.000000"/>
    <numFmt numFmtId="196" formatCode="#,##0.000000000"/>
  </numFmts>
  <fonts count="6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3.5"/>
      <name val="Times New Roman"/>
      <family val="1"/>
    </font>
    <font>
      <sz val="14"/>
      <name val="Arial Cyr"/>
      <family val="0"/>
    </font>
    <font>
      <sz val="12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  <font>
      <sz val="13.5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32" borderId="0" xfId="0" applyFont="1" applyFill="1" applyAlignment="1">
      <alignment/>
    </xf>
    <xf numFmtId="0" fontId="0" fillId="0" borderId="0" xfId="0" applyAlignment="1">
      <alignment vertical="top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9" fillId="0" borderId="0" xfId="0" applyFont="1" applyAlignment="1">
      <alignment/>
    </xf>
    <xf numFmtId="3" fontId="1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172" fontId="1" fillId="0" borderId="0" xfId="0" applyNumberFormat="1" applyFont="1" applyFill="1" applyAlignment="1">
      <alignment horizontal="right"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6" fontId="11" fillId="0" borderId="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186" fontId="5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8" fillId="0" borderId="0" xfId="0" applyNumberFormat="1" applyFont="1" applyAlignment="1">
      <alignment horizontal="center"/>
    </xf>
    <xf numFmtId="186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73" fontId="1" fillId="33" borderId="0" xfId="0" applyNumberFormat="1" applyFont="1" applyFill="1" applyAlignment="1">
      <alignment horizontal="center" vertical="top" wrapText="1"/>
    </xf>
    <xf numFmtId="172" fontId="1" fillId="33" borderId="0" xfId="0" applyNumberFormat="1" applyFont="1" applyFill="1" applyAlignment="1">
      <alignment horizontal="right"/>
    </xf>
    <xf numFmtId="172" fontId="1" fillId="33" borderId="0" xfId="0" applyNumberFormat="1" applyFont="1" applyFill="1" applyBorder="1" applyAlignment="1">
      <alignment/>
    </xf>
    <xf numFmtId="172" fontId="1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Alignment="1">
      <alignment/>
    </xf>
    <xf numFmtId="172" fontId="1" fillId="33" borderId="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 vertical="top"/>
    </xf>
    <xf numFmtId="0" fontId="1" fillId="33" borderId="12" xfId="0" applyFont="1" applyFill="1" applyBorder="1" applyAlignment="1">
      <alignment horizontal="center" vertical="center" wrapText="1"/>
    </xf>
    <xf numFmtId="173" fontId="1" fillId="33" borderId="0" xfId="0" applyNumberFormat="1" applyFont="1" applyFill="1" applyAlignment="1">
      <alignment/>
    </xf>
    <xf numFmtId="173" fontId="1" fillId="33" borderId="0" xfId="0" applyNumberFormat="1" applyFont="1" applyFill="1" applyAlignment="1">
      <alignment horizontal="right"/>
    </xf>
    <xf numFmtId="173" fontId="1" fillId="33" borderId="0" xfId="0" applyNumberFormat="1" applyFont="1" applyFill="1" applyAlignment="1">
      <alignment horizontal="right"/>
    </xf>
    <xf numFmtId="17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vertical="justify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right"/>
    </xf>
    <xf numFmtId="0" fontId="59" fillId="33" borderId="0" xfId="0" applyFont="1" applyFill="1" applyAlignment="1">
      <alignment vertical="top"/>
    </xf>
    <xf numFmtId="0" fontId="59" fillId="33" borderId="0" xfId="0" applyFont="1" applyFill="1" applyAlignment="1">
      <alignment horizontal="right" vertical="top"/>
    </xf>
    <xf numFmtId="179" fontId="1" fillId="33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11" fillId="0" borderId="13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11" xfId="54" applyFont="1" applyFill="1" applyBorder="1" applyAlignment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86" fontId="14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Alignment="1">
      <alignment horizontal="right" vertical="top"/>
    </xf>
    <xf numFmtId="0" fontId="60" fillId="33" borderId="0" xfId="0" applyFont="1" applyFill="1" applyAlignment="1">
      <alignment/>
    </xf>
    <xf numFmtId="172" fontId="60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186" fontId="1" fillId="33" borderId="0" xfId="0" applyNumberFormat="1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center" vertical="center" wrapText="1"/>
    </xf>
    <xf numFmtId="186" fontId="1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right"/>
    </xf>
    <xf numFmtId="179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vertical="top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4" fontId="61" fillId="33" borderId="0" xfId="0" applyNumberFormat="1" applyFont="1" applyFill="1" applyAlignment="1">
      <alignment/>
    </xf>
    <xf numFmtId="4" fontId="59" fillId="33" borderId="0" xfId="0" applyNumberFormat="1" applyFont="1" applyFill="1" applyAlignment="1">
      <alignment horizontal="right"/>
    </xf>
    <xf numFmtId="0" fontId="5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186" fontId="1" fillId="33" borderId="0" xfId="0" applyNumberFormat="1" applyFont="1" applyFill="1" applyBorder="1" applyAlignment="1">
      <alignment horizontal="right"/>
    </xf>
    <xf numFmtId="186" fontId="1" fillId="33" borderId="0" xfId="0" applyNumberFormat="1" applyFont="1" applyFill="1" applyAlignment="1">
      <alignment horizontal="right" wrapText="1"/>
    </xf>
    <xf numFmtId="4" fontId="8" fillId="33" borderId="0" xfId="0" applyNumberFormat="1" applyFont="1" applyFill="1" applyAlignment="1">
      <alignment vertical="justify"/>
    </xf>
    <xf numFmtId="4" fontId="1" fillId="33" borderId="0" xfId="0" applyNumberFormat="1" applyFont="1" applyFill="1" applyAlignment="1">
      <alignment horizontal="right"/>
    </xf>
    <xf numFmtId="178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178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 horizontal="right"/>
    </xf>
    <xf numFmtId="179" fontId="1" fillId="33" borderId="0" xfId="0" applyNumberFormat="1" applyFont="1" applyFill="1" applyAlignment="1">
      <alignment horizontal="right"/>
    </xf>
    <xf numFmtId="179" fontId="1" fillId="33" borderId="0" xfId="0" applyNumberFormat="1" applyFont="1" applyFill="1" applyBorder="1" applyAlignment="1">
      <alignment/>
    </xf>
    <xf numFmtId="179" fontId="1" fillId="33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Border="1" applyAlignment="1">
      <alignment horizontal="right" vertical="top"/>
    </xf>
    <xf numFmtId="186" fontId="1" fillId="33" borderId="0" xfId="0" applyNumberFormat="1" applyFont="1" applyFill="1" applyBorder="1" applyAlignment="1">
      <alignment/>
    </xf>
    <xf numFmtId="0" fontId="1" fillId="33" borderId="15" xfId="54" applyFont="1" applyFill="1" applyBorder="1" applyAlignment="1">
      <alignment horizontal="center" vertical="center" wrapText="1"/>
      <protection/>
    </xf>
    <xf numFmtId="186" fontId="1" fillId="33" borderId="0" xfId="0" applyNumberFormat="1" applyFont="1" applyFill="1" applyAlignment="1">
      <alignment horizontal="right"/>
    </xf>
    <xf numFmtId="1" fontId="6" fillId="33" borderId="13" xfId="0" applyNumberFormat="1" applyFont="1" applyFill="1" applyBorder="1" applyAlignment="1">
      <alignment horizontal="center"/>
    </xf>
    <xf numFmtId="0" fontId="6" fillId="0" borderId="0" xfId="54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top" wrapText="1"/>
    </xf>
    <xf numFmtId="0" fontId="1" fillId="33" borderId="14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172" fontId="1" fillId="0" borderId="0" xfId="0" applyNumberFormat="1" applyFont="1" applyFill="1" applyBorder="1" applyAlignment="1">
      <alignment horizontal="justify"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186" fontId="1" fillId="0" borderId="0" xfId="0" applyNumberFormat="1" applyFont="1" applyFill="1" applyBorder="1" applyAlignment="1">
      <alignment horizontal="right" vertical="top" wrapText="1"/>
    </xf>
    <xf numFmtId="186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justify" wrapText="1"/>
    </xf>
    <xf numFmtId="186" fontId="1" fillId="0" borderId="0" xfId="0" applyNumberFormat="1" applyFont="1" applyFill="1" applyAlignment="1">
      <alignment wrapText="1"/>
    </xf>
    <xf numFmtId="186" fontId="1" fillId="0" borderId="0" xfId="0" applyNumberFormat="1" applyFont="1" applyFill="1" applyAlignment="1">
      <alignment vertical="top" wrapText="1"/>
    </xf>
    <xf numFmtId="4" fontId="62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186" fontId="1" fillId="0" borderId="0" xfId="0" applyNumberFormat="1" applyFont="1" applyFill="1" applyAlignment="1">
      <alignment horizontal="right" vertical="top" wrapText="1"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86" fontId="1" fillId="33" borderId="0" xfId="0" applyNumberFormat="1" applyFont="1" applyFill="1" applyAlignment="1">
      <alignment vertical="top" wrapText="1"/>
    </xf>
    <xf numFmtId="172" fontId="1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172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wrapText="1"/>
    </xf>
    <xf numFmtId="0" fontId="1" fillId="0" borderId="0" xfId="53" applyFont="1" applyFill="1" applyBorder="1" applyAlignment="1">
      <alignment/>
      <protection/>
    </xf>
    <xf numFmtId="0" fontId="9" fillId="0" borderId="0" xfId="53" applyFont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0" xfId="53" applyFont="1" applyFill="1" applyAlignment="1">
      <alignment horizontal="center" vertical="top" wrapText="1"/>
      <protection/>
    </xf>
    <xf numFmtId="0" fontId="41" fillId="0" borderId="0" xfId="53" applyAlignment="1">
      <alignment vertical="top"/>
      <protection/>
    </xf>
    <xf numFmtId="0" fontId="2" fillId="0" borderId="0" xfId="54" applyFont="1" applyFill="1" applyAlignment="1">
      <alignment horizontal="center" vertical="top" wrapText="1"/>
      <protection/>
    </xf>
    <xf numFmtId="0" fontId="1" fillId="0" borderId="0" xfId="53" applyFont="1" applyFill="1" applyBorder="1" applyAlignment="1">
      <alignment horizontal="right"/>
      <protection/>
    </xf>
    <xf numFmtId="0" fontId="41" fillId="0" borderId="0" xfId="53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Font="1" applyFill="1" applyBorder="1" applyAlignment="1">
      <alignment horizontal="right" vertical="top"/>
      <protection/>
    </xf>
    <xf numFmtId="0" fontId="1" fillId="0" borderId="0" xfId="53" applyFont="1" applyFill="1" applyBorder="1" applyAlignment="1">
      <alignment horizontal="center" vertical="top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41" fillId="0" borderId="0" xfId="53" applyBorder="1">
      <alignment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186" fontId="11" fillId="0" borderId="0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186" fontId="41" fillId="0" borderId="0" xfId="53" applyNumberFormat="1">
      <alignment/>
      <protection/>
    </xf>
    <xf numFmtId="0" fontId="1" fillId="0" borderId="0" xfId="0" applyFont="1" applyFill="1" applyBorder="1" applyAlignment="1">
      <alignment horizontal="right" vertical="top" wrapText="1"/>
    </xf>
    <xf numFmtId="186" fontId="1" fillId="0" borderId="0" xfId="55" applyNumberFormat="1" applyFont="1" applyFill="1" applyBorder="1" applyAlignment="1">
      <alignment/>
      <protection/>
    </xf>
    <xf numFmtId="186" fontId="1" fillId="0" borderId="0" xfId="55" applyNumberFormat="1" applyFont="1" applyFill="1" applyBorder="1">
      <alignment/>
      <protection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wrapText="1"/>
    </xf>
    <xf numFmtId="186" fontId="11" fillId="33" borderId="0" xfId="0" applyNumberFormat="1" applyFont="1" applyFill="1" applyBorder="1" applyAlignment="1">
      <alignment vertical="top"/>
    </xf>
    <xf numFmtId="0" fontId="14" fillId="33" borderId="0" xfId="0" applyFont="1" applyFill="1" applyAlignment="1">
      <alignment vertical="top"/>
    </xf>
    <xf numFmtId="186" fontId="11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1" xfId="54" applyFont="1" applyFill="1" applyBorder="1" applyAlignment="1">
      <alignment horizontal="center" vertical="center" wrapText="1"/>
      <protection/>
    </xf>
    <xf numFmtId="0" fontId="63" fillId="0" borderId="0" xfId="53" applyFont="1">
      <alignment/>
      <protection/>
    </xf>
    <xf numFmtId="186" fontId="63" fillId="0" borderId="0" xfId="53" applyNumberFormat="1" applyFont="1">
      <alignment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186" fontId="1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6" fillId="0" borderId="14" xfId="0" applyFont="1" applyFill="1" applyBorder="1" applyAlignment="1">
      <alignment horizontal="right" vertical="top" wrapText="1"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86" fontId="1" fillId="33" borderId="0" xfId="0" applyNumberFormat="1" applyFont="1" applyFill="1" applyAlignment="1">
      <alignment vertical="justify"/>
    </xf>
    <xf numFmtId="186" fontId="1" fillId="33" borderId="0" xfId="0" applyNumberFormat="1" applyFont="1" applyFill="1" applyAlignment="1">
      <alignment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172" fontId="1" fillId="33" borderId="0" xfId="0" applyNumberFormat="1" applyFont="1" applyFill="1" applyAlignment="1">
      <alignment horizontal="right" vertical="top"/>
    </xf>
    <xf numFmtId="0" fontId="1" fillId="33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172" fontId="8" fillId="0" borderId="0" xfId="0" applyNumberFormat="1" applyFont="1" applyFill="1" applyBorder="1" applyAlignment="1">
      <alignment horizontal="justify" vertical="top" wrapText="1"/>
    </xf>
    <xf numFmtId="172" fontId="8" fillId="0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186" fontId="8" fillId="0" borderId="0" xfId="0" applyNumberFormat="1" applyFont="1" applyFill="1" applyBorder="1" applyAlignment="1">
      <alignment horizontal="right" vertical="top" wrapText="1"/>
    </xf>
    <xf numFmtId="186" fontId="8" fillId="0" borderId="0" xfId="55" applyNumberFormat="1" applyFont="1" applyFill="1" applyBorder="1" applyAlignment="1">
      <alignment horizontal="right"/>
      <protection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justify" wrapText="1"/>
    </xf>
    <xf numFmtId="186" fontId="8" fillId="0" borderId="0" xfId="0" applyNumberFormat="1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1" fillId="33" borderId="11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4" fillId="33" borderId="0" xfId="0" applyFont="1" applyFill="1" applyAlignment="1">
      <alignment horizontal="center" vertical="top" wrapText="1"/>
    </xf>
    <xf numFmtId="0" fontId="1" fillId="33" borderId="1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2" fillId="33" borderId="0" xfId="54" applyFont="1" applyFill="1" applyAlignment="1">
      <alignment horizontal="center" vertical="top" wrapText="1"/>
      <protection/>
    </xf>
    <xf numFmtId="0" fontId="1" fillId="33" borderId="16" xfId="54" applyFont="1" applyFill="1" applyBorder="1" applyAlignment="1">
      <alignment horizontal="center" vertical="center" wrapText="1"/>
      <protection/>
    </xf>
    <xf numFmtId="0" fontId="1" fillId="33" borderId="17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1" fillId="33" borderId="18" xfId="54" applyFont="1" applyFill="1" applyBorder="1" applyAlignment="1">
      <alignment horizontal="center" vertical="center" wrapText="1"/>
      <protection/>
    </xf>
    <xf numFmtId="0" fontId="1" fillId="33" borderId="19" xfId="5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54" applyFont="1" applyFill="1" applyAlignment="1">
      <alignment horizontal="center" vertical="top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20" xfId="54" applyFont="1" applyFill="1" applyBorder="1" applyAlignment="1">
      <alignment horizontal="center" vertical="center" wrapText="1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1" fillId="0" borderId="22" xfId="54" applyFont="1" applyFill="1" applyBorder="1" applyAlignment="1">
      <alignment horizontal="center" vertical="center" wrapText="1"/>
      <protection/>
    </xf>
    <xf numFmtId="0" fontId="41" fillId="0" borderId="0" xfId="53" applyAlignment="1">
      <alignment horizontal="center"/>
      <protection/>
    </xf>
    <xf numFmtId="0" fontId="6" fillId="0" borderId="0" xfId="53" applyFont="1" applyFill="1" applyBorder="1" applyAlignment="1">
      <alignment horizontal="right"/>
      <protection/>
    </xf>
    <xf numFmtId="0" fontId="2" fillId="0" borderId="0" xfId="53" applyFont="1" applyFill="1" applyAlignment="1">
      <alignment horizontal="center" vertical="top" wrapText="1"/>
      <protection/>
    </xf>
    <xf numFmtId="0" fontId="2" fillId="0" borderId="0" xfId="54" applyFont="1" applyFill="1" applyAlignment="1">
      <alignment horizontal="center" vertical="top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20" xfId="54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6" fontId="8" fillId="0" borderId="0" xfId="0" applyNumberFormat="1" applyFont="1" applyAlignment="1">
      <alignment horizontal="right" wrapText="1"/>
    </xf>
    <xf numFmtId="186" fontId="6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6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19" xfId="54" applyFont="1" applyFill="1" applyBorder="1" applyAlignment="1">
      <alignment horizontal="center" vertical="center" wrapText="1"/>
      <protection/>
    </xf>
    <xf numFmtId="0" fontId="63" fillId="0" borderId="0" xfId="53" applyFont="1" applyAlignment="1">
      <alignment horizontal="center"/>
      <protection/>
    </xf>
    <xf numFmtId="0" fontId="1" fillId="33" borderId="0" xfId="0" applyFont="1" applyFill="1" applyBorder="1" applyAlignment="1">
      <alignment horizontal="right" vertical="top"/>
    </xf>
    <xf numFmtId="0" fontId="1" fillId="33" borderId="23" xfId="54" applyFont="1" applyFill="1" applyBorder="1" applyAlignment="1">
      <alignment horizontal="center" vertical="center" wrapText="1"/>
      <protection/>
    </xf>
    <xf numFmtId="1" fontId="6" fillId="33" borderId="13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79" fontId="1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right" wrapText="1"/>
    </xf>
    <xf numFmtId="4" fontId="1" fillId="0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172" fontId="1" fillId="0" borderId="0" xfId="0" applyNumberFormat="1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4"/>
  <sheetViews>
    <sheetView tabSelected="1" view="pageBreakPreview" zoomScale="90" zoomScaleSheetLayoutView="90" workbookViewId="0" topLeftCell="A698">
      <selection activeCell="K699" sqref="K699"/>
    </sheetView>
  </sheetViews>
  <sheetFormatPr defaultColWidth="9.00390625" defaultRowHeight="12.75"/>
  <cols>
    <col min="1" max="1" width="39.25390625" style="8" customWidth="1"/>
    <col min="2" max="2" width="20.125" style="8" customWidth="1"/>
    <col min="3" max="3" width="24.00390625" style="9" customWidth="1"/>
    <col min="4" max="4" width="4.125" style="1" customWidth="1"/>
    <col min="5" max="5" width="9.125" style="1" customWidth="1"/>
    <col min="6" max="7" width="10.00390625" style="1" bestFit="1" customWidth="1"/>
    <col min="8" max="16384" width="9.125" style="1" customWidth="1"/>
  </cols>
  <sheetData>
    <row r="1" spans="2:3" s="7" customFormat="1" ht="20.25" customHeight="1">
      <c r="B1" s="267" t="s">
        <v>253</v>
      </c>
      <c r="C1" s="267"/>
    </row>
    <row r="2" spans="2:3" s="7" customFormat="1" ht="19.5" customHeight="1">
      <c r="B2" s="267" t="s">
        <v>47</v>
      </c>
      <c r="C2" s="267"/>
    </row>
    <row r="3" spans="2:3" s="7" customFormat="1" ht="19.5" customHeight="1">
      <c r="B3" s="267" t="s">
        <v>48</v>
      </c>
      <c r="C3" s="267"/>
    </row>
    <row r="4" spans="2:3" s="7" customFormat="1" ht="19.5" customHeight="1">
      <c r="B4" s="267" t="s">
        <v>75</v>
      </c>
      <c r="C4" s="267"/>
    </row>
    <row r="5" spans="2:3" s="7" customFormat="1" ht="19.5" customHeight="1">
      <c r="B5" s="267" t="s">
        <v>76</v>
      </c>
      <c r="C5" s="267"/>
    </row>
    <row r="6" spans="2:3" s="7" customFormat="1" ht="19.5" customHeight="1">
      <c r="B6" s="267" t="s">
        <v>286</v>
      </c>
      <c r="C6" s="267"/>
    </row>
    <row r="7" s="7" customFormat="1" ht="40.5" customHeight="1">
      <c r="C7" s="36"/>
    </row>
    <row r="8" spans="1:3" s="7" customFormat="1" ht="18.75">
      <c r="A8" s="48"/>
      <c r="B8" s="48"/>
      <c r="C8" s="38" t="s">
        <v>77</v>
      </c>
    </row>
    <row r="9" spans="1:3" s="7" customFormat="1" ht="18.75">
      <c r="A9" s="48"/>
      <c r="B9" s="48"/>
      <c r="C9" s="38" t="s">
        <v>251</v>
      </c>
    </row>
    <row r="10" spans="1:3" ht="36.75" customHeight="1">
      <c r="A10" s="48"/>
      <c r="B10" s="48"/>
      <c r="C10" s="38"/>
    </row>
    <row r="11" spans="1:3" ht="18.75">
      <c r="A11" s="262" t="s">
        <v>0</v>
      </c>
      <c r="B11" s="262"/>
      <c r="C11" s="262"/>
    </row>
    <row r="12" spans="1:3" ht="3.75" customHeight="1">
      <c r="A12" s="49"/>
      <c r="B12" s="49"/>
      <c r="C12" s="50"/>
    </row>
    <row r="13" spans="1:3" ht="60" customHeight="1">
      <c r="A13" s="263" t="s">
        <v>108</v>
      </c>
      <c r="B13" s="263"/>
      <c r="C13" s="263"/>
    </row>
    <row r="14" spans="1:3" ht="36" customHeight="1">
      <c r="A14" s="48"/>
      <c r="B14" s="48"/>
      <c r="C14" s="38"/>
    </row>
    <row r="15" spans="1:3" ht="19.5" customHeight="1">
      <c r="A15" s="51"/>
      <c r="B15" s="51"/>
      <c r="C15" s="41" t="s">
        <v>1</v>
      </c>
    </row>
    <row r="16" spans="1:3" ht="58.5" customHeight="1">
      <c r="A16" s="52" t="s">
        <v>43</v>
      </c>
      <c r="B16" s="53" t="s">
        <v>60</v>
      </c>
      <c r="C16" s="54" t="s">
        <v>67</v>
      </c>
    </row>
    <row r="17" spans="1:3" ht="7.5" customHeight="1">
      <c r="A17" s="37"/>
      <c r="B17" s="37"/>
      <c r="C17" s="55"/>
    </row>
    <row r="18" spans="1:3" ht="19.5" customHeight="1">
      <c r="A18" s="40" t="s">
        <v>2</v>
      </c>
      <c r="B18" s="56">
        <v>69607.3</v>
      </c>
      <c r="C18" s="56">
        <v>69607.3</v>
      </c>
    </row>
    <row r="19" spans="1:3" ht="19.5" customHeight="1">
      <c r="A19" s="40" t="s">
        <v>3</v>
      </c>
      <c r="B19" s="56">
        <v>29019.5</v>
      </c>
      <c r="C19" s="56">
        <v>29019.5</v>
      </c>
    </row>
    <row r="20" spans="1:3" ht="19.5" customHeight="1">
      <c r="A20" s="7" t="s">
        <v>34</v>
      </c>
      <c r="B20" s="57">
        <v>29701.2</v>
      </c>
      <c r="C20" s="57">
        <v>29701.2</v>
      </c>
    </row>
    <row r="21" spans="1:3" ht="19.5" customHeight="1">
      <c r="A21" s="7" t="s">
        <v>27</v>
      </c>
      <c r="B21" s="58">
        <v>119982.3</v>
      </c>
      <c r="C21" s="58">
        <v>119982.3</v>
      </c>
    </row>
    <row r="22" spans="1:3" ht="19.5" customHeight="1">
      <c r="A22" s="7" t="s">
        <v>35</v>
      </c>
      <c r="B22" s="58">
        <v>36387.3</v>
      </c>
      <c r="C22" s="58">
        <v>36387.3</v>
      </c>
    </row>
    <row r="23" spans="1:3" ht="19.5" customHeight="1">
      <c r="A23" s="7" t="s">
        <v>28</v>
      </c>
      <c r="B23" s="59">
        <v>60621.3</v>
      </c>
      <c r="C23" s="59">
        <v>60621.3</v>
      </c>
    </row>
    <row r="24" spans="1:3" ht="19.5" customHeight="1">
      <c r="A24" s="7" t="s">
        <v>29</v>
      </c>
      <c r="B24" s="59">
        <v>25314.9</v>
      </c>
      <c r="C24" s="59">
        <v>25314.9</v>
      </c>
    </row>
    <row r="25" spans="1:3" ht="19.5" customHeight="1">
      <c r="A25" s="7" t="s">
        <v>41</v>
      </c>
      <c r="B25" s="47">
        <v>64296.9</v>
      </c>
      <c r="C25" s="47">
        <v>64296.9</v>
      </c>
    </row>
    <row r="26" spans="1:3" ht="19.5" customHeight="1">
      <c r="A26" s="7" t="s">
        <v>36</v>
      </c>
      <c r="B26" s="47">
        <v>27789.8</v>
      </c>
      <c r="C26" s="47">
        <v>27789.8</v>
      </c>
    </row>
    <row r="27" spans="1:3" ht="19.5" customHeight="1">
      <c r="A27" s="7" t="s">
        <v>31</v>
      </c>
      <c r="B27" s="47">
        <v>65984.7</v>
      </c>
      <c r="C27" s="47">
        <v>65984.7</v>
      </c>
    </row>
    <row r="28" spans="1:3" ht="19.5" customHeight="1">
      <c r="A28" s="7" t="s">
        <v>32</v>
      </c>
      <c r="B28" s="47">
        <v>65289.6</v>
      </c>
      <c r="C28" s="47">
        <v>65289.6</v>
      </c>
    </row>
    <row r="29" spans="1:3" ht="19.5" customHeight="1">
      <c r="A29" s="7" t="s">
        <v>37</v>
      </c>
      <c r="B29" s="47">
        <v>20466.3</v>
      </c>
      <c r="C29" s="47">
        <v>20466.3</v>
      </c>
    </row>
    <row r="30" spans="1:3" ht="19.5" customHeight="1">
      <c r="A30" s="7" t="s">
        <v>38</v>
      </c>
      <c r="B30" s="47">
        <v>51526.2</v>
      </c>
      <c r="C30" s="47">
        <v>51526.2</v>
      </c>
    </row>
    <row r="31" spans="1:3" ht="19.5" customHeight="1">
      <c r="A31" s="7" t="s">
        <v>33</v>
      </c>
      <c r="B31" s="47">
        <v>16832.7</v>
      </c>
      <c r="C31" s="47">
        <v>16832.7</v>
      </c>
    </row>
    <row r="32" spans="1:3" ht="19.5" customHeight="1">
      <c r="A32" s="7" t="s">
        <v>39</v>
      </c>
      <c r="B32" s="47">
        <v>32211</v>
      </c>
      <c r="C32" s="47">
        <v>32211</v>
      </c>
    </row>
    <row r="33" spans="1:3" ht="19.5" customHeight="1">
      <c r="A33" s="7" t="s">
        <v>40</v>
      </c>
      <c r="B33" s="47">
        <v>29037.9</v>
      </c>
      <c r="C33" s="47">
        <v>29037.9</v>
      </c>
    </row>
    <row r="34" spans="1:3" s="15" customFormat="1" ht="24.75" customHeight="1">
      <c r="A34" s="73" t="s">
        <v>4</v>
      </c>
      <c r="B34" s="60">
        <f>SUM(B18:B33)</f>
        <v>744068.9</v>
      </c>
      <c r="C34" s="60">
        <f>SUM(C18:C33)</f>
        <v>744068.9</v>
      </c>
    </row>
    <row r="35" spans="1:3" s="7" customFormat="1" ht="18.75">
      <c r="A35" s="48"/>
      <c r="B35" s="48"/>
      <c r="C35" s="38" t="s">
        <v>63</v>
      </c>
    </row>
    <row r="36" spans="1:3" s="7" customFormat="1" ht="18.75">
      <c r="A36" s="48"/>
      <c r="B36" s="48"/>
      <c r="C36" s="38" t="s">
        <v>251</v>
      </c>
    </row>
    <row r="37" spans="1:3" ht="49.5" customHeight="1">
      <c r="A37" s="48"/>
      <c r="B37" s="48"/>
      <c r="C37" s="38"/>
    </row>
    <row r="38" spans="1:3" ht="18.75">
      <c r="A38" s="262" t="s">
        <v>6</v>
      </c>
      <c r="B38" s="262"/>
      <c r="C38" s="262"/>
    </row>
    <row r="39" spans="1:3" ht="3.75" customHeight="1">
      <c r="A39" s="119"/>
      <c r="B39" s="119"/>
      <c r="C39" s="50"/>
    </row>
    <row r="40" spans="1:3" ht="56.25" customHeight="1">
      <c r="A40" s="263" t="s">
        <v>280</v>
      </c>
      <c r="B40" s="263"/>
      <c r="C40" s="263"/>
    </row>
    <row r="41" spans="1:3" ht="49.5" customHeight="1">
      <c r="A41" s="48"/>
      <c r="B41" s="48"/>
      <c r="C41" s="38"/>
    </row>
    <row r="42" spans="1:3" ht="21.75" customHeight="1">
      <c r="A42" s="7"/>
      <c r="B42" s="7"/>
      <c r="C42" s="61" t="s">
        <v>1</v>
      </c>
    </row>
    <row r="43" spans="1:3" ht="40.5" customHeight="1">
      <c r="A43" s="62" t="s">
        <v>49</v>
      </c>
      <c r="B43" s="53" t="s">
        <v>60</v>
      </c>
      <c r="C43" s="54" t="s">
        <v>67</v>
      </c>
    </row>
    <row r="44" spans="1:3" ht="7.5" customHeight="1">
      <c r="A44" s="37"/>
      <c r="B44" s="37"/>
      <c r="C44" s="55"/>
    </row>
    <row r="45" spans="1:3" ht="19.5" customHeight="1">
      <c r="A45" s="7" t="s">
        <v>34</v>
      </c>
      <c r="B45" s="56">
        <v>3569.1</v>
      </c>
      <c r="C45" s="56">
        <v>3381.3</v>
      </c>
    </row>
    <row r="46" spans="1:3" ht="19.5" customHeight="1">
      <c r="A46" s="7" t="s">
        <v>27</v>
      </c>
      <c r="B46" s="56">
        <v>7725.9</v>
      </c>
      <c r="C46" s="56">
        <v>7319.3</v>
      </c>
    </row>
    <row r="47" spans="1:3" ht="19.5" customHeight="1">
      <c r="A47" s="7" t="s">
        <v>35</v>
      </c>
      <c r="B47" s="56">
        <v>6825.4</v>
      </c>
      <c r="C47" s="56">
        <v>6466.1</v>
      </c>
    </row>
    <row r="48" spans="1:3" ht="19.5" customHeight="1">
      <c r="A48" s="7" t="s">
        <v>28</v>
      </c>
      <c r="B48" s="56">
        <v>5561.5</v>
      </c>
      <c r="C48" s="56">
        <v>5268.8</v>
      </c>
    </row>
    <row r="49" spans="1:3" ht="19.5" customHeight="1">
      <c r="A49" s="7" t="s">
        <v>29</v>
      </c>
      <c r="B49" s="56">
        <v>4363.3</v>
      </c>
      <c r="C49" s="56">
        <v>4133.7</v>
      </c>
    </row>
    <row r="50" spans="1:3" ht="19.5" customHeight="1">
      <c r="A50" s="7" t="s">
        <v>41</v>
      </c>
      <c r="B50" s="56">
        <v>4793.8</v>
      </c>
      <c r="C50" s="56">
        <v>4541.5</v>
      </c>
    </row>
    <row r="51" spans="1:3" ht="19.5" customHeight="1">
      <c r="A51" s="7" t="s">
        <v>36</v>
      </c>
      <c r="B51" s="56">
        <v>8712.6</v>
      </c>
      <c r="C51" s="56">
        <v>8254.1</v>
      </c>
    </row>
    <row r="52" spans="1:3" ht="19.5" customHeight="1">
      <c r="A52" s="7" t="s">
        <v>31</v>
      </c>
      <c r="B52" s="56">
        <v>12853.6</v>
      </c>
      <c r="C52" s="56">
        <v>12177.1</v>
      </c>
    </row>
    <row r="53" spans="1:3" ht="19.5" customHeight="1">
      <c r="A53" s="7" t="s">
        <v>32</v>
      </c>
      <c r="B53" s="56">
        <v>6293.5</v>
      </c>
      <c r="C53" s="56">
        <v>5962.2</v>
      </c>
    </row>
    <row r="54" spans="1:3" ht="19.5" customHeight="1">
      <c r="A54" s="7" t="s">
        <v>37</v>
      </c>
      <c r="B54" s="56">
        <v>2996.1</v>
      </c>
      <c r="C54" s="56">
        <v>2838.4</v>
      </c>
    </row>
    <row r="55" spans="1:3" ht="19.5" customHeight="1">
      <c r="A55" s="7" t="s">
        <v>38</v>
      </c>
      <c r="B55" s="56">
        <v>6189.3</v>
      </c>
      <c r="C55" s="56">
        <v>5863.5</v>
      </c>
    </row>
    <row r="56" spans="1:3" ht="19.5" customHeight="1">
      <c r="A56" s="7" t="s">
        <v>33</v>
      </c>
      <c r="B56" s="56">
        <v>2268.7</v>
      </c>
      <c r="C56" s="56">
        <v>2149.3</v>
      </c>
    </row>
    <row r="57" spans="1:3" ht="19.5" customHeight="1">
      <c r="A57" s="7" t="s">
        <v>39</v>
      </c>
      <c r="B57" s="56">
        <v>3712.3</v>
      </c>
      <c r="C57" s="56">
        <v>3516.9</v>
      </c>
    </row>
    <row r="58" spans="1:3" ht="19.5" customHeight="1">
      <c r="A58" s="7" t="s">
        <v>40</v>
      </c>
      <c r="B58" s="56">
        <v>4629.9</v>
      </c>
      <c r="C58" s="56">
        <v>4386.2</v>
      </c>
    </row>
    <row r="59" spans="1:3" ht="24.75" customHeight="1">
      <c r="A59" s="40" t="s">
        <v>4</v>
      </c>
      <c r="B59" s="60">
        <f>SUM(B45:B58)</f>
        <v>80495</v>
      </c>
      <c r="C59" s="60">
        <f>SUM(C45:C58)</f>
        <v>76258.4</v>
      </c>
    </row>
    <row r="60" spans="1:3" ht="18.75">
      <c r="A60" s="40"/>
      <c r="B60" s="40"/>
      <c r="C60" s="36"/>
    </row>
    <row r="61" spans="1:3" ht="18.75">
      <c r="A61" s="40"/>
      <c r="B61" s="40"/>
      <c r="C61" s="36"/>
    </row>
    <row r="62" spans="1:3" ht="18.75">
      <c r="A62" s="40"/>
      <c r="B62" s="40"/>
      <c r="C62" s="36"/>
    </row>
    <row r="63" spans="1:3" s="7" customFormat="1" ht="18.75">
      <c r="A63" s="40"/>
      <c r="B63" s="40"/>
      <c r="C63" s="36"/>
    </row>
    <row r="64" spans="1:3" s="7" customFormat="1" ht="18.75">
      <c r="A64" s="48"/>
      <c r="B64" s="48"/>
      <c r="C64" s="38" t="s">
        <v>78</v>
      </c>
    </row>
    <row r="65" spans="1:3" s="7" customFormat="1" ht="18.75">
      <c r="A65" s="48"/>
      <c r="B65" s="48"/>
      <c r="C65" s="38" t="s">
        <v>251</v>
      </c>
    </row>
    <row r="66" spans="1:3" ht="49.5" customHeight="1">
      <c r="A66" s="48"/>
      <c r="B66" s="48"/>
      <c r="C66" s="38"/>
    </row>
    <row r="67" spans="1:3" ht="18.75">
      <c r="A67" s="262" t="s">
        <v>6</v>
      </c>
      <c r="B67" s="262"/>
      <c r="C67" s="262"/>
    </row>
    <row r="68" spans="1:3" ht="3.75" customHeight="1">
      <c r="A68" s="119"/>
      <c r="B68" s="119"/>
      <c r="C68" s="50"/>
    </row>
    <row r="69" spans="1:3" s="7" customFormat="1" ht="108" customHeight="1">
      <c r="A69" s="263" t="s">
        <v>270</v>
      </c>
      <c r="B69" s="263"/>
      <c r="C69" s="263"/>
    </row>
    <row r="70" spans="1:3" ht="49.5" customHeight="1">
      <c r="A70" s="48"/>
      <c r="B70" s="48"/>
      <c r="C70" s="38"/>
    </row>
    <row r="71" spans="1:3" s="7" customFormat="1" ht="18.75">
      <c r="A71" s="70"/>
      <c r="B71" s="70"/>
      <c r="C71" s="71" t="s">
        <v>1</v>
      </c>
    </row>
    <row r="72" spans="1:3" s="7" customFormat="1" ht="37.5">
      <c r="A72" s="52" t="s">
        <v>74</v>
      </c>
      <c r="B72" s="53" t="s">
        <v>60</v>
      </c>
      <c r="C72" s="54" t="s">
        <v>67</v>
      </c>
    </row>
    <row r="73" spans="1:3" ht="7.5" customHeight="1">
      <c r="A73" s="37"/>
      <c r="B73" s="37"/>
      <c r="C73" s="55"/>
    </row>
    <row r="74" spans="1:7" s="7" customFormat="1" ht="19.5" customHeight="1">
      <c r="A74" s="7" t="s">
        <v>34</v>
      </c>
      <c r="B74" s="98">
        <v>995.90909</v>
      </c>
      <c r="C74" s="98">
        <v>999.52121</v>
      </c>
      <c r="G74" s="100"/>
    </row>
    <row r="75" spans="1:7" s="7" customFormat="1" ht="19.5" customHeight="1">
      <c r="A75" s="7" t="s">
        <v>27</v>
      </c>
      <c r="B75" s="98">
        <v>1543.65909</v>
      </c>
      <c r="C75" s="98">
        <v>1549.25788</v>
      </c>
      <c r="G75" s="100"/>
    </row>
    <row r="76" spans="1:7" s="7" customFormat="1" ht="19.5" customHeight="1">
      <c r="A76" s="7" t="s">
        <v>35</v>
      </c>
      <c r="B76" s="98">
        <v>1543.65909</v>
      </c>
      <c r="C76" s="98">
        <v>1549.25788</v>
      </c>
      <c r="G76" s="100"/>
    </row>
    <row r="77" spans="1:7" s="7" customFormat="1" ht="19.5" customHeight="1">
      <c r="A77" s="7" t="s">
        <v>28</v>
      </c>
      <c r="B77" s="98">
        <v>879.7197</v>
      </c>
      <c r="C77" s="98">
        <v>882.9104</v>
      </c>
      <c r="G77" s="100"/>
    </row>
    <row r="78" spans="1:7" s="7" customFormat="1" ht="19.5" customHeight="1">
      <c r="A78" s="7" t="s">
        <v>29</v>
      </c>
      <c r="B78" s="98">
        <v>763.5303</v>
      </c>
      <c r="C78" s="98">
        <v>766.2996</v>
      </c>
      <c r="G78" s="100"/>
    </row>
    <row r="79" spans="1:7" s="7" customFormat="1" ht="19.5" customHeight="1">
      <c r="A79" s="7" t="s">
        <v>41</v>
      </c>
      <c r="B79" s="98">
        <v>1361.07576</v>
      </c>
      <c r="C79" s="98">
        <v>1366.01232</v>
      </c>
      <c r="G79" s="100"/>
    </row>
    <row r="80" spans="1:7" s="7" customFormat="1" ht="19.5" customHeight="1">
      <c r="A80" s="7" t="s">
        <v>36</v>
      </c>
      <c r="B80" s="98">
        <v>1477.26515</v>
      </c>
      <c r="C80" s="98">
        <v>1482.62313</v>
      </c>
      <c r="G80" s="100"/>
    </row>
    <row r="81" spans="1:7" s="7" customFormat="1" ht="19.5" customHeight="1">
      <c r="A81" s="7" t="s">
        <v>31</v>
      </c>
      <c r="B81" s="98">
        <v>1593.45455</v>
      </c>
      <c r="C81" s="98">
        <v>1599.23394</v>
      </c>
      <c r="G81" s="100"/>
    </row>
    <row r="82" spans="1:7" s="7" customFormat="1" ht="19.5" customHeight="1">
      <c r="A82" s="7" t="s">
        <v>32</v>
      </c>
      <c r="B82" s="98">
        <v>1062.30303</v>
      </c>
      <c r="C82" s="98">
        <v>1066.15596</v>
      </c>
      <c r="G82" s="100"/>
    </row>
    <row r="83" spans="1:7" s="7" customFormat="1" ht="19.5" customHeight="1">
      <c r="A83" s="7" t="s">
        <v>37</v>
      </c>
      <c r="B83" s="98">
        <v>879.7197</v>
      </c>
      <c r="C83" s="98">
        <v>882.9104</v>
      </c>
      <c r="G83" s="100"/>
    </row>
    <row r="84" spans="1:7" s="7" customFormat="1" ht="19.5" customHeight="1">
      <c r="A84" s="7" t="s">
        <v>38</v>
      </c>
      <c r="B84" s="98">
        <v>1244.88636</v>
      </c>
      <c r="C84" s="98">
        <v>1249.40152</v>
      </c>
      <c r="G84" s="100"/>
    </row>
    <row r="85" spans="1:7" s="7" customFormat="1" ht="19.5" customHeight="1">
      <c r="A85" s="7" t="s">
        <v>33</v>
      </c>
      <c r="B85" s="98">
        <v>1543.65909</v>
      </c>
      <c r="C85" s="98">
        <v>1549.25788</v>
      </c>
      <c r="G85" s="100"/>
    </row>
    <row r="86" spans="1:7" s="7" customFormat="1" ht="19.5" customHeight="1">
      <c r="A86" s="7" t="s">
        <v>39</v>
      </c>
      <c r="B86" s="98">
        <v>1062.30303</v>
      </c>
      <c r="C86" s="98">
        <v>1066.15596</v>
      </c>
      <c r="G86" s="100"/>
    </row>
    <row r="87" spans="1:7" s="7" customFormat="1" ht="19.5" customHeight="1">
      <c r="A87" s="7" t="s">
        <v>40</v>
      </c>
      <c r="B87" s="98">
        <v>647.34091</v>
      </c>
      <c r="C87" s="98">
        <v>649.68879</v>
      </c>
      <c r="G87" s="100"/>
    </row>
    <row r="88" spans="1:3" s="15" customFormat="1" ht="24.75" customHeight="1">
      <c r="A88" s="73" t="s">
        <v>4</v>
      </c>
      <c r="B88" s="121">
        <f>SUM(B74:B87)</f>
        <v>16598.48485</v>
      </c>
      <c r="C88" s="121">
        <f>SUM(C74:C87)</f>
        <v>16658.68687</v>
      </c>
    </row>
    <row r="89" spans="1:3" s="7" customFormat="1" ht="18.75">
      <c r="A89" s="40"/>
      <c r="B89" s="40"/>
      <c r="C89" s="36"/>
    </row>
    <row r="90" spans="1:3" s="7" customFormat="1" ht="18.75">
      <c r="A90" s="40"/>
      <c r="B90" s="40"/>
      <c r="C90" s="36"/>
    </row>
    <row r="91" spans="1:3" s="7" customFormat="1" ht="18.75">
      <c r="A91" s="48"/>
      <c r="B91" s="48"/>
      <c r="C91" s="38" t="s">
        <v>9</v>
      </c>
    </row>
    <row r="92" spans="1:3" s="7" customFormat="1" ht="18.75">
      <c r="A92" s="48"/>
      <c r="B92" s="48"/>
      <c r="C92" s="38" t="s">
        <v>251</v>
      </c>
    </row>
    <row r="93" spans="1:3" ht="49.5" customHeight="1">
      <c r="A93" s="48"/>
      <c r="B93" s="48"/>
      <c r="C93" s="38"/>
    </row>
    <row r="94" spans="1:3" ht="18.75">
      <c r="A94" s="262" t="s">
        <v>6</v>
      </c>
      <c r="B94" s="262"/>
      <c r="C94" s="262"/>
    </row>
    <row r="95" spans="1:3" ht="3.75" customHeight="1">
      <c r="A95" s="119"/>
      <c r="B95" s="119"/>
      <c r="C95" s="50"/>
    </row>
    <row r="96" spans="1:3" s="7" customFormat="1" ht="75" customHeight="1">
      <c r="A96" s="263" t="s">
        <v>97</v>
      </c>
      <c r="B96" s="263"/>
      <c r="C96" s="263"/>
    </row>
    <row r="97" spans="1:3" ht="49.5" customHeight="1">
      <c r="A97" s="48"/>
      <c r="B97" s="48"/>
      <c r="C97" s="38"/>
    </row>
    <row r="98" spans="1:3" s="7" customFormat="1" ht="18.75">
      <c r="A98" s="70"/>
      <c r="B98" s="70"/>
      <c r="C98" s="71" t="s">
        <v>1</v>
      </c>
    </row>
    <row r="99" spans="1:3" s="7" customFormat="1" ht="56.25">
      <c r="A99" s="52" t="s">
        <v>43</v>
      </c>
      <c r="B99" s="53" t="s">
        <v>60</v>
      </c>
      <c r="C99" s="54" t="s">
        <v>67</v>
      </c>
    </row>
    <row r="100" spans="1:3" ht="7.5" customHeight="1">
      <c r="A100" s="37"/>
      <c r="B100" s="37"/>
      <c r="C100" s="55"/>
    </row>
    <row r="101" spans="1:3" s="7" customFormat="1" ht="19.5" customHeight="1">
      <c r="A101" s="101" t="s">
        <v>7</v>
      </c>
      <c r="B101" s="99"/>
      <c r="C101" s="98">
        <v>2131.41304</v>
      </c>
    </row>
    <row r="102" spans="1:3" s="7" customFormat="1" ht="19.5" customHeight="1">
      <c r="A102" s="7" t="s">
        <v>34</v>
      </c>
      <c r="B102" s="98">
        <v>20117.90088</v>
      </c>
      <c r="C102" s="98"/>
    </row>
    <row r="103" spans="1:3" s="7" customFormat="1" ht="19.5" customHeight="1">
      <c r="A103" s="7" t="s">
        <v>27</v>
      </c>
      <c r="B103" s="98"/>
      <c r="C103" s="98">
        <v>4732.99319</v>
      </c>
    </row>
    <row r="104" spans="1:3" s="7" customFormat="1" ht="19.5" customHeight="1">
      <c r="A104" s="7" t="s">
        <v>35</v>
      </c>
      <c r="B104" s="98"/>
      <c r="C104" s="98">
        <v>4732.99319</v>
      </c>
    </row>
    <row r="105" spans="1:3" s="7" customFormat="1" ht="19.5" customHeight="1">
      <c r="A105" s="7" t="s">
        <v>28</v>
      </c>
      <c r="B105" s="98">
        <v>4709.73761</v>
      </c>
      <c r="C105" s="98"/>
    </row>
    <row r="106" spans="1:3" s="7" customFormat="1" ht="19.5" customHeight="1">
      <c r="A106" s="7" t="s">
        <v>29</v>
      </c>
      <c r="B106" s="98">
        <v>4709.73762</v>
      </c>
      <c r="C106" s="98">
        <v>12857.44898</v>
      </c>
    </row>
    <row r="107" spans="1:3" s="7" customFormat="1" ht="19.5" customHeight="1">
      <c r="A107" s="7" t="s">
        <v>41</v>
      </c>
      <c r="B107" s="98"/>
      <c r="C107" s="98">
        <v>6864.29754</v>
      </c>
    </row>
    <row r="108" spans="1:3" s="7" customFormat="1" ht="19.5" customHeight="1">
      <c r="A108" s="7" t="s">
        <v>36</v>
      </c>
      <c r="B108" s="98">
        <v>12566.88046</v>
      </c>
      <c r="C108" s="98">
        <v>2131.30435</v>
      </c>
    </row>
    <row r="109" spans="1:3" s="7" customFormat="1" ht="19.5" customHeight="1">
      <c r="A109" s="7" t="s">
        <v>31</v>
      </c>
      <c r="B109" s="98"/>
      <c r="C109" s="98">
        <v>4732.99321</v>
      </c>
    </row>
    <row r="110" spans="1:3" s="7" customFormat="1" ht="19.5" customHeight="1">
      <c r="A110" s="7" t="s">
        <v>32</v>
      </c>
      <c r="B110" s="98">
        <v>11938.77551</v>
      </c>
      <c r="C110" s="98">
        <v>4732.99319</v>
      </c>
    </row>
    <row r="111" spans="1:3" s="7" customFormat="1" ht="19.5" customHeight="1">
      <c r="A111" s="7" t="s">
        <v>37</v>
      </c>
      <c r="B111" s="98">
        <v>4709.73762</v>
      </c>
      <c r="C111" s="98">
        <v>6674.79592</v>
      </c>
    </row>
    <row r="112" spans="1:3" s="7" customFormat="1" ht="19.5" customHeight="1">
      <c r="A112" s="7" t="s">
        <v>38</v>
      </c>
      <c r="B112" s="98">
        <v>4709.73761</v>
      </c>
      <c r="C112" s="98"/>
    </row>
    <row r="113" spans="1:3" s="7" customFormat="1" ht="19.5" customHeight="1">
      <c r="A113" s="7" t="s">
        <v>33</v>
      </c>
      <c r="B113" s="98"/>
      <c r="C113" s="98">
        <v>4732.99321</v>
      </c>
    </row>
    <row r="114" spans="1:3" s="7" customFormat="1" ht="19.5" customHeight="1">
      <c r="A114" s="7" t="s">
        <v>39</v>
      </c>
      <c r="B114" s="98">
        <v>16097.69678</v>
      </c>
      <c r="C114" s="98"/>
    </row>
    <row r="115" spans="1:3" s="48" customFormat="1" ht="24.75" customHeight="1">
      <c r="A115" s="48" t="s">
        <v>4</v>
      </c>
      <c r="B115" s="122">
        <f>SUM(B101:B114)</f>
        <v>79560.20409</v>
      </c>
      <c r="C115" s="122">
        <f>SUM(C101:C114)</f>
        <v>54324.22582</v>
      </c>
    </row>
    <row r="116" spans="2:3" s="7" customFormat="1" ht="18.75">
      <c r="B116" s="98"/>
      <c r="C116" s="98"/>
    </row>
    <row r="117" spans="1:3" s="7" customFormat="1" ht="18.75">
      <c r="A117" s="99"/>
      <c r="B117" s="99"/>
      <c r="C117" s="99"/>
    </row>
    <row r="118" spans="1:3" s="7" customFormat="1" ht="18.75">
      <c r="A118" s="48"/>
      <c r="B118" s="48"/>
      <c r="C118" s="38" t="s">
        <v>58</v>
      </c>
    </row>
    <row r="119" spans="1:3" s="7" customFormat="1" ht="18.75">
      <c r="A119" s="48"/>
      <c r="B119" s="48"/>
      <c r="C119" s="38" t="s">
        <v>251</v>
      </c>
    </row>
    <row r="120" spans="1:3" ht="49.5" customHeight="1">
      <c r="A120" s="48"/>
      <c r="B120" s="48"/>
      <c r="C120" s="38"/>
    </row>
    <row r="121" spans="1:3" ht="18.75">
      <c r="A121" s="262" t="s">
        <v>6</v>
      </c>
      <c r="B121" s="262"/>
      <c r="C121" s="262"/>
    </row>
    <row r="122" spans="1:3" ht="3.75" customHeight="1">
      <c r="A122" s="119"/>
      <c r="B122" s="119"/>
      <c r="C122" s="119"/>
    </row>
    <row r="123" spans="1:3" ht="63" customHeight="1">
      <c r="A123" s="263" t="s">
        <v>272</v>
      </c>
      <c r="B123" s="263" t="s">
        <v>92</v>
      </c>
      <c r="C123" s="263"/>
    </row>
    <row r="124" spans="1:3" ht="49.5" customHeight="1">
      <c r="A124" s="48"/>
      <c r="B124" s="48"/>
      <c r="C124" s="38"/>
    </row>
    <row r="125" spans="1:3" ht="18.75">
      <c r="A125" s="70"/>
      <c r="B125" s="70"/>
      <c r="C125" s="71" t="s">
        <v>1</v>
      </c>
    </row>
    <row r="126" spans="1:3" ht="37.5">
      <c r="A126" s="52" t="s">
        <v>104</v>
      </c>
      <c r="B126" s="53" t="s">
        <v>60</v>
      </c>
      <c r="C126" s="54" t="s">
        <v>67</v>
      </c>
    </row>
    <row r="127" spans="1:3" ht="7.5" customHeight="1">
      <c r="A127" s="37"/>
      <c r="B127" s="37"/>
      <c r="C127" s="55"/>
    </row>
    <row r="128" spans="1:3" ht="19.5" customHeight="1">
      <c r="A128" s="7" t="s">
        <v>34</v>
      </c>
      <c r="B128" s="234">
        <v>2366.45787</v>
      </c>
      <c r="C128" s="234"/>
    </row>
    <row r="129" spans="1:3" ht="19.5" customHeight="1">
      <c r="A129" s="7" t="s">
        <v>35</v>
      </c>
      <c r="B129" s="234"/>
      <c r="C129" s="234">
        <v>2838.38993</v>
      </c>
    </row>
    <row r="130" spans="1:3" ht="19.5" customHeight="1">
      <c r="A130" s="7" t="s">
        <v>28</v>
      </c>
      <c r="B130" s="234">
        <v>2482.96626</v>
      </c>
      <c r="C130" s="234"/>
    </row>
    <row r="131" spans="1:3" ht="19.5" customHeight="1">
      <c r="A131" s="7" t="s">
        <v>29</v>
      </c>
      <c r="B131" s="234">
        <v>2464.37664</v>
      </c>
      <c r="C131" s="234">
        <v>3382.03642</v>
      </c>
    </row>
    <row r="132" spans="1:3" ht="19.5" customHeight="1">
      <c r="A132" s="7" t="s">
        <v>36</v>
      </c>
      <c r="B132" s="234">
        <v>2830.76784</v>
      </c>
      <c r="C132" s="234"/>
    </row>
    <row r="133" spans="1:3" ht="19.5" customHeight="1">
      <c r="A133" s="7" t="s">
        <v>32</v>
      </c>
      <c r="B133" s="234">
        <v>2482.96626</v>
      </c>
      <c r="C133" s="234"/>
    </row>
    <row r="134" spans="1:3" ht="19.5" customHeight="1">
      <c r="A134" s="7" t="s">
        <v>37</v>
      </c>
      <c r="B134" s="234">
        <v>3013.37644</v>
      </c>
      <c r="C134" s="234">
        <v>4485.99212</v>
      </c>
    </row>
    <row r="135" spans="1:3" ht="19.5" customHeight="1">
      <c r="A135" s="7" t="s">
        <v>38</v>
      </c>
      <c r="B135" s="234">
        <v>2449.49687</v>
      </c>
      <c r="C135" s="234">
        <v>2348.95939</v>
      </c>
    </row>
    <row r="136" spans="1:3" ht="19.5" customHeight="1">
      <c r="A136" s="7" t="s">
        <v>33</v>
      </c>
      <c r="B136" s="234"/>
      <c r="C136" s="234">
        <v>5104.86059</v>
      </c>
    </row>
    <row r="137" spans="1:3" ht="19.5" customHeight="1">
      <c r="A137" s="7" t="s">
        <v>40</v>
      </c>
      <c r="B137" s="234"/>
      <c r="C137" s="234">
        <v>2569.76156</v>
      </c>
    </row>
    <row r="138" spans="1:3" s="15" customFormat="1" ht="24.75" customHeight="1">
      <c r="A138" s="48" t="s">
        <v>4</v>
      </c>
      <c r="B138" s="235">
        <f>SUM(B128:B137)</f>
        <v>18090.40818</v>
      </c>
      <c r="C138" s="235">
        <f>SUM(C128:C137)</f>
        <v>20730.00001</v>
      </c>
    </row>
    <row r="139" spans="1:3" ht="18.75">
      <c r="A139" s="7"/>
      <c r="B139" s="56"/>
      <c r="C139" s="56"/>
    </row>
    <row r="140" spans="1:3" s="7" customFormat="1" ht="18.75">
      <c r="A140" s="48"/>
      <c r="B140" s="48"/>
      <c r="C140" s="38" t="s">
        <v>24</v>
      </c>
    </row>
    <row r="141" spans="1:3" s="7" customFormat="1" ht="18.75">
      <c r="A141" s="48"/>
      <c r="B141" s="48"/>
      <c r="C141" s="38" t="s">
        <v>251</v>
      </c>
    </row>
    <row r="142" spans="1:3" ht="49.5" customHeight="1">
      <c r="A142" s="48"/>
      <c r="B142" s="48"/>
      <c r="C142" s="38"/>
    </row>
    <row r="143" spans="1:3" ht="18.75">
      <c r="A143" s="262" t="s">
        <v>6</v>
      </c>
      <c r="B143" s="262"/>
      <c r="C143" s="262"/>
    </row>
    <row r="144" spans="1:3" ht="3.75" customHeight="1">
      <c r="A144" s="119"/>
      <c r="B144" s="119"/>
      <c r="C144" s="119"/>
    </row>
    <row r="145" spans="1:4" ht="75" customHeight="1">
      <c r="A145" s="263" t="s">
        <v>93</v>
      </c>
      <c r="B145" s="263"/>
      <c r="C145" s="263"/>
      <c r="D145" s="7"/>
    </row>
    <row r="146" spans="1:3" ht="49.5" customHeight="1">
      <c r="A146" s="48"/>
      <c r="B146" s="48"/>
      <c r="C146" s="38"/>
    </row>
    <row r="147" spans="1:4" ht="23.25" customHeight="1">
      <c r="A147" s="70"/>
      <c r="B147" s="70"/>
      <c r="C147" s="71" t="s">
        <v>1</v>
      </c>
      <c r="D147" s="7"/>
    </row>
    <row r="148" spans="1:4" ht="47.25" customHeight="1">
      <c r="A148" s="52" t="s">
        <v>43</v>
      </c>
      <c r="B148" s="53" t="s">
        <v>60</v>
      </c>
      <c r="C148" s="54" t="s">
        <v>67</v>
      </c>
      <c r="D148" s="7"/>
    </row>
    <row r="149" spans="1:3" ht="7.5" customHeight="1">
      <c r="A149" s="37"/>
      <c r="B149" s="37"/>
      <c r="C149" s="55"/>
    </row>
    <row r="150" spans="1:4" ht="19.5" customHeight="1">
      <c r="A150" s="72" t="s">
        <v>2</v>
      </c>
      <c r="B150" s="123">
        <v>1014.7</v>
      </c>
      <c r="C150" s="123">
        <v>966.4</v>
      </c>
      <c r="D150" s="7"/>
    </row>
    <row r="151" spans="1:4" ht="19.5" customHeight="1">
      <c r="A151" s="72" t="s">
        <v>3</v>
      </c>
      <c r="B151" s="123">
        <v>683.8</v>
      </c>
      <c r="C151" s="123">
        <v>651.2</v>
      </c>
      <c r="D151" s="7"/>
    </row>
    <row r="152" spans="1:4" ht="19.5" customHeight="1">
      <c r="A152" s="72" t="s">
        <v>34</v>
      </c>
      <c r="B152" s="123">
        <v>632.8</v>
      </c>
      <c r="C152" s="123">
        <v>602.6</v>
      </c>
      <c r="D152" s="7"/>
    </row>
    <row r="153" spans="1:4" ht="19.5" customHeight="1">
      <c r="A153" s="72" t="s">
        <v>27</v>
      </c>
      <c r="B153" s="123">
        <v>305.7</v>
      </c>
      <c r="C153" s="123">
        <v>291.1</v>
      </c>
      <c r="D153" s="7"/>
    </row>
    <row r="154" spans="1:4" ht="19.5" customHeight="1">
      <c r="A154" s="72" t="s">
        <v>35</v>
      </c>
      <c r="B154" s="123">
        <v>1046.94</v>
      </c>
      <c r="C154" s="123">
        <v>997.2</v>
      </c>
      <c r="D154" s="7"/>
    </row>
    <row r="155" spans="1:4" ht="19.5" customHeight="1">
      <c r="A155" s="72" t="s">
        <v>28</v>
      </c>
      <c r="B155" s="123">
        <v>268.1</v>
      </c>
      <c r="C155" s="123">
        <v>255.4</v>
      </c>
      <c r="D155" s="7"/>
    </row>
    <row r="156" spans="1:4" ht="19.5" customHeight="1">
      <c r="A156" s="72" t="s">
        <v>29</v>
      </c>
      <c r="B156" s="123">
        <v>305.7</v>
      </c>
      <c r="C156" s="123">
        <v>291.1</v>
      </c>
      <c r="D156" s="7"/>
    </row>
    <row r="157" spans="1:4" ht="19.5" customHeight="1">
      <c r="A157" s="72" t="s">
        <v>41</v>
      </c>
      <c r="B157" s="123">
        <v>375.4</v>
      </c>
      <c r="C157" s="123">
        <v>357.5</v>
      </c>
      <c r="D157" s="7"/>
    </row>
    <row r="158" spans="1:4" ht="19.5" customHeight="1">
      <c r="A158" s="72" t="s">
        <v>36</v>
      </c>
      <c r="B158" s="123">
        <v>1270.9</v>
      </c>
      <c r="C158" s="123">
        <v>1210.4</v>
      </c>
      <c r="D158" s="7"/>
    </row>
    <row r="159" spans="1:4" ht="19.5" customHeight="1">
      <c r="A159" s="72" t="s">
        <v>31</v>
      </c>
      <c r="B159" s="123">
        <v>335.2</v>
      </c>
      <c r="C159" s="123">
        <v>319.2</v>
      </c>
      <c r="D159" s="7"/>
    </row>
    <row r="160" spans="1:4" ht="19.5" customHeight="1">
      <c r="A160" s="72" t="s">
        <v>32</v>
      </c>
      <c r="B160" s="123">
        <v>402.2</v>
      </c>
      <c r="C160" s="123">
        <v>383</v>
      </c>
      <c r="D160" s="7"/>
    </row>
    <row r="161" spans="1:4" ht="19.5" customHeight="1">
      <c r="A161" s="72" t="s">
        <v>37</v>
      </c>
      <c r="B161" s="123">
        <v>294.9</v>
      </c>
      <c r="C161" s="123">
        <v>280.9</v>
      </c>
      <c r="D161" s="7"/>
    </row>
    <row r="162" spans="1:4" ht="19.5" customHeight="1">
      <c r="A162" s="72" t="s">
        <v>38</v>
      </c>
      <c r="B162" s="123">
        <v>375.4</v>
      </c>
      <c r="C162" s="123">
        <v>357.5</v>
      </c>
      <c r="D162" s="7"/>
    </row>
    <row r="163" spans="1:4" ht="19.5" customHeight="1">
      <c r="A163" s="72" t="s">
        <v>33</v>
      </c>
      <c r="B163" s="123">
        <v>737.4</v>
      </c>
      <c r="C163" s="123">
        <v>702.2</v>
      </c>
      <c r="D163" s="7"/>
    </row>
    <row r="164" spans="1:4" ht="19.5" customHeight="1">
      <c r="A164" s="72" t="s">
        <v>39</v>
      </c>
      <c r="B164" s="123">
        <v>549.7</v>
      </c>
      <c r="C164" s="123">
        <v>523.5</v>
      </c>
      <c r="D164" s="7"/>
    </row>
    <row r="165" spans="1:4" ht="19.5" customHeight="1">
      <c r="A165" s="72" t="s">
        <v>40</v>
      </c>
      <c r="B165" s="123">
        <v>171.6</v>
      </c>
      <c r="C165" s="123">
        <v>163.6</v>
      </c>
      <c r="D165" s="7"/>
    </row>
    <row r="166" spans="1:4" ht="24.75" customHeight="1">
      <c r="A166" s="7" t="s">
        <v>4</v>
      </c>
      <c r="B166" s="124">
        <f>SUM(B150:B165)</f>
        <v>8770.44</v>
      </c>
      <c r="C166" s="124">
        <f>SUM(C150:C165)</f>
        <v>8352.8</v>
      </c>
      <c r="D166" s="7"/>
    </row>
    <row r="167" spans="1:4" ht="18.75" customHeight="1">
      <c r="A167" s="40"/>
      <c r="B167" s="40"/>
      <c r="C167" s="36"/>
      <c r="D167" s="7"/>
    </row>
    <row r="168" spans="1:4" s="4" customFormat="1" ht="18.75">
      <c r="A168" s="7"/>
      <c r="B168" s="7"/>
      <c r="C168" s="56"/>
      <c r="D168" s="70"/>
    </row>
    <row r="169" spans="1:4" ht="18.75">
      <c r="A169" s="40"/>
      <c r="B169" s="40"/>
      <c r="C169" s="38"/>
      <c r="D169" s="7"/>
    </row>
    <row r="170" spans="1:3" ht="18.75">
      <c r="A170" s="40"/>
      <c r="B170" s="40"/>
      <c r="C170" s="38"/>
    </row>
    <row r="171" spans="1:3" ht="18.75">
      <c r="A171" s="40"/>
      <c r="B171" s="40"/>
      <c r="C171" s="38"/>
    </row>
    <row r="172" s="7" customFormat="1" ht="18.75">
      <c r="C172" s="36"/>
    </row>
    <row r="173" spans="1:3" s="7" customFormat="1" ht="18.75">
      <c r="A173" s="48"/>
      <c r="B173" s="48"/>
      <c r="C173" s="38" t="s">
        <v>25</v>
      </c>
    </row>
    <row r="174" spans="1:3" s="7" customFormat="1" ht="18.75">
      <c r="A174" s="48"/>
      <c r="B174" s="48"/>
      <c r="C174" s="38" t="s">
        <v>251</v>
      </c>
    </row>
    <row r="175" spans="1:3" ht="49.5" customHeight="1">
      <c r="A175" s="48"/>
      <c r="B175" s="48"/>
      <c r="C175" s="38"/>
    </row>
    <row r="176" spans="1:3" ht="18.75">
      <c r="A176" s="262" t="s">
        <v>6</v>
      </c>
      <c r="B176" s="262"/>
      <c r="C176" s="262"/>
    </row>
    <row r="177" spans="1:3" ht="3.75" customHeight="1">
      <c r="A177" s="119"/>
      <c r="B177" s="119"/>
      <c r="C177" s="119"/>
    </row>
    <row r="178" spans="1:3" s="7" customFormat="1" ht="110.25" customHeight="1">
      <c r="A178" s="269" t="s">
        <v>110</v>
      </c>
      <c r="B178" s="269"/>
      <c r="C178" s="269"/>
    </row>
    <row r="179" spans="1:3" ht="49.5" customHeight="1">
      <c r="A179" s="48"/>
      <c r="B179" s="48"/>
      <c r="C179" s="38"/>
    </row>
    <row r="180" spans="1:3" s="7" customFormat="1" ht="18.75">
      <c r="A180" s="79"/>
      <c r="B180" s="79"/>
      <c r="C180" s="80" t="s">
        <v>1</v>
      </c>
    </row>
    <row r="181" spans="1:3" s="7" customFormat="1" ht="56.25">
      <c r="A181" s="112" t="s">
        <v>43</v>
      </c>
      <c r="B181" s="113" t="s">
        <v>60</v>
      </c>
      <c r="C181" s="114" t="s">
        <v>67</v>
      </c>
    </row>
    <row r="182" spans="1:3" ht="7.5" customHeight="1">
      <c r="A182" s="37"/>
      <c r="B182" s="37"/>
      <c r="C182" s="55"/>
    </row>
    <row r="183" spans="1:3" s="7" customFormat="1" ht="19.5" customHeight="1">
      <c r="A183" s="101" t="s">
        <v>7</v>
      </c>
      <c r="B183" s="116">
        <v>2998.38</v>
      </c>
      <c r="C183" s="116">
        <v>2855.6</v>
      </c>
    </row>
    <row r="184" spans="1:3" s="7" customFormat="1" ht="19.5" customHeight="1">
      <c r="A184" s="115" t="s">
        <v>34</v>
      </c>
      <c r="B184" s="116">
        <v>13948.2</v>
      </c>
      <c r="C184" s="116">
        <v>13284</v>
      </c>
    </row>
    <row r="185" spans="1:3" s="7" customFormat="1" ht="19.5" customHeight="1">
      <c r="A185" s="115" t="s">
        <v>27</v>
      </c>
      <c r="B185" s="116">
        <v>13369.44</v>
      </c>
      <c r="C185" s="116">
        <v>12732.8</v>
      </c>
    </row>
    <row r="186" spans="1:3" s="7" customFormat="1" ht="19.5" customHeight="1">
      <c r="A186" s="115" t="s">
        <v>35</v>
      </c>
      <c r="B186" s="116">
        <v>13228.32</v>
      </c>
      <c r="C186" s="116">
        <v>12598.4</v>
      </c>
    </row>
    <row r="187" spans="1:3" s="7" customFormat="1" ht="19.5" customHeight="1">
      <c r="A187" s="115" t="s">
        <v>28</v>
      </c>
      <c r="B187" s="116">
        <v>7835.52</v>
      </c>
      <c r="C187" s="116">
        <v>7462.4</v>
      </c>
    </row>
    <row r="188" spans="1:3" s="7" customFormat="1" ht="19.5" customHeight="1">
      <c r="A188" s="115" t="s">
        <v>29</v>
      </c>
      <c r="B188" s="116">
        <v>9801.96</v>
      </c>
      <c r="C188" s="116">
        <v>9335.2</v>
      </c>
    </row>
    <row r="189" spans="1:3" s="7" customFormat="1" ht="19.5" customHeight="1">
      <c r="A189" s="115" t="s">
        <v>41</v>
      </c>
      <c r="B189" s="116">
        <v>14643.72</v>
      </c>
      <c r="C189" s="116">
        <v>13946.4</v>
      </c>
    </row>
    <row r="190" spans="1:3" s="7" customFormat="1" ht="19.5" customHeight="1">
      <c r="A190" s="115" t="s">
        <v>36</v>
      </c>
      <c r="B190" s="116">
        <v>33262.32</v>
      </c>
      <c r="C190" s="116">
        <v>31678.4</v>
      </c>
    </row>
    <row r="191" spans="1:3" s="7" customFormat="1" ht="19.5" customHeight="1">
      <c r="A191" s="115" t="s">
        <v>31</v>
      </c>
      <c r="B191" s="116">
        <v>18647.16</v>
      </c>
      <c r="C191" s="116">
        <v>17759.2</v>
      </c>
    </row>
    <row r="192" spans="1:3" s="7" customFormat="1" ht="19.5" customHeight="1">
      <c r="A192" s="115" t="s">
        <v>32</v>
      </c>
      <c r="B192" s="116">
        <v>10920</v>
      </c>
      <c r="C192" s="116">
        <v>10400</v>
      </c>
    </row>
    <row r="193" spans="1:3" s="7" customFormat="1" ht="19.5" customHeight="1">
      <c r="A193" s="115" t="s">
        <v>37</v>
      </c>
      <c r="B193" s="116">
        <v>10736.88</v>
      </c>
      <c r="C193" s="116">
        <v>10225.6</v>
      </c>
    </row>
    <row r="194" spans="1:3" s="7" customFormat="1" ht="19.5" customHeight="1">
      <c r="A194" s="115" t="s">
        <v>38</v>
      </c>
      <c r="B194" s="116">
        <v>13019.16</v>
      </c>
      <c r="C194" s="116">
        <v>12399.2</v>
      </c>
    </row>
    <row r="195" spans="1:3" s="7" customFormat="1" ht="19.5" customHeight="1">
      <c r="A195" s="115" t="s">
        <v>33</v>
      </c>
      <c r="B195" s="116">
        <v>14590.8</v>
      </c>
      <c r="C195" s="116">
        <v>13896</v>
      </c>
    </row>
    <row r="196" spans="1:3" s="7" customFormat="1" ht="19.5" customHeight="1">
      <c r="A196" s="115" t="s">
        <v>39</v>
      </c>
      <c r="B196" s="116">
        <v>18512.76</v>
      </c>
      <c r="C196" s="116">
        <v>17631.2</v>
      </c>
    </row>
    <row r="197" spans="1:3" s="7" customFormat="1" ht="19.5" customHeight="1">
      <c r="A197" s="115" t="s">
        <v>40</v>
      </c>
      <c r="B197" s="116">
        <v>7732.2</v>
      </c>
      <c r="C197" s="116">
        <v>7364</v>
      </c>
    </row>
    <row r="198" spans="1:3" s="7" customFormat="1" ht="24.75" customHeight="1">
      <c r="A198" s="101" t="s">
        <v>4</v>
      </c>
      <c r="B198" s="117">
        <f>SUM(B183:B197)</f>
        <v>203246.82</v>
      </c>
      <c r="C198" s="117">
        <f>SUM(C183:C197)</f>
        <v>193568.4</v>
      </c>
    </row>
    <row r="199" spans="1:3" s="7" customFormat="1" ht="18.75">
      <c r="A199" s="101"/>
      <c r="B199" s="101"/>
      <c r="C199" s="118"/>
    </row>
    <row r="200" spans="1:3" s="7" customFormat="1" ht="18.75">
      <c r="A200" s="40"/>
      <c r="B200" s="40"/>
      <c r="C200" s="36"/>
    </row>
    <row r="201" spans="1:3" s="7" customFormat="1" ht="18.75">
      <c r="A201" s="48"/>
      <c r="B201" s="48"/>
      <c r="C201" s="38" t="s">
        <v>10</v>
      </c>
    </row>
    <row r="202" spans="1:3" s="7" customFormat="1" ht="18.75">
      <c r="A202" s="48"/>
      <c r="B202" s="48"/>
      <c r="C202" s="38" t="s">
        <v>251</v>
      </c>
    </row>
    <row r="203" spans="1:3" ht="49.5" customHeight="1">
      <c r="A203" s="48"/>
      <c r="B203" s="48"/>
      <c r="C203" s="38"/>
    </row>
    <row r="204" spans="1:3" ht="18.75">
      <c r="A204" s="262" t="s">
        <v>6</v>
      </c>
      <c r="B204" s="262"/>
      <c r="C204" s="262"/>
    </row>
    <row r="205" spans="1:3" ht="3.75" customHeight="1">
      <c r="A205" s="119"/>
      <c r="B205" s="119"/>
      <c r="C205" s="50"/>
    </row>
    <row r="206" spans="1:3" s="7" customFormat="1" ht="186.75" customHeight="1">
      <c r="A206" s="263" t="s">
        <v>111</v>
      </c>
      <c r="B206" s="263"/>
      <c r="C206" s="263"/>
    </row>
    <row r="207" spans="1:3" ht="49.5" customHeight="1">
      <c r="A207" s="48"/>
      <c r="B207" s="48"/>
      <c r="C207" s="38"/>
    </row>
    <row r="208" spans="1:3" s="7" customFormat="1" ht="19.5" customHeight="1">
      <c r="A208" s="39"/>
      <c r="B208" s="39"/>
      <c r="C208" s="64" t="s">
        <v>1</v>
      </c>
    </row>
    <row r="209" spans="1:3" s="7" customFormat="1" ht="42.75" customHeight="1">
      <c r="A209" s="65" t="s">
        <v>43</v>
      </c>
      <c r="B209" s="53" t="s">
        <v>60</v>
      </c>
      <c r="C209" s="54" t="s">
        <v>67</v>
      </c>
    </row>
    <row r="210" spans="1:3" ht="7.5" customHeight="1">
      <c r="A210" s="37"/>
      <c r="B210" s="37"/>
      <c r="C210" s="55"/>
    </row>
    <row r="211" spans="1:3" ht="19.5" customHeight="1">
      <c r="A211" s="40" t="s">
        <v>7</v>
      </c>
      <c r="B211" s="81">
        <v>689474.436</v>
      </c>
      <c r="C211" s="81">
        <v>656642.32</v>
      </c>
    </row>
    <row r="212" spans="1:3" ht="19.5" customHeight="1">
      <c r="A212" s="40" t="s">
        <v>2</v>
      </c>
      <c r="B212" s="81">
        <v>192381.336</v>
      </c>
      <c r="C212" s="81">
        <v>183220.32</v>
      </c>
    </row>
    <row r="213" spans="1:3" ht="19.5" customHeight="1">
      <c r="A213" s="40" t="s">
        <v>3</v>
      </c>
      <c r="B213" s="81">
        <v>75764.304</v>
      </c>
      <c r="C213" s="81">
        <v>72156.48</v>
      </c>
    </row>
    <row r="214" spans="1:3" ht="19.5" customHeight="1">
      <c r="A214" s="7" t="s">
        <v>34</v>
      </c>
      <c r="B214" s="81">
        <v>106522.668</v>
      </c>
      <c r="C214" s="81">
        <v>101450.16</v>
      </c>
    </row>
    <row r="215" spans="1:3" ht="19.5" customHeight="1">
      <c r="A215" s="7" t="s">
        <v>27</v>
      </c>
      <c r="B215" s="81">
        <v>143043.18</v>
      </c>
      <c r="C215" s="81">
        <v>136231.6</v>
      </c>
    </row>
    <row r="216" spans="1:3" ht="19.5" customHeight="1">
      <c r="A216" s="7" t="s">
        <v>35</v>
      </c>
      <c r="B216" s="81">
        <v>167009.808</v>
      </c>
      <c r="C216" s="81">
        <v>159056.96</v>
      </c>
    </row>
    <row r="217" spans="1:3" ht="19.5" customHeight="1">
      <c r="A217" s="7" t="s">
        <v>28</v>
      </c>
      <c r="B217" s="81">
        <v>63601.104</v>
      </c>
      <c r="C217" s="81">
        <v>60572.48</v>
      </c>
    </row>
    <row r="218" spans="1:3" ht="19.5" customHeight="1">
      <c r="A218" s="7" t="s">
        <v>29</v>
      </c>
      <c r="B218" s="81">
        <v>78529.836</v>
      </c>
      <c r="C218" s="81">
        <v>74790.32</v>
      </c>
    </row>
    <row r="219" spans="1:3" ht="19.5" customHeight="1">
      <c r="A219" s="7" t="s">
        <v>41</v>
      </c>
      <c r="B219" s="81">
        <v>112760.592</v>
      </c>
      <c r="C219" s="81">
        <v>107391.04</v>
      </c>
    </row>
    <row r="220" spans="1:3" ht="19.5" customHeight="1">
      <c r="A220" s="7" t="s">
        <v>36</v>
      </c>
      <c r="B220" s="81">
        <v>320646.48</v>
      </c>
      <c r="C220" s="81">
        <v>305377.6</v>
      </c>
    </row>
    <row r="221" spans="1:3" ht="19.5" customHeight="1">
      <c r="A221" s="7" t="s">
        <v>31</v>
      </c>
      <c r="B221" s="81">
        <v>171787.56</v>
      </c>
      <c r="C221" s="81">
        <v>163607.2</v>
      </c>
    </row>
    <row r="222" spans="1:3" ht="19.5" customHeight="1">
      <c r="A222" s="7" t="s">
        <v>32</v>
      </c>
      <c r="B222" s="81">
        <v>70898.436</v>
      </c>
      <c r="C222" s="81">
        <v>67522.32</v>
      </c>
    </row>
    <row r="223" spans="1:3" ht="19.5" customHeight="1">
      <c r="A223" s="7" t="s">
        <v>37</v>
      </c>
      <c r="B223" s="81">
        <v>63092.904</v>
      </c>
      <c r="C223" s="81">
        <v>60088.48</v>
      </c>
    </row>
    <row r="224" spans="1:3" ht="19.5" customHeight="1">
      <c r="A224" s="7" t="s">
        <v>38</v>
      </c>
      <c r="B224" s="81">
        <v>76944.084</v>
      </c>
      <c r="C224" s="81">
        <v>73280.08</v>
      </c>
    </row>
    <row r="225" spans="1:3" ht="19.5" customHeight="1">
      <c r="A225" s="7" t="s">
        <v>33</v>
      </c>
      <c r="B225" s="81">
        <v>121456.188</v>
      </c>
      <c r="C225" s="81">
        <v>115672.56</v>
      </c>
    </row>
    <row r="226" spans="1:3" ht="19.5" customHeight="1">
      <c r="A226" s="7" t="s">
        <v>39</v>
      </c>
      <c r="B226" s="81">
        <v>109020.744</v>
      </c>
      <c r="C226" s="81">
        <v>103829.28</v>
      </c>
    </row>
    <row r="227" spans="1:3" ht="19.5" customHeight="1">
      <c r="A227" s="7" t="s">
        <v>40</v>
      </c>
      <c r="B227" s="81">
        <v>41240.388</v>
      </c>
      <c r="C227" s="81">
        <v>39276.56</v>
      </c>
    </row>
    <row r="228" spans="1:3" ht="24.75" customHeight="1">
      <c r="A228" s="7" t="s">
        <v>4</v>
      </c>
      <c r="B228" s="81">
        <f>SUM(B211:B227)</f>
        <v>2604174.048</v>
      </c>
      <c r="C228" s="81">
        <f>SUM(C211:C227)</f>
        <v>2480165.76</v>
      </c>
    </row>
    <row r="229" spans="1:3" s="7" customFormat="1" ht="18.75">
      <c r="A229" s="48"/>
      <c r="B229" s="48"/>
      <c r="C229" s="38" t="s">
        <v>22</v>
      </c>
    </row>
    <row r="230" spans="1:3" s="7" customFormat="1" ht="18.75">
      <c r="A230" s="48"/>
      <c r="B230" s="48"/>
      <c r="C230" s="38" t="s">
        <v>251</v>
      </c>
    </row>
    <row r="231" spans="1:3" ht="49.5" customHeight="1">
      <c r="A231" s="48"/>
      <c r="B231" s="48"/>
      <c r="C231" s="38"/>
    </row>
    <row r="232" spans="1:3" ht="18.75">
      <c r="A232" s="262" t="s">
        <v>6</v>
      </c>
      <c r="B232" s="262"/>
      <c r="C232" s="262"/>
    </row>
    <row r="233" spans="1:3" ht="3.75" customHeight="1">
      <c r="A233" s="119"/>
      <c r="B233" s="119"/>
      <c r="C233" s="50"/>
    </row>
    <row r="234" spans="1:3" s="7" customFormat="1" ht="111.75" customHeight="1">
      <c r="A234" s="266" t="s">
        <v>112</v>
      </c>
      <c r="B234" s="266"/>
      <c r="C234" s="266"/>
    </row>
    <row r="235" spans="1:3" ht="49.5" customHeight="1">
      <c r="A235" s="48"/>
      <c r="B235" s="48"/>
      <c r="C235" s="38"/>
    </row>
    <row r="236" spans="1:3" s="7" customFormat="1" ht="18.75" customHeight="1">
      <c r="A236" s="102"/>
      <c r="B236" s="102"/>
      <c r="C236" s="103" t="s">
        <v>1</v>
      </c>
    </row>
    <row r="237" spans="1:3" s="7" customFormat="1" ht="45" customHeight="1">
      <c r="A237" s="65" t="s">
        <v>43</v>
      </c>
      <c r="B237" s="104" t="s">
        <v>60</v>
      </c>
      <c r="C237" s="105" t="s">
        <v>67</v>
      </c>
    </row>
    <row r="238" spans="1:3" ht="7.5" customHeight="1">
      <c r="A238" s="37"/>
      <c r="B238" s="37"/>
      <c r="C238" s="55"/>
    </row>
    <row r="239" spans="1:6" ht="19.5" customHeight="1">
      <c r="A239" s="102" t="s">
        <v>7</v>
      </c>
      <c r="B239" s="125">
        <v>42.504</v>
      </c>
      <c r="C239" s="126">
        <v>40.48</v>
      </c>
      <c r="E239" s="11"/>
      <c r="F239" s="12"/>
    </row>
    <row r="240" spans="1:6" ht="19.5" customHeight="1">
      <c r="A240" s="102" t="s">
        <v>2</v>
      </c>
      <c r="B240" s="125">
        <v>7.728</v>
      </c>
      <c r="C240" s="126">
        <v>7.36</v>
      </c>
      <c r="E240" s="11"/>
      <c r="F240" s="12"/>
    </row>
    <row r="241" spans="1:6" ht="19.5" customHeight="1">
      <c r="A241" s="102" t="s">
        <v>3</v>
      </c>
      <c r="B241" s="125">
        <v>7.728</v>
      </c>
      <c r="C241" s="126">
        <v>7.36</v>
      </c>
      <c r="E241" s="11"/>
      <c r="F241" s="12"/>
    </row>
    <row r="242" spans="1:6" ht="19.5" customHeight="1">
      <c r="A242" s="39" t="s">
        <v>34</v>
      </c>
      <c r="B242" s="125">
        <v>32.256</v>
      </c>
      <c r="C242" s="126">
        <v>30.72</v>
      </c>
      <c r="D242" s="20"/>
      <c r="F242" s="12"/>
    </row>
    <row r="243" spans="1:6" ht="19.5" customHeight="1">
      <c r="A243" s="39" t="s">
        <v>27</v>
      </c>
      <c r="B243" s="125">
        <v>0</v>
      </c>
      <c r="C243" s="126">
        <v>0</v>
      </c>
      <c r="D243" s="20"/>
      <c r="F243" s="12"/>
    </row>
    <row r="244" spans="1:6" ht="19.5" customHeight="1">
      <c r="A244" s="39" t="s">
        <v>35</v>
      </c>
      <c r="B244" s="125">
        <v>30.912</v>
      </c>
      <c r="C244" s="126">
        <v>29.44</v>
      </c>
      <c r="D244" s="20"/>
      <c r="F244" s="12"/>
    </row>
    <row r="245" spans="1:6" ht="19.5" customHeight="1">
      <c r="A245" s="39" t="s">
        <v>28</v>
      </c>
      <c r="B245" s="125">
        <v>3.864</v>
      </c>
      <c r="C245" s="126">
        <v>3.68</v>
      </c>
      <c r="D245" s="20"/>
      <c r="F245" s="12"/>
    </row>
    <row r="246" spans="1:6" ht="19.5" customHeight="1">
      <c r="A246" s="39" t="s">
        <v>29</v>
      </c>
      <c r="B246" s="125">
        <v>7.728</v>
      </c>
      <c r="C246" s="126">
        <v>7.36</v>
      </c>
      <c r="D246" s="20"/>
      <c r="F246" s="12"/>
    </row>
    <row r="247" spans="1:6" ht="19.5" customHeight="1">
      <c r="A247" s="39" t="s">
        <v>41</v>
      </c>
      <c r="B247" s="125">
        <v>11.592</v>
      </c>
      <c r="C247" s="126">
        <v>11.04</v>
      </c>
      <c r="D247" s="20"/>
      <c r="F247" s="12"/>
    </row>
    <row r="248" spans="1:6" ht="19.5" customHeight="1">
      <c r="A248" s="39" t="s">
        <v>36</v>
      </c>
      <c r="B248" s="125">
        <v>7.728</v>
      </c>
      <c r="C248" s="126">
        <v>7.36</v>
      </c>
      <c r="D248" s="20"/>
      <c r="F248" s="12"/>
    </row>
    <row r="249" spans="1:6" ht="19.5" customHeight="1">
      <c r="A249" s="39" t="s">
        <v>31</v>
      </c>
      <c r="B249" s="125">
        <v>11.592</v>
      </c>
      <c r="C249" s="126">
        <v>11.04</v>
      </c>
      <c r="D249" s="20"/>
      <c r="F249" s="12"/>
    </row>
    <row r="250" spans="1:6" ht="19.5" customHeight="1">
      <c r="A250" s="39" t="s">
        <v>32</v>
      </c>
      <c r="B250" s="125">
        <v>7.728</v>
      </c>
      <c r="C250" s="126">
        <v>7.36</v>
      </c>
      <c r="D250" s="20"/>
      <c r="F250" s="12"/>
    </row>
    <row r="251" spans="1:6" ht="19.5" customHeight="1">
      <c r="A251" s="39" t="s">
        <v>37</v>
      </c>
      <c r="B251" s="125">
        <v>3.864</v>
      </c>
      <c r="C251" s="126">
        <v>3.68</v>
      </c>
      <c r="D251" s="20"/>
      <c r="F251" s="12"/>
    </row>
    <row r="252" spans="1:6" ht="19.5" customHeight="1">
      <c r="A252" s="39" t="s">
        <v>38</v>
      </c>
      <c r="B252" s="125">
        <v>7.728</v>
      </c>
      <c r="C252" s="126">
        <v>7.36</v>
      </c>
      <c r="D252" s="20"/>
      <c r="F252" s="12"/>
    </row>
    <row r="253" spans="1:6" ht="19.5" customHeight="1">
      <c r="A253" s="39" t="s">
        <v>33</v>
      </c>
      <c r="B253" s="125">
        <v>11.592</v>
      </c>
      <c r="C253" s="126">
        <v>11.04</v>
      </c>
      <c r="D253" s="20"/>
      <c r="F253" s="12"/>
    </row>
    <row r="254" spans="1:6" ht="19.5" customHeight="1">
      <c r="A254" s="39" t="s">
        <v>39</v>
      </c>
      <c r="B254" s="125">
        <v>7.728</v>
      </c>
      <c r="C254" s="126">
        <v>7.36</v>
      </c>
      <c r="D254" s="20"/>
      <c r="F254" s="12"/>
    </row>
    <row r="255" spans="1:6" ht="19.5" customHeight="1">
      <c r="A255" s="39" t="s">
        <v>40</v>
      </c>
      <c r="B255" s="126">
        <v>7.728</v>
      </c>
      <c r="C255" s="126">
        <v>7.36</v>
      </c>
      <c r="D255" s="20"/>
      <c r="E255" s="13"/>
      <c r="F255" s="12"/>
    </row>
    <row r="256" spans="1:3" ht="24.75" customHeight="1">
      <c r="A256" s="39" t="s">
        <v>4</v>
      </c>
      <c r="B256" s="126">
        <f>SUM(B239:B255)</f>
        <v>210</v>
      </c>
      <c r="C256" s="126">
        <f>SUM(C239:C255)</f>
        <v>200</v>
      </c>
    </row>
    <row r="257" spans="1:3" ht="18.75">
      <c r="A257" s="39"/>
      <c r="B257" s="63"/>
      <c r="C257" s="63"/>
    </row>
    <row r="258" spans="1:3" s="7" customFormat="1" ht="18.75">
      <c r="A258" s="48"/>
      <c r="B258" s="48"/>
      <c r="C258" s="38" t="s">
        <v>11</v>
      </c>
    </row>
    <row r="259" spans="1:3" s="7" customFormat="1" ht="18.75">
      <c r="A259" s="48"/>
      <c r="B259" s="48"/>
      <c r="C259" s="38" t="s">
        <v>251</v>
      </c>
    </row>
    <row r="260" spans="1:3" ht="49.5" customHeight="1">
      <c r="A260" s="48"/>
      <c r="B260" s="48"/>
      <c r="C260" s="38"/>
    </row>
    <row r="261" spans="1:3" ht="18.75">
      <c r="A261" s="262" t="s">
        <v>6</v>
      </c>
      <c r="B261" s="262"/>
      <c r="C261" s="262"/>
    </row>
    <row r="262" spans="1:3" ht="3.75" customHeight="1">
      <c r="A262" s="119"/>
      <c r="B262" s="119"/>
      <c r="C262" s="50"/>
    </row>
    <row r="263" spans="1:3" s="7" customFormat="1" ht="114.75" customHeight="1">
      <c r="A263" s="263" t="s">
        <v>98</v>
      </c>
      <c r="B263" s="263"/>
      <c r="C263" s="263"/>
    </row>
    <row r="264" spans="1:3" ht="49.5" customHeight="1">
      <c r="A264" s="48"/>
      <c r="B264" s="48"/>
      <c r="C264" s="38"/>
    </row>
    <row r="265" s="7" customFormat="1" ht="23.25" customHeight="1">
      <c r="C265" s="71" t="s">
        <v>1</v>
      </c>
    </row>
    <row r="266" spans="1:3" s="7" customFormat="1" ht="47.25" customHeight="1">
      <c r="A266" s="52" t="s">
        <v>43</v>
      </c>
      <c r="B266" s="53" t="s">
        <v>60</v>
      </c>
      <c r="C266" s="54" t="s">
        <v>67</v>
      </c>
    </row>
    <row r="267" spans="1:4" ht="6.75" customHeight="1">
      <c r="A267" s="37"/>
      <c r="B267" s="37"/>
      <c r="C267" s="7"/>
      <c r="D267" s="7"/>
    </row>
    <row r="268" spans="1:4" ht="19.5" customHeight="1">
      <c r="A268" s="40" t="s">
        <v>7</v>
      </c>
      <c r="B268" s="124">
        <v>25289.88</v>
      </c>
      <c r="C268" s="124">
        <v>24085.6</v>
      </c>
      <c r="D268" s="7"/>
    </row>
    <row r="269" spans="1:4" ht="19.5" customHeight="1">
      <c r="A269" s="40" t="s">
        <v>2</v>
      </c>
      <c r="B269" s="124">
        <v>6925.8</v>
      </c>
      <c r="C269" s="124">
        <v>6596</v>
      </c>
      <c r="D269" s="7"/>
    </row>
    <row r="270" spans="1:3" ht="19.5" customHeight="1">
      <c r="A270" s="40" t="s">
        <v>3</v>
      </c>
      <c r="B270" s="124">
        <v>3355.8</v>
      </c>
      <c r="C270" s="124">
        <v>3196</v>
      </c>
    </row>
    <row r="271" spans="1:4" ht="19.5" customHeight="1">
      <c r="A271" s="7" t="s">
        <v>34</v>
      </c>
      <c r="B271" s="124">
        <v>4926.6</v>
      </c>
      <c r="C271" s="124">
        <v>4692</v>
      </c>
      <c r="D271" s="7"/>
    </row>
    <row r="272" spans="1:4" ht="19.5" customHeight="1">
      <c r="A272" s="7" t="s">
        <v>27</v>
      </c>
      <c r="B272" s="124">
        <v>4069.8</v>
      </c>
      <c r="C272" s="124">
        <v>3876</v>
      </c>
      <c r="D272" s="7"/>
    </row>
    <row r="273" spans="1:4" ht="19.5" customHeight="1">
      <c r="A273" s="7" t="s">
        <v>35</v>
      </c>
      <c r="B273" s="124">
        <v>9639</v>
      </c>
      <c r="C273" s="124">
        <v>9180</v>
      </c>
      <c r="D273" s="7"/>
    </row>
    <row r="274" spans="1:4" ht="19.5" customHeight="1">
      <c r="A274" s="7" t="s">
        <v>28</v>
      </c>
      <c r="B274" s="124">
        <v>2998.8</v>
      </c>
      <c r="C274" s="124">
        <v>2856</v>
      </c>
      <c r="D274" s="7"/>
    </row>
    <row r="275" spans="1:4" ht="19.5" customHeight="1">
      <c r="A275" s="7" t="s">
        <v>29</v>
      </c>
      <c r="B275" s="124">
        <v>3141.6</v>
      </c>
      <c r="C275" s="124">
        <v>2992</v>
      </c>
      <c r="D275" s="7"/>
    </row>
    <row r="276" spans="1:4" ht="19.5" customHeight="1">
      <c r="A276" s="7" t="s">
        <v>41</v>
      </c>
      <c r="B276" s="124">
        <v>3498.6</v>
      </c>
      <c r="C276" s="124">
        <v>3332</v>
      </c>
      <c r="D276" s="7"/>
    </row>
    <row r="277" spans="1:4" ht="19.5" customHeight="1">
      <c r="A277" s="7" t="s">
        <v>36</v>
      </c>
      <c r="B277" s="124">
        <v>11923.8</v>
      </c>
      <c r="C277" s="124">
        <v>11356</v>
      </c>
      <c r="D277" s="7"/>
    </row>
    <row r="278" spans="1:4" ht="19.5" customHeight="1">
      <c r="A278" s="7" t="s">
        <v>31</v>
      </c>
      <c r="B278" s="124">
        <v>8139.6</v>
      </c>
      <c r="C278" s="124">
        <v>7752</v>
      </c>
      <c r="D278" s="7"/>
    </row>
    <row r="279" spans="1:4" ht="19.5" customHeight="1">
      <c r="A279" s="7" t="s">
        <v>32</v>
      </c>
      <c r="B279" s="124">
        <v>2591.82</v>
      </c>
      <c r="C279" s="124">
        <v>2468.4</v>
      </c>
      <c r="D279" s="7"/>
    </row>
    <row r="280" spans="1:4" ht="19.5" customHeight="1">
      <c r="A280" s="7" t="s">
        <v>37</v>
      </c>
      <c r="B280" s="124">
        <v>2663.22</v>
      </c>
      <c r="C280" s="124">
        <v>2536.4</v>
      </c>
      <c r="D280" s="7"/>
    </row>
    <row r="281" spans="1:4" ht="19.5" customHeight="1">
      <c r="A281" s="7" t="s">
        <v>38</v>
      </c>
      <c r="B281" s="124">
        <v>3355.8</v>
      </c>
      <c r="C281" s="124">
        <v>3196</v>
      </c>
      <c r="D281" s="7"/>
    </row>
    <row r="282" spans="1:4" ht="19.5" customHeight="1">
      <c r="A282" s="7" t="s">
        <v>33</v>
      </c>
      <c r="B282" s="124">
        <v>3655.68</v>
      </c>
      <c r="C282" s="124">
        <v>3481.6</v>
      </c>
      <c r="D282" s="7"/>
    </row>
    <row r="283" spans="1:4" ht="19.5" customHeight="1">
      <c r="A283" s="7" t="s">
        <v>39</v>
      </c>
      <c r="B283" s="124">
        <v>4355.4</v>
      </c>
      <c r="C283" s="124">
        <v>4148</v>
      </c>
      <c r="D283" s="7"/>
    </row>
    <row r="284" spans="1:4" ht="19.5" customHeight="1">
      <c r="A284" s="7" t="s">
        <v>40</v>
      </c>
      <c r="B284" s="124">
        <v>1520.82</v>
      </c>
      <c r="C284" s="124">
        <v>1448.4</v>
      </c>
      <c r="D284" s="7"/>
    </row>
    <row r="285" spans="1:4" ht="24.75" customHeight="1">
      <c r="A285" s="7" t="s">
        <v>4</v>
      </c>
      <c r="B285" s="124">
        <f>B268+B269+B270+B271+B272+B273+B274+B275+B276+B277+B278+B279+B280+B281+B282+B283+B284</f>
        <v>102052.02</v>
      </c>
      <c r="C285" s="124">
        <f>SUM(C268:C284)</f>
        <v>97192.4</v>
      </c>
      <c r="D285" s="7"/>
    </row>
    <row r="286" spans="1:4" ht="25.5" customHeight="1">
      <c r="A286" s="7"/>
      <c r="B286" s="56"/>
      <c r="C286" s="56"/>
      <c r="D286" s="7"/>
    </row>
    <row r="287" spans="2:3" s="7" customFormat="1" ht="25.5" customHeight="1">
      <c r="B287" s="56"/>
      <c r="C287" s="56"/>
    </row>
    <row r="288" spans="1:3" s="7" customFormat="1" ht="18.75">
      <c r="A288" s="48"/>
      <c r="B288" s="48"/>
      <c r="C288" s="38" t="s">
        <v>12</v>
      </c>
    </row>
    <row r="289" spans="1:3" s="7" customFormat="1" ht="18.75">
      <c r="A289" s="48"/>
      <c r="B289" s="48"/>
      <c r="C289" s="38" t="s">
        <v>251</v>
      </c>
    </row>
    <row r="290" spans="1:3" ht="44.25" customHeight="1">
      <c r="A290" s="48"/>
      <c r="B290" s="48"/>
      <c r="C290" s="38"/>
    </row>
    <row r="291" spans="1:3" ht="18.75">
      <c r="A291" s="262" t="s">
        <v>6</v>
      </c>
      <c r="B291" s="262"/>
      <c r="C291" s="262"/>
    </row>
    <row r="292" spans="1:3" ht="3.75" customHeight="1">
      <c r="A292" s="119"/>
      <c r="B292" s="119"/>
      <c r="C292" s="50"/>
    </row>
    <row r="293" spans="1:3" ht="206.25" customHeight="1">
      <c r="A293" s="263" t="s">
        <v>99</v>
      </c>
      <c r="B293" s="263"/>
      <c r="C293" s="263"/>
    </row>
    <row r="294" spans="1:3" ht="39.75" customHeight="1">
      <c r="A294" s="48"/>
      <c r="B294" s="48"/>
      <c r="C294" s="38"/>
    </row>
    <row r="295" spans="1:3" ht="18.75">
      <c r="A295" s="39"/>
      <c r="B295" s="39"/>
      <c r="C295" s="64" t="s">
        <v>1</v>
      </c>
    </row>
    <row r="296" spans="1:3" ht="41.25" customHeight="1">
      <c r="A296" s="65" t="s">
        <v>43</v>
      </c>
      <c r="B296" s="53" t="s">
        <v>60</v>
      </c>
      <c r="C296" s="54" t="s">
        <v>67</v>
      </c>
    </row>
    <row r="297" spans="1:4" ht="6.75" customHeight="1">
      <c r="A297" s="37"/>
      <c r="B297" s="37"/>
      <c r="C297" s="7"/>
      <c r="D297" s="7"/>
    </row>
    <row r="298" spans="1:3" ht="19.5" customHeight="1">
      <c r="A298" s="40" t="s">
        <v>7</v>
      </c>
      <c r="B298" s="129">
        <v>228.9</v>
      </c>
      <c r="C298" s="126">
        <v>218.5</v>
      </c>
    </row>
    <row r="299" spans="1:3" ht="19.5" customHeight="1">
      <c r="A299" s="40" t="s">
        <v>2</v>
      </c>
      <c r="B299" s="129">
        <v>109.3</v>
      </c>
      <c r="C299" s="126">
        <v>104.1</v>
      </c>
    </row>
    <row r="300" spans="1:3" ht="19.5" customHeight="1">
      <c r="A300" s="40" t="s">
        <v>3</v>
      </c>
      <c r="B300" s="129">
        <v>104</v>
      </c>
      <c r="C300" s="126">
        <v>99</v>
      </c>
    </row>
    <row r="301" spans="1:3" ht="19.5" customHeight="1">
      <c r="A301" s="7" t="s">
        <v>34</v>
      </c>
      <c r="B301" s="130">
        <v>103.856</v>
      </c>
      <c r="C301" s="126">
        <v>99.02</v>
      </c>
    </row>
    <row r="302" spans="1:3" ht="19.5" customHeight="1">
      <c r="A302" s="7" t="s">
        <v>27</v>
      </c>
      <c r="B302" s="130">
        <v>104</v>
      </c>
      <c r="C302" s="126">
        <v>99</v>
      </c>
    </row>
    <row r="303" spans="1:3" ht="19.5" customHeight="1">
      <c r="A303" s="7" t="s">
        <v>35</v>
      </c>
      <c r="B303" s="130">
        <v>104</v>
      </c>
      <c r="C303" s="126">
        <v>99</v>
      </c>
    </row>
    <row r="304" spans="1:3" ht="19.5" customHeight="1">
      <c r="A304" s="7" t="s">
        <v>28</v>
      </c>
      <c r="B304" s="130">
        <v>104</v>
      </c>
      <c r="C304" s="126">
        <v>99</v>
      </c>
    </row>
    <row r="305" spans="1:3" ht="19.5" customHeight="1">
      <c r="A305" s="7" t="s">
        <v>29</v>
      </c>
      <c r="B305" s="130">
        <v>104</v>
      </c>
      <c r="C305" s="126">
        <v>99</v>
      </c>
    </row>
    <row r="306" spans="1:3" ht="19.5" customHeight="1">
      <c r="A306" s="7" t="s">
        <v>41</v>
      </c>
      <c r="B306" s="130">
        <v>104</v>
      </c>
      <c r="C306" s="126">
        <v>99</v>
      </c>
    </row>
    <row r="307" spans="1:3" ht="19.5" customHeight="1">
      <c r="A307" s="7" t="s">
        <v>36</v>
      </c>
      <c r="B307" s="130">
        <v>109.3</v>
      </c>
      <c r="C307" s="126">
        <v>104.1</v>
      </c>
    </row>
    <row r="308" spans="1:3" ht="19.5" customHeight="1">
      <c r="A308" s="7" t="s">
        <v>31</v>
      </c>
      <c r="B308" s="130">
        <v>104</v>
      </c>
      <c r="C308" s="126">
        <v>99</v>
      </c>
    </row>
    <row r="309" spans="1:3" ht="19.5" customHeight="1">
      <c r="A309" s="7" t="s">
        <v>32</v>
      </c>
      <c r="B309" s="130">
        <v>104</v>
      </c>
      <c r="C309" s="126">
        <v>99</v>
      </c>
    </row>
    <row r="310" spans="1:3" ht="19.5" customHeight="1">
      <c r="A310" s="7" t="s">
        <v>37</v>
      </c>
      <c r="B310" s="130">
        <v>104</v>
      </c>
      <c r="C310" s="126">
        <v>99</v>
      </c>
    </row>
    <row r="311" spans="1:3" ht="19.5" customHeight="1">
      <c r="A311" s="7" t="s">
        <v>38</v>
      </c>
      <c r="B311" s="130">
        <v>104</v>
      </c>
      <c r="C311" s="126">
        <v>99</v>
      </c>
    </row>
    <row r="312" spans="1:3" ht="19.5" customHeight="1">
      <c r="A312" s="7" t="s">
        <v>33</v>
      </c>
      <c r="B312" s="130">
        <v>104</v>
      </c>
      <c r="C312" s="126">
        <v>99</v>
      </c>
    </row>
    <row r="313" spans="1:3" ht="19.5" customHeight="1">
      <c r="A313" s="7" t="s">
        <v>39</v>
      </c>
      <c r="B313" s="130">
        <v>104</v>
      </c>
      <c r="C313" s="126">
        <v>99</v>
      </c>
    </row>
    <row r="314" spans="1:3" ht="19.5" customHeight="1">
      <c r="A314" s="7" t="s">
        <v>40</v>
      </c>
      <c r="B314" s="130">
        <v>104</v>
      </c>
      <c r="C314" s="126">
        <v>99</v>
      </c>
    </row>
    <row r="315" spans="1:3" ht="24.75" customHeight="1">
      <c r="A315" s="7" t="s">
        <v>4</v>
      </c>
      <c r="B315" s="126">
        <f>SUM(B298:B314)</f>
        <v>1903.356</v>
      </c>
      <c r="C315" s="126">
        <f>SUM(C298:C314)</f>
        <v>1812.72</v>
      </c>
    </row>
    <row r="316" s="39" customFormat="1" ht="18" customHeight="1">
      <c r="C316" s="38" t="s">
        <v>14</v>
      </c>
    </row>
    <row r="317" spans="1:3" s="39" customFormat="1" ht="18" customHeight="1">
      <c r="A317" s="36"/>
      <c r="B317" s="36"/>
      <c r="C317" s="38" t="s">
        <v>251</v>
      </c>
    </row>
    <row r="318" spans="1:3" ht="49.5" customHeight="1">
      <c r="A318" s="48"/>
      <c r="B318" s="48"/>
      <c r="C318" s="38"/>
    </row>
    <row r="319" spans="1:3" ht="18.75">
      <c r="A319" s="262" t="s">
        <v>6</v>
      </c>
      <c r="B319" s="262"/>
      <c r="C319" s="262"/>
    </row>
    <row r="320" spans="1:3" ht="3.75" customHeight="1">
      <c r="A320" s="119"/>
      <c r="B320" s="119"/>
      <c r="C320" s="50"/>
    </row>
    <row r="321" spans="1:3" s="39" customFormat="1" ht="150.75" customHeight="1">
      <c r="A321" s="266" t="s">
        <v>100</v>
      </c>
      <c r="B321" s="266"/>
      <c r="C321" s="266"/>
    </row>
    <row r="322" spans="1:3" ht="49.5" customHeight="1">
      <c r="A322" s="48"/>
      <c r="B322" s="48"/>
      <c r="C322" s="38"/>
    </row>
    <row r="323" spans="1:3" s="7" customFormat="1" ht="18.75" customHeight="1">
      <c r="A323" s="102"/>
      <c r="B323" s="102"/>
      <c r="C323" s="103" t="s">
        <v>1</v>
      </c>
    </row>
    <row r="324" spans="1:3" s="7" customFormat="1" ht="42" customHeight="1">
      <c r="A324" s="65" t="s">
        <v>43</v>
      </c>
      <c r="B324" s="53" t="s">
        <v>60</v>
      </c>
      <c r="C324" s="54" t="s">
        <v>67</v>
      </c>
    </row>
    <row r="325" spans="1:4" ht="6.75" customHeight="1">
      <c r="A325" s="37"/>
      <c r="B325" s="37"/>
      <c r="C325" s="7"/>
      <c r="D325" s="7"/>
    </row>
    <row r="326" spans="1:3" s="7" customFormat="1" ht="19.5" customHeight="1">
      <c r="A326" s="40" t="s">
        <v>7</v>
      </c>
      <c r="B326" s="107">
        <v>601786.7</v>
      </c>
      <c r="C326" s="107">
        <v>573130.2</v>
      </c>
    </row>
    <row r="327" spans="1:3" s="70" customFormat="1" ht="19.5" customHeight="1">
      <c r="A327" s="40" t="s">
        <v>2</v>
      </c>
      <c r="B327" s="107">
        <v>172687.6</v>
      </c>
      <c r="C327" s="107">
        <v>164464.4</v>
      </c>
    </row>
    <row r="328" spans="1:3" s="7" customFormat="1" ht="19.5" customHeight="1">
      <c r="A328" s="40" t="s">
        <v>3</v>
      </c>
      <c r="B328" s="107">
        <v>66114.484</v>
      </c>
      <c r="C328" s="107">
        <v>62966.28</v>
      </c>
    </row>
    <row r="329" spans="1:3" s="7" customFormat="1" ht="19.5" customHeight="1">
      <c r="A329" s="7" t="s">
        <v>34</v>
      </c>
      <c r="B329" s="81">
        <v>60840</v>
      </c>
      <c r="C329" s="107">
        <v>57942.9</v>
      </c>
    </row>
    <row r="330" spans="1:3" s="7" customFormat="1" ht="19.5" customHeight="1">
      <c r="A330" s="7" t="s">
        <v>27</v>
      </c>
      <c r="B330" s="81">
        <v>11540.3</v>
      </c>
      <c r="C330" s="107">
        <v>10990.7</v>
      </c>
    </row>
    <row r="331" spans="1:3" s="7" customFormat="1" ht="19.5" customHeight="1">
      <c r="A331" s="7" t="s">
        <v>35</v>
      </c>
      <c r="B331" s="81">
        <v>96511.5</v>
      </c>
      <c r="C331" s="107">
        <v>91915.7</v>
      </c>
    </row>
    <row r="332" spans="1:3" s="7" customFormat="1" ht="19.5" customHeight="1">
      <c r="A332" s="7" t="s">
        <v>28</v>
      </c>
      <c r="B332" s="81">
        <v>20026.7</v>
      </c>
      <c r="C332" s="107">
        <v>19073</v>
      </c>
    </row>
    <row r="333" spans="1:3" s="7" customFormat="1" ht="19.5" customHeight="1">
      <c r="A333" s="7" t="s">
        <v>29</v>
      </c>
      <c r="B333" s="81">
        <v>26979</v>
      </c>
      <c r="C333" s="107">
        <v>25694.3</v>
      </c>
    </row>
    <row r="334" spans="1:3" s="7" customFormat="1" ht="19.5" customHeight="1">
      <c r="A334" s="7" t="s">
        <v>41</v>
      </c>
      <c r="B334" s="81">
        <v>42507.7</v>
      </c>
      <c r="C334" s="107">
        <v>40483.5</v>
      </c>
    </row>
    <row r="335" spans="1:3" s="7" customFormat="1" ht="19.5" customHeight="1">
      <c r="A335" s="7" t="s">
        <v>36</v>
      </c>
      <c r="B335" s="81">
        <v>168515.8</v>
      </c>
      <c r="C335" s="107">
        <v>160491.2</v>
      </c>
    </row>
    <row r="336" spans="1:3" s="7" customFormat="1" ht="19.5" customHeight="1">
      <c r="A336" s="7" t="s">
        <v>31</v>
      </c>
      <c r="B336" s="81">
        <v>29836</v>
      </c>
      <c r="C336" s="107">
        <v>28415.2</v>
      </c>
    </row>
    <row r="337" spans="1:3" s="7" customFormat="1" ht="19.5" customHeight="1">
      <c r="A337" s="7" t="s">
        <v>32</v>
      </c>
      <c r="B337" s="81">
        <v>29494.6</v>
      </c>
      <c r="C337" s="107">
        <v>28090.1</v>
      </c>
    </row>
    <row r="338" spans="1:3" s="7" customFormat="1" ht="19.5" customHeight="1">
      <c r="A338" s="7" t="s">
        <v>37</v>
      </c>
      <c r="B338" s="81">
        <v>24956.8</v>
      </c>
      <c r="C338" s="107">
        <v>23768.4</v>
      </c>
    </row>
    <row r="339" spans="1:3" s="7" customFormat="1" ht="19.5" customHeight="1">
      <c r="A339" s="7" t="s">
        <v>38</v>
      </c>
      <c r="B339" s="81">
        <v>28625.9</v>
      </c>
      <c r="C339" s="107">
        <v>27262.7</v>
      </c>
    </row>
    <row r="340" spans="1:3" s="7" customFormat="1" ht="19.5" customHeight="1">
      <c r="A340" s="7" t="s">
        <v>33</v>
      </c>
      <c r="B340" s="81">
        <v>34485.9</v>
      </c>
      <c r="C340" s="107">
        <v>32843.7</v>
      </c>
    </row>
    <row r="341" spans="1:3" s="7" customFormat="1" ht="19.5" customHeight="1">
      <c r="A341" s="7" t="s">
        <v>39</v>
      </c>
      <c r="B341" s="81">
        <v>62923.6</v>
      </c>
      <c r="C341" s="107">
        <v>59927.3</v>
      </c>
    </row>
    <row r="342" spans="1:3" s="7" customFormat="1" ht="19.5" customHeight="1">
      <c r="A342" s="7" t="s">
        <v>40</v>
      </c>
      <c r="B342" s="81">
        <v>9198.5</v>
      </c>
      <c r="C342" s="107">
        <v>8760.5</v>
      </c>
    </row>
    <row r="343" spans="1:3" s="7" customFormat="1" ht="24.75" customHeight="1">
      <c r="A343" s="39" t="s">
        <v>4</v>
      </c>
      <c r="B343" s="81">
        <f>SUM(B326:B342)</f>
        <v>1487031.084</v>
      </c>
      <c r="C343" s="81">
        <f>SUM(C326:C342)</f>
        <v>1416220.08</v>
      </c>
    </row>
    <row r="344" spans="1:3" s="7" customFormat="1" ht="24" customHeight="1">
      <c r="A344" s="39"/>
      <c r="B344" s="63"/>
      <c r="C344" s="63"/>
    </row>
    <row r="345" spans="1:3" s="7" customFormat="1" ht="18.75">
      <c r="A345" s="48"/>
      <c r="B345" s="48"/>
      <c r="C345" s="38" t="s">
        <v>15</v>
      </c>
    </row>
    <row r="346" spans="1:3" s="7" customFormat="1" ht="18.75">
      <c r="A346" s="48"/>
      <c r="B346" s="48"/>
      <c r="C346" s="38" t="s">
        <v>251</v>
      </c>
    </row>
    <row r="347" spans="1:3" ht="49.5" customHeight="1">
      <c r="A347" s="48"/>
      <c r="B347" s="48"/>
      <c r="C347" s="38"/>
    </row>
    <row r="348" spans="1:3" ht="18.75">
      <c r="A348" s="262" t="s">
        <v>6</v>
      </c>
      <c r="B348" s="262"/>
      <c r="C348" s="262"/>
    </row>
    <row r="349" spans="1:3" ht="3.75" customHeight="1">
      <c r="A349" s="119"/>
      <c r="B349" s="119"/>
      <c r="C349" s="50"/>
    </row>
    <row r="350" spans="1:3" s="7" customFormat="1" ht="114" customHeight="1">
      <c r="A350" s="263" t="s">
        <v>94</v>
      </c>
      <c r="B350" s="263"/>
      <c r="C350" s="263"/>
    </row>
    <row r="351" spans="1:3" ht="49.5" customHeight="1">
      <c r="A351" s="48"/>
      <c r="B351" s="48"/>
      <c r="C351" s="38"/>
    </row>
    <row r="352" spans="1:3" s="7" customFormat="1" ht="18.75" customHeight="1">
      <c r="A352" s="39"/>
      <c r="B352" s="39"/>
      <c r="C352" s="64" t="s">
        <v>1</v>
      </c>
    </row>
    <row r="353" spans="1:3" s="7" customFormat="1" ht="39" customHeight="1">
      <c r="A353" s="65" t="s">
        <v>43</v>
      </c>
      <c r="B353" s="53" t="s">
        <v>60</v>
      </c>
      <c r="C353" s="54" t="s">
        <v>67</v>
      </c>
    </row>
    <row r="354" spans="1:4" ht="6.75" customHeight="1">
      <c r="A354" s="37"/>
      <c r="B354" s="37"/>
      <c r="C354" s="7"/>
      <c r="D354" s="7"/>
    </row>
    <row r="355" spans="1:3" s="5" customFormat="1" ht="19.5" customHeight="1">
      <c r="A355" s="40" t="s">
        <v>7</v>
      </c>
      <c r="B355" s="108">
        <v>57.08</v>
      </c>
      <c r="C355" s="110">
        <v>54.4</v>
      </c>
    </row>
    <row r="356" spans="1:3" s="5" customFormat="1" ht="19.5" customHeight="1">
      <c r="A356" s="7" t="s">
        <v>2</v>
      </c>
      <c r="B356" s="109">
        <v>58.18</v>
      </c>
      <c r="C356" s="110">
        <v>55.36</v>
      </c>
    </row>
    <row r="357" spans="1:3" s="7" customFormat="1" ht="19.5" customHeight="1">
      <c r="A357" s="7" t="s">
        <v>61</v>
      </c>
      <c r="B357" s="109">
        <v>29.9</v>
      </c>
      <c r="C357" s="110">
        <v>28.48</v>
      </c>
    </row>
    <row r="358" spans="1:3" s="7" customFormat="1" ht="19.5" customHeight="1">
      <c r="A358" s="7" t="s">
        <v>65</v>
      </c>
      <c r="B358" s="109">
        <v>29.9</v>
      </c>
      <c r="C358" s="110">
        <v>28.48</v>
      </c>
    </row>
    <row r="359" spans="1:3" s="7" customFormat="1" ht="19.5" customHeight="1">
      <c r="A359" s="7" t="s">
        <v>53</v>
      </c>
      <c r="B359" s="109">
        <v>29.9</v>
      </c>
      <c r="C359" s="110">
        <v>28.48</v>
      </c>
    </row>
    <row r="360" spans="1:3" s="7" customFormat="1" ht="24.75" customHeight="1">
      <c r="A360" s="7" t="s">
        <v>4</v>
      </c>
      <c r="B360" s="110">
        <f>SUM(B355:B359)</f>
        <v>204.96</v>
      </c>
      <c r="C360" s="110">
        <f>SUM(C355:C359)</f>
        <v>195.2</v>
      </c>
    </row>
    <row r="361" spans="2:3" s="7" customFormat="1" ht="18.75" customHeight="1">
      <c r="B361" s="106"/>
      <c r="C361" s="63"/>
    </row>
    <row r="362" spans="2:3" s="7" customFormat="1" ht="18.75" customHeight="1">
      <c r="B362" s="63"/>
      <c r="C362" s="63"/>
    </row>
    <row r="363" spans="1:3" s="7" customFormat="1" ht="18.75">
      <c r="A363" s="48"/>
      <c r="B363" s="48"/>
      <c r="C363" s="38" t="s">
        <v>54</v>
      </c>
    </row>
    <row r="364" spans="1:3" s="7" customFormat="1" ht="18.75">
      <c r="A364" s="48"/>
      <c r="B364" s="48"/>
      <c r="C364" s="38" t="s">
        <v>251</v>
      </c>
    </row>
    <row r="365" spans="1:3" ht="49.5" customHeight="1">
      <c r="A365" s="48"/>
      <c r="B365" s="48"/>
      <c r="C365" s="38"/>
    </row>
    <row r="366" spans="1:3" ht="18.75">
      <c r="A366" s="262" t="s">
        <v>6</v>
      </c>
      <c r="B366" s="262"/>
      <c r="C366" s="262"/>
    </row>
    <row r="367" spans="1:3" ht="3.75" customHeight="1">
      <c r="A367" s="119"/>
      <c r="B367" s="119"/>
      <c r="C367" s="50"/>
    </row>
    <row r="368" spans="1:3" s="7" customFormat="1" ht="131.25" customHeight="1">
      <c r="A368" s="263" t="s">
        <v>101</v>
      </c>
      <c r="B368" s="263"/>
      <c r="C368" s="263"/>
    </row>
    <row r="369" spans="1:3" ht="49.5" customHeight="1">
      <c r="A369" s="48"/>
      <c r="B369" s="48"/>
      <c r="C369" s="38"/>
    </row>
    <row r="370" spans="1:3" s="97" customFormat="1" ht="18.75" customHeight="1">
      <c r="A370" s="7"/>
      <c r="B370" s="7"/>
      <c r="C370" s="71" t="s">
        <v>1</v>
      </c>
    </row>
    <row r="371" spans="1:3" s="97" customFormat="1" ht="48" customHeight="1">
      <c r="A371" s="52" t="s">
        <v>43</v>
      </c>
      <c r="B371" s="53" t="s">
        <v>60</v>
      </c>
      <c r="C371" s="54" t="s">
        <v>67</v>
      </c>
    </row>
    <row r="372" spans="1:4" ht="6.75" customHeight="1">
      <c r="A372" s="37"/>
      <c r="B372" s="37"/>
      <c r="C372" s="7"/>
      <c r="D372" s="7"/>
    </row>
    <row r="373" spans="1:3" s="111" customFormat="1" ht="19.5" customHeight="1">
      <c r="A373" s="40" t="s">
        <v>7</v>
      </c>
      <c r="B373" s="127">
        <v>332.64</v>
      </c>
      <c r="C373" s="131">
        <v>316.8</v>
      </c>
    </row>
    <row r="374" spans="1:3" s="97" customFormat="1" ht="19.5" customHeight="1">
      <c r="A374" s="40" t="s">
        <v>2</v>
      </c>
      <c r="B374" s="127">
        <v>83.16</v>
      </c>
      <c r="C374" s="131">
        <v>79.2</v>
      </c>
    </row>
    <row r="375" spans="1:3" s="97" customFormat="1" ht="19.5" customHeight="1">
      <c r="A375" s="40" t="s">
        <v>3</v>
      </c>
      <c r="B375" s="128">
        <v>166.32</v>
      </c>
      <c r="C375" s="131">
        <v>158.4</v>
      </c>
    </row>
    <row r="376" spans="1:3" s="97" customFormat="1" ht="19.5" customHeight="1">
      <c r="A376" s="7" t="s">
        <v>34</v>
      </c>
      <c r="B376" s="128">
        <v>83.16</v>
      </c>
      <c r="C376" s="131">
        <v>79.2</v>
      </c>
    </row>
    <row r="377" spans="1:3" s="97" customFormat="1" ht="19.5" customHeight="1">
      <c r="A377" s="7" t="s">
        <v>35</v>
      </c>
      <c r="B377" s="128">
        <v>83.16</v>
      </c>
      <c r="C377" s="131">
        <v>79.2</v>
      </c>
    </row>
    <row r="378" spans="1:3" s="97" customFormat="1" ht="19.5" customHeight="1">
      <c r="A378" s="7" t="s">
        <v>41</v>
      </c>
      <c r="B378" s="128">
        <v>83.16</v>
      </c>
      <c r="C378" s="131">
        <v>79.2</v>
      </c>
    </row>
    <row r="379" spans="1:3" s="97" customFormat="1" ht="19.5" customHeight="1">
      <c r="A379" s="7" t="s">
        <v>36</v>
      </c>
      <c r="B379" s="128">
        <v>95.76</v>
      </c>
      <c r="C379" s="131">
        <v>91.2</v>
      </c>
    </row>
    <row r="380" spans="1:3" s="97" customFormat="1" ht="19.5" customHeight="1">
      <c r="A380" s="7" t="s">
        <v>31</v>
      </c>
      <c r="B380" s="128">
        <v>83.16</v>
      </c>
      <c r="C380" s="131">
        <v>79.2</v>
      </c>
    </row>
    <row r="381" spans="1:3" s="97" customFormat="1" ht="19.5" customHeight="1">
      <c r="A381" s="7" t="s">
        <v>37</v>
      </c>
      <c r="B381" s="128">
        <v>83.16</v>
      </c>
      <c r="C381" s="131">
        <v>79.2</v>
      </c>
    </row>
    <row r="382" spans="1:3" s="97" customFormat="1" ht="19.5" customHeight="1">
      <c r="A382" s="7" t="s">
        <v>39</v>
      </c>
      <c r="B382" s="128">
        <v>83.16</v>
      </c>
      <c r="C382" s="131">
        <v>79.2</v>
      </c>
    </row>
    <row r="383" spans="1:3" s="97" customFormat="1" ht="19.5" customHeight="1">
      <c r="A383" s="7" t="s">
        <v>40</v>
      </c>
      <c r="B383" s="131">
        <v>83.16</v>
      </c>
      <c r="C383" s="131">
        <v>79.2</v>
      </c>
    </row>
    <row r="384" spans="1:3" s="97" customFormat="1" ht="24.75" customHeight="1">
      <c r="A384" s="39" t="s">
        <v>4</v>
      </c>
      <c r="B384" s="131">
        <f>SUM(B373:B383)</f>
        <v>1260</v>
      </c>
      <c r="C384" s="131">
        <f>SUM(C373:C383)</f>
        <v>1200</v>
      </c>
    </row>
    <row r="385" spans="1:3" s="97" customFormat="1" ht="18.75">
      <c r="A385" s="95"/>
      <c r="B385" s="95"/>
      <c r="C385" s="96"/>
    </row>
    <row r="386" spans="1:3" s="7" customFormat="1" ht="18.75">
      <c r="A386" s="48"/>
      <c r="B386" s="48"/>
      <c r="C386" s="38" t="s">
        <v>17</v>
      </c>
    </row>
    <row r="387" spans="1:3" s="7" customFormat="1" ht="18.75">
      <c r="A387" s="48"/>
      <c r="B387" s="48"/>
      <c r="C387" s="38" t="s">
        <v>251</v>
      </c>
    </row>
    <row r="388" spans="1:3" ht="49.5" customHeight="1">
      <c r="A388" s="48"/>
      <c r="B388" s="48"/>
      <c r="C388" s="38"/>
    </row>
    <row r="389" spans="1:3" ht="18.75">
      <c r="A389" s="262" t="s">
        <v>6</v>
      </c>
      <c r="B389" s="262"/>
      <c r="C389" s="262"/>
    </row>
    <row r="390" spans="1:3" ht="3.75" customHeight="1">
      <c r="A390" s="119"/>
      <c r="B390" s="119"/>
      <c r="C390" s="50"/>
    </row>
    <row r="391" spans="1:3" s="7" customFormat="1" ht="150" customHeight="1">
      <c r="A391" s="263" t="s">
        <v>95</v>
      </c>
      <c r="B391" s="263"/>
      <c r="C391" s="263"/>
    </row>
    <row r="392" spans="1:3" ht="49.5" customHeight="1">
      <c r="A392" s="48"/>
      <c r="B392" s="48"/>
      <c r="C392" s="38"/>
    </row>
    <row r="393" s="7" customFormat="1" ht="19.5" customHeight="1">
      <c r="C393" s="71" t="s">
        <v>1</v>
      </c>
    </row>
    <row r="394" spans="1:3" s="7" customFormat="1" ht="45" customHeight="1">
      <c r="A394" s="52" t="s">
        <v>43</v>
      </c>
      <c r="B394" s="53" t="s">
        <v>60</v>
      </c>
      <c r="C394" s="54" t="s">
        <v>67</v>
      </c>
    </row>
    <row r="395" spans="1:4" ht="6.75" customHeight="1">
      <c r="A395" s="37"/>
      <c r="B395" s="37"/>
      <c r="C395" s="7"/>
      <c r="D395" s="7"/>
    </row>
    <row r="396" spans="1:3" s="7" customFormat="1" ht="19.5" customHeight="1">
      <c r="A396" s="40" t="s">
        <v>7</v>
      </c>
      <c r="B396" s="132">
        <v>903.252</v>
      </c>
      <c r="C396" s="132">
        <v>860.24</v>
      </c>
    </row>
    <row r="397" spans="1:3" s="7" customFormat="1" ht="19.5" customHeight="1">
      <c r="A397" s="40" t="s">
        <v>2</v>
      </c>
      <c r="B397" s="133">
        <v>425.628</v>
      </c>
      <c r="C397" s="132">
        <v>405.36</v>
      </c>
    </row>
    <row r="398" spans="1:3" s="7" customFormat="1" ht="19.5" customHeight="1">
      <c r="A398" s="40" t="s">
        <v>3</v>
      </c>
      <c r="B398" s="133">
        <v>319.116</v>
      </c>
      <c r="C398" s="132">
        <v>303.92</v>
      </c>
    </row>
    <row r="399" spans="1:3" s="7" customFormat="1" ht="19.5" customHeight="1">
      <c r="A399" s="7" t="s">
        <v>34</v>
      </c>
      <c r="B399" s="134">
        <v>628.78</v>
      </c>
      <c r="C399" s="132">
        <v>598.8</v>
      </c>
    </row>
    <row r="400" spans="1:3" s="7" customFormat="1" ht="19.5" customHeight="1">
      <c r="A400" s="7" t="s">
        <v>27</v>
      </c>
      <c r="B400" s="134">
        <v>81.228</v>
      </c>
      <c r="C400" s="132">
        <v>77.36</v>
      </c>
    </row>
    <row r="401" spans="1:3" s="7" customFormat="1" ht="19.5" customHeight="1">
      <c r="A401" s="7" t="s">
        <v>35</v>
      </c>
      <c r="B401" s="134">
        <v>297.612</v>
      </c>
      <c r="C401" s="132">
        <v>283.44</v>
      </c>
    </row>
    <row r="402" spans="1:3" s="7" customFormat="1" ht="19.5" customHeight="1">
      <c r="A402" s="7" t="s">
        <v>28</v>
      </c>
      <c r="B402" s="134">
        <v>74.592</v>
      </c>
      <c r="C402" s="132">
        <v>71.04</v>
      </c>
    </row>
    <row r="403" spans="1:3" s="7" customFormat="1" ht="19.5" customHeight="1">
      <c r="A403" s="7" t="s">
        <v>29</v>
      </c>
      <c r="B403" s="134">
        <v>84.756</v>
      </c>
      <c r="C403" s="132">
        <v>80.72</v>
      </c>
    </row>
    <row r="404" spans="1:3" s="7" customFormat="1" ht="19.5" customHeight="1">
      <c r="A404" s="7" t="s">
        <v>41</v>
      </c>
      <c r="B404" s="134">
        <v>113.148</v>
      </c>
      <c r="C404" s="132">
        <v>107.76</v>
      </c>
    </row>
    <row r="405" spans="1:3" s="7" customFormat="1" ht="19.5" customHeight="1">
      <c r="A405" s="7" t="s">
        <v>36</v>
      </c>
      <c r="B405" s="134">
        <v>250.992</v>
      </c>
      <c r="C405" s="132">
        <v>239.04</v>
      </c>
    </row>
    <row r="406" spans="1:3" s="7" customFormat="1" ht="19.5" customHeight="1">
      <c r="A406" s="7" t="s">
        <v>31</v>
      </c>
      <c r="B406" s="134">
        <v>151.872</v>
      </c>
      <c r="C406" s="132">
        <v>144.64</v>
      </c>
    </row>
    <row r="407" spans="1:3" s="7" customFormat="1" ht="19.5" customHeight="1">
      <c r="A407" s="7" t="s">
        <v>32</v>
      </c>
      <c r="B407" s="134">
        <v>155.612</v>
      </c>
      <c r="C407" s="132">
        <v>148.24</v>
      </c>
    </row>
    <row r="408" spans="1:3" s="7" customFormat="1" ht="19.5" customHeight="1">
      <c r="A408" s="7" t="s">
        <v>37</v>
      </c>
      <c r="B408" s="134">
        <v>89.292</v>
      </c>
      <c r="C408" s="132">
        <v>85.04</v>
      </c>
    </row>
    <row r="409" spans="1:3" s="7" customFormat="1" ht="19.5" customHeight="1">
      <c r="A409" s="7" t="s">
        <v>38</v>
      </c>
      <c r="B409" s="134">
        <v>95.172</v>
      </c>
      <c r="C409" s="132">
        <v>90.64</v>
      </c>
    </row>
    <row r="410" spans="1:3" s="7" customFormat="1" ht="19.5" customHeight="1">
      <c r="A410" s="7" t="s">
        <v>33</v>
      </c>
      <c r="B410" s="134">
        <v>146.832</v>
      </c>
      <c r="C410" s="132">
        <v>139.84</v>
      </c>
    </row>
    <row r="411" spans="1:3" s="7" customFormat="1" ht="19.5" customHeight="1">
      <c r="A411" s="7" t="s">
        <v>39</v>
      </c>
      <c r="B411" s="134">
        <v>109.284</v>
      </c>
      <c r="C411" s="132">
        <v>104.08</v>
      </c>
    </row>
    <row r="412" spans="1:3" s="7" customFormat="1" ht="19.5" customHeight="1">
      <c r="A412" s="7" t="s">
        <v>40</v>
      </c>
      <c r="B412" s="134">
        <v>70.392</v>
      </c>
      <c r="C412" s="132">
        <v>67.04</v>
      </c>
    </row>
    <row r="413" spans="1:3" s="7" customFormat="1" ht="24.75" customHeight="1">
      <c r="A413" s="7" t="s">
        <v>4</v>
      </c>
      <c r="B413" s="132">
        <f>SUM(B396:B412)</f>
        <v>3997.56</v>
      </c>
      <c r="C413" s="132">
        <f>SUM(C396:C412)</f>
        <v>3807.2</v>
      </c>
    </row>
    <row r="414" spans="2:3" s="7" customFormat="1" ht="25.5" customHeight="1">
      <c r="B414" s="56"/>
      <c r="C414" s="56"/>
    </row>
    <row r="415" spans="1:3" s="7" customFormat="1" ht="18.75">
      <c r="A415" s="48"/>
      <c r="B415" s="48"/>
      <c r="C415" s="38" t="s">
        <v>18</v>
      </c>
    </row>
    <row r="416" spans="1:3" s="7" customFormat="1" ht="18.75">
      <c r="A416" s="48"/>
      <c r="B416" s="48"/>
      <c r="C416" s="38" t="s">
        <v>251</v>
      </c>
    </row>
    <row r="417" spans="1:3" ht="49.5" customHeight="1">
      <c r="A417" s="48"/>
      <c r="B417" s="48"/>
      <c r="C417" s="38"/>
    </row>
    <row r="418" spans="1:3" ht="18.75">
      <c r="A418" s="262" t="s">
        <v>6</v>
      </c>
      <c r="B418" s="262"/>
      <c r="C418" s="262"/>
    </row>
    <row r="419" spans="1:3" ht="3.75" customHeight="1">
      <c r="A419" s="119"/>
      <c r="B419" s="119"/>
      <c r="C419" s="50"/>
    </row>
    <row r="420" spans="1:3" s="7" customFormat="1" ht="93" customHeight="1">
      <c r="A420" s="263" t="s">
        <v>96</v>
      </c>
      <c r="B420" s="263"/>
      <c r="C420" s="263"/>
    </row>
    <row r="421" spans="1:3" ht="49.5" customHeight="1">
      <c r="A421" s="48"/>
      <c r="B421" s="48"/>
      <c r="C421" s="38"/>
    </row>
    <row r="422" s="7" customFormat="1" ht="18.75">
      <c r="C422" s="71" t="s">
        <v>1</v>
      </c>
    </row>
    <row r="423" spans="1:3" s="7" customFormat="1" ht="49.5" customHeight="1">
      <c r="A423" s="52" t="s">
        <v>43</v>
      </c>
      <c r="B423" s="53" t="s">
        <v>60</v>
      </c>
      <c r="C423" s="54" t="s">
        <v>67</v>
      </c>
    </row>
    <row r="424" spans="1:4" ht="6.75" customHeight="1">
      <c r="A424" s="37"/>
      <c r="B424" s="37"/>
      <c r="C424" s="7"/>
      <c r="D424" s="7"/>
    </row>
    <row r="425" spans="1:3" s="7" customFormat="1" ht="19.5" customHeight="1">
      <c r="A425" s="40" t="s">
        <v>7</v>
      </c>
      <c r="B425" s="127">
        <v>949.68</v>
      </c>
      <c r="C425" s="131">
        <v>987.67</v>
      </c>
    </row>
    <row r="426" spans="1:3" s="7" customFormat="1" ht="19.5" customHeight="1">
      <c r="A426" s="40" t="s">
        <v>2</v>
      </c>
      <c r="B426" s="127">
        <v>379.87</v>
      </c>
      <c r="C426" s="131">
        <v>395.07</v>
      </c>
    </row>
    <row r="427" spans="1:3" s="7" customFormat="1" ht="19.5" customHeight="1">
      <c r="A427" s="40" t="s">
        <v>3</v>
      </c>
      <c r="B427" s="127">
        <v>379.87</v>
      </c>
      <c r="C427" s="131">
        <v>395.07</v>
      </c>
    </row>
    <row r="428" spans="1:3" s="7" customFormat="1" ht="19.5" customHeight="1">
      <c r="A428" s="7" t="s">
        <v>34</v>
      </c>
      <c r="B428" s="128">
        <v>474.84</v>
      </c>
      <c r="C428" s="131">
        <v>493.83</v>
      </c>
    </row>
    <row r="429" spans="1:3" s="7" customFormat="1" ht="19.5" customHeight="1">
      <c r="A429" s="7" t="s">
        <v>27</v>
      </c>
      <c r="B429" s="128">
        <v>189.94</v>
      </c>
      <c r="C429" s="131">
        <v>197.53</v>
      </c>
    </row>
    <row r="430" spans="1:3" s="7" customFormat="1" ht="19.5" customHeight="1">
      <c r="A430" s="7" t="s">
        <v>35</v>
      </c>
      <c r="B430" s="128">
        <v>284.91</v>
      </c>
      <c r="C430" s="131">
        <v>296.3</v>
      </c>
    </row>
    <row r="431" spans="1:3" s="7" customFormat="1" ht="19.5" customHeight="1">
      <c r="A431" s="7" t="s">
        <v>28</v>
      </c>
      <c r="B431" s="128">
        <v>132.96</v>
      </c>
      <c r="C431" s="131">
        <v>138.27</v>
      </c>
    </row>
    <row r="432" spans="1:3" s="7" customFormat="1" ht="19.5" customHeight="1">
      <c r="A432" s="7" t="s">
        <v>29</v>
      </c>
      <c r="B432" s="128">
        <v>94.97</v>
      </c>
      <c r="C432" s="131">
        <v>98.77</v>
      </c>
    </row>
    <row r="433" spans="1:3" s="7" customFormat="1" ht="19.5" customHeight="1">
      <c r="A433" s="7" t="s">
        <v>41</v>
      </c>
      <c r="B433" s="128">
        <v>189.94</v>
      </c>
      <c r="C433" s="131">
        <v>197.53</v>
      </c>
    </row>
    <row r="434" spans="1:3" s="7" customFormat="1" ht="19.5" customHeight="1">
      <c r="A434" s="7" t="s">
        <v>36</v>
      </c>
      <c r="B434" s="128">
        <v>474.84</v>
      </c>
      <c r="C434" s="131">
        <v>493.83</v>
      </c>
    </row>
    <row r="435" spans="1:3" s="7" customFormat="1" ht="19.5" customHeight="1">
      <c r="A435" s="7" t="s">
        <v>31</v>
      </c>
      <c r="B435" s="128">
        <v>379.87</v>
      </c>
      <c r="C435" s="131">
        <v>395.07</v>
      </c>
    </row>
    <row r="436" spans="1:3" s="7" customFormat="1" ht="19.5" customHeight="1">
      <c r="A436" s="7" t="s">
        <v>32</v>
      </c>
      <c r="B436" s="128">
        <v>94.97</v>
      </c>
      <c r="C436" s="131">
        <v>98.77</v>
      </c>
    </row>
    <row r="437" spans="1:3" s="7" customFormat="1" ht="19.5" customHeight="1">
      <c r="A437" s="7" t="s">
        <v>37</v>
      </c>
      <c r="B437" s="128">
        <v>151.95</v>
      </c>
      <c r="C437" s="131">
        <v>158.03</v>
      </c>
    </row>
    <row r="438" spans="1:3" s="7" customFormat="1" ht="19.5" customHeight="1">
      <c r="A438" s="7" t="s">
        <v>38</v>
      </c>
      <c r="B438" s="128">
        <v>113.96</v>
      </c>
      <c r="C438" s="131">
        <v>118.52</v>
      </c>
    </row>
    <row r="439" spans="1:3" s="7" customFormat="1" ht="19.5" customHeight="1">
      <c r="A439" s="7" t="s">
        <v>33</v>
      </c>
      <c r="B439" s="128">
        <v>246.92</v>
      </c>
      <c r="C439" s="131">
        <v>256.79</v>
      </c>
    </row>
    <row r="440" spans="1:3" s="7" customFormat="1" ht="19.5" customHeight="1">
      <c r="A440" s="7" t="s">
        <v>39</v>
      </c>
      <c r="B440" s="128">
        <v>113.96</v>
      </c>
      <c r="C440" s="131">
        <v>118.52</v>
      </c>
    </row>
    <row r="441" spans="1:3" s="7" customFormat="1" ht="19.5" customHeight="1">
      <c r="A441" s="7" t="s">
        <v>40</v>
      </c>
      <c r="B441" s="128">
        <v>151.95</v>
      </c>
      <c r="C441" s="131">
        <v>158.03</v>
      </c>
    </row>
    <row r="442" spans="1:3" s="7" customFormat="1" ht="24.75" customHeight="1">
      <c r="A442" s="7" t="s">
        <v>4</v>
      </c>
      <c r="B442" s="131">
        <f>SUM(B425:B441)</f>
        <v>4805.4</v>
      </c>
      <c r="C442" s="131">
        <f>SUM(C425:C441)</f>
        <v>4997.6</v>
      </c>
    </row>
    <row r="443" s="7" customFormat="1" ht="18.75">
      <c r="C443" s="56"/>
    </row>
    <row r="444" spans="1:3" s="7" customFormat="1" ht="18.75">
      <c r="A444" s="95"/>
      <c r="B444" s="95"/>
      <c r="C444" s="96"/>
    </row>
    <row r="445" spans="1:3" s="7" customFormat="1" ht="18.75">
      <c r="A445" s="48"/>
      <c r="B445" s="48"/>
      <c r="C445" s="38" t="s">
        <v>21</v>
      </c>
    </row>
    <row r="446" spans="1:3" s="7" customFormat="1" ht="18.75">
      <c r="A446" s="48"/>
      <c r="B446" s="48"/>
      <c r="C446" s="38" t="s">
        <v>251</v>
      </c>
    </row>
    <row r="447" spans="1:3" ht="49.5" customHeight="1">
      <c r="A447" s="48"/>
      <c r="B447" s="48"/>
      <c r="C447" s="38"/>
    </row>
    <row r="448" spans="1:3" ht="18.75">
      <c r="A448" s="262" t="s">
        <v>6</v>
      </c>
      <c r="B448" s="262"/>
      <c r="C448" s="262"/>
    </row>
    <row r="449" spans="1:3" ht="3.75" customHeight="1">
      <c r="A449" s="119"/>
      <c r="B449" s="119"/>
      <c r="C449" s="50"/>
    </row>
    <row r="450" spans="1:3" ht="92.25" customHeight="1">
      <c r="A450" s="263" t="s">
        <v>103</v>
      </c>
      <c r="B450" s="263"/>
      <c r="C450" s="263"/>
    </row>
    <row r="451" spans="1:3" ht="49.5" customHeight="1">
      <c r="A451" s="48"/>
      <c r="B451" s="48"/>
      <c r="C451" s="38"/>
    </row>
    <row r="452" spans="1:3" s="7" customFormat="1" ht="18.75">
      <c r="A452" s="39"/>
      <c r="B452" s="39"/>
      <c r="C452" s="64" t="s">
        <v>1</v>
      </c>
    </row>
    <row r="453" spans="1:3" s="7" customFormat="1" ht="56.25">
      <c r="A453" s="65" t="s">
        <v>43</v>
      </c>
      <c r="B453" s="53" t="s">
        <v>60</v>
      </c>
      <c r="C453" s="54" t="s">
        <v>67</v>
      </c>
    </row>
    <row r="454" spans="1:4" ht="6.75" customHeight="1">
      <c r="A454" s="37"/>
      <c r="B454" s="37"/>
      <c r="C454" s="7"/>
      <c r="D454" s="7"/>
    </row>
    <row r="455" spans="1:3" s="7" customFormat="1" ht="19.5" customHeight="1">
      <c r="A455" s="7" t="s">
        <v>7</v>
      </c>
      <c r="B455" s="56">
        <v>1441</v>
      </c>
      <c r="C455" s="56">
        <v>1372</v>
      </c>
    </row>
    <row r="456" spans="1:3" s="7" customFormat="1" ht="19.5" customHeight="1">
      <c r="A456" s="7" t="s">
        <v>2</v>
      </c>
      <c r="B456" s="66">
        <v>480</v>
      </c>
      <c r="C456" s="67">
        <v>458</v>
      </c>
    </row>
    <row r="457" spans="1:3" s="7" customFormat="1" ht="19.5" customHeight="1">
      <c r="A457" s="7" t="s">
        <v>3</v>
      </c>
      <c r="B457" s="66">
        <v>248</v>
      </c>
      <c r="C457" s="67">
        <v>237</v>
      </c>
    </row>
    <row r="458" spans="1:3" s="7" customFormat="1" ht="19.5" customHeight="1">
      <c r="A458" s="7" t="s">
        <v>34</v>
      </c>
      <c r="B458" s="66">
        <v>517</v>
      </c>
      <c r="C458" s="67">
        <v>492</v>
      </c>
    </row>
    <row r="459" spans="1:3" s="7" customFormat="1" ht="19.5" customHeight="1">
      <c r="A459" s="7" t="s">
        <v>27</v>
      </c>
      <c r="B459" s="66">
        <v>254</v>
      </c>
      <c r="C459" s="67">
        <v>242</v>
      </c>
    </row>
    <row r="460" spans="1:3" s="7" customFormat="1" ht="19.5" customHeight="1">
      <c r="A460" s="7" t="s">
        <v>35</v>
      </c>
      <c r="B460" s="66">
        <v>462</v>
      </c>
      <c r="C460" s="67">
        <v>440</v>
      </c>
    </row>
    <row r="461" spans="1:3" s="7" customFormat="1" ht="19.5" customHeight="1">
      <c r="A461" s="7" t="s">
        <v>28</v>
      </c>
      <c r="B461" s="66">
        <v>260</v>
      </c>
      <c r="C461" s="67">
        <v>248</v>
      </c>
    </row>
    <row r="462" spans="1:3" s="7" customFormat="1" ht="19.5" customHeight="1">
      <c r="A462" s="7" t="s">
        <v>29</v>
      </c>
      <c r="B462" s="66">
        <v>254</v>
      </c>
      <c r="C462" s="67">
        <v>242</v>
      </c>
    </row>
    <row r="463" spans="1:3" s="7" customFormat="1" ht="19.5" customHeight="1">
      <c r="A463" s="7" t="s">
        <v>41</v>
      </c>
      <c r="B463" s="66">
        <v>260</v>
      </c>
      <c r="C463" s="67">
        <v>248</v>
      </c>
    </row>
    <row r="464" spans="1:3" s="7" customFormat="1" ht="19.5" customHeight="1">
      <c r="A464" s="7" t="s">
        <v>36</v>
      </c>
      <c r="B464" s="66">
        <v>517</v>
      </c>
      <c r="C464" s="67">
        <v>492</v>
      </c>
    </row>
    <row r="465" spans="1:3" s="7" customFormat="1" ht="19.5" customHeight="1">
      <c r="A465" s="7" t="s">
        <v>31</v>
      </c>
      <c r="B465" s="66">
        <v>486</v>
      </c>
      <c r="C465" s="67">
        <v>462</v>
      </c>
    </row>
    <row r="466" spans="1:3" s="7" customFormat="1" ht="19.5" customHeight="1">
      <c r="A466" s="7" t="s">
        <v>32</v>
      </c>
      <c r="B466" s="66">
        <v>247</v>
      </c>
      <c r="C466" s="67">
        <v>235</v>
      </c>
    </row>
    <row r="467" spans="1:3" s="7" customFormat="1" ht="19.5" customHeight="1">
      <c r="A467" s="7" t="s">
        <v>37</v>
      </c>
      <c r="B467" s="66">
        <v>247</v>
      </c>
      <c r="C467" s="67">
        <v>235</v>
      </c>
    </row>
    <row r="468" spans="1:3" s="7" customFormat="1" ht="19.5" customHeight="1">
      <c r="A468" s="7" t="s">
        <v>38</v>
      </c>
      <c r="B468" s="66">
        <v>274</v>
      </c>
      <c r="C468" s="67">
        <v>261</v>
      </c>
    </row>
    <row r="469" spans="1:3" s="7" customFormat="1" ht="19.5" customHeight="1">
      <c r="A469" s="7" t="s">
        <v>33</v>
      </c>
      <c r="B469" s="66">
        <v>466</v>
      </c>
      <c r="C469" s="67">
        <v>444</v>
      </c>
    </row>
    <row r="470" spans="1:3" s="7" customFormat="1" ht="19.5" customHeight="1">
      <c r="A470" s="7" t="s">
        <v>39</v>
      </c>
      <c r="B470" s="66">
        <v>480</v>
      </c>
      <c r="C470" s="67">
        <v>457</v>
      </c>
    </row>
    <row r="471" spans="1:3" s="7" customFormat="1" ht="19.5" customHeight="1">
      <c r="A471" s="7" t="s">
        <v>40</v>
      </c>
      <c r="B471" s="66">
        <v>230</v>
      </c>
      <c r="C471" s="67">
        <v>219</v>
      </c>
    </row>
    <row r="472" spans="1:3" s="7" customFormat="1" ht="24.75" customHeight="1">
      <c r="A472" s="7" t="s">
        <v>4</v>
      </c>
      <c r="B472" s="56">
        <f>SUM(B455:B471)</f>
        <v>7123</v>
      </c>
      <c r="C472" s="56">
        <f>SUM(C455:C471)</f>
        <v>6784</v>
      </c>
    </row>
    <row r="473" s="7" customFormat="1" ht="18.75">
      <c r="C473" s="56"/>
    </row>
    <row r="474" spans="1:3" s="7" customFormat="1" ht="18.75">
      <c r="A474" s="48"/>
      <c r="B474" s="48"/>
      <c r="C474" s="38" t="s">
        <v>19</v>
      </c>
    </row>
    <row r="475" spans="1:3" s="7" customFormat="1" ht="18.75">
      <c r="A475" s="48"/>
      <c r="B475" s="48"/>
      <c r="C475" s="38" t="s">
        <v>251</v>
      </c>
    </row>
    <row r="476" spans="1:3" ht="49.5" customHeight="1">
      <c r="A476" s="48"/>
      <c r="B476" s="48"/>
      <c r="C476" s="38"/>
    </row>
    <row r="477" spans="1:3" ht="18.75">
      <c r="A477" s="262" t="s">
        <v>6</v>
      </c>
      <c r="B477" s="262"/>
      <c r="C477" s="262"/>
    </row>
    <row r="478" spans="1:3" ht="3.75" customHeight="1">
      <c r="A478" s="119"/>
      <c r="B478" s="119"/>
      <c r="C478" s="50"/>
    </row>
    <row r="479" spans="1:3" ht="96" customHeight="1">
      <c r="A479" s="268" t="s">
        <v>118</v>
      </c>
      <c r="B479" s="268"/>
      <c r="C479" s="268"/>
    </row>
    <row r="480" spans="1:3" ht="49.5" customHeight="1">
      <c r="A480" s="48"/>
      <c r="B480" s="48"/>
      <c r="C480" s="38"/>
    </row>
    <row r="481" spans="1:3" ht="21" customHeight="1">
      <c r="A481" s="264" t="s">
        <v>1</v>
      </c>
      <c r="B481" s="264"/>
      <c r="C481" s="264"/>
    </row>
    <row r="482" spans="1:3" ht="42" customHeight="1">
      <c r="A482" s="76" t="s">
        <v>43</v>
      </c>
      <c r="B482" s="77" t="s">
        <v>60</v>
      </c>
      <c r="C482" s="75" t="s">
        <v>67</v>
      </c>
    </row>
    <row r="483" spans="1:4" ht="6.75" customHeight="1">
      <c r="A483" s="37"/>
      <c r="B483" s="37"/>
      <c r="C483" s="7"/>
      <c r="D483" s="7"/>
    </row>
    <row r="484" spans="1:3" ht="19.5" customHeight="1">
      <c r="A484" s="19" t="s">
        <v>7</v>
      </c>
      <c r="B484" s="92">
        <v>924.7</v>
      </c>
      <c r="C484" s="94">
        <v>885.9</v>
      </c>
    </row>
    <row r="485" spans="1:3" ht="19.5" customHeight="1">
      <c r="A485" s="19" t="s">
        <v>2</v>
      </c>
      <c r="B485" s="93">
        <v>459.7</v>
      </c>
      <c r="C485" s="23">
        <v>437.6</v>
      </c>
    </row>
    <row r="486" spans="1:3" ht="19.5" customHeight="1">
      <c r="A486" s="19" t="s">
        <v>3</v>
      </c>
      <c r="B486" s="93">
        <v>325.1</v>
      </c>
      <c r="C486" s="23">
        <v>304</v>
      </c>
    </row>
    <row r="487" spans="1:3" ht="19.5" customHeight="1">
      <c r="A487" s="1" t="s">
        <v>34</v>
      </c>
      <c r="B487" s="23">
        <v>482.8</v>
      </c>
      <c r="C487" s="135">
        <v>465.6</v>
      </c>
    </row>
    <row r="488" spans="1:3" ht="19.5" customHeight="1">
      <c r="A488" s="1" t="s">
        <v>27</v>
      </c>
      <c r="B488" s="94">
        <v>21.5</v>
      </c>
      <c r="C488" s="94">
        <v>21.3</v>
      </c>
    </row>
    <row r="489" spans="1:3" ht="19.5" customHeight="1">
      <c r="A489" s="1" t="s">
        <v>35</v>
      </c>
      <c r="B489" s="23">
        <v>672.6</v>
      </c>
      <c r="C489" s="135">
        <v>650.6</v>
      </c>
    </row>
    <row r="490" spans="1:3" ht="19.5" customHeight="1">
      <c r="A490" s="1" t="s">
        <v>28</v>
      </c>
      <c r="B490" s="23">
        <v>150.3</v>
      </c>
      <c r="C490" s="135">
        <v>150.7</v>
      </c>
    </row>
    <row r="491" spans="1:3" ht="19.5" customHeight="1">
      <c r="A491" s="1" t="s">
        <v>29</v>
      </c>
      <c r="B491" s="23">
        <v>231.1</v>
      </c>
      <c r="C491" s="135">
        <v>226</v>
      </c>
    </row>
    <row r="492" spans="1:3" ht="19.5" customHeight="1">
      <c r="A492" s="1" t="s">
        <v>41</v>
      </c>
      <c r="B492" s="23">
        <v>258.4</v>
      </c>
      <c r="C492" s="135">
        <v>253.2</v>
      </c>
    </row>
    <row r="493" spans="1:3" ht="19.5" customHeight="1">
      <c r="A493" s="1" t="s">
        <v>36</v>
      </c>
      <c r="B493" s="23">
        <v>427</v>
      </c>
      <c r="C493" s="135">
        <v>405.6</v>
      </c>
    </row>
    <row r="494" spans="1:3" ht="19.5" customHeight="1">
      <c r="A494" s="1" t="s">
        <v>31</v>
      </c>
      <c r="B494" s="23">
        <v>136.8</v>
      </c>
      <c r="C494" s="135">
        <v>131.2</v>
      </c>
    </row>
    <row r="495" spans="1:3" ht="19.5" customHeight="1">
      <c r="A495" s="1" t="s">
        <v>32</v>
      </c>
      <c r="B495" s="23">
        <v>477.4</v>
      </c>
      <c r="C495" s="135">
        <v>465.6</v>
      </c>
    </row>
    <row r="496" spans="1:3" ht="19.5" customHeight="1">
      <c r="A496" s="1" t="s">
        <v>37</v>
      </c>
      <c r="B496" s="23">
        <v>623.5</v>
      </c>
      <c r="C496" s="135">
        <v>531.6</v>
      </c>
    </row>
    <row r="497" spans="1:3" ht="19.5" customHeight="1">
      <c r="A497" s="1" t="s">
        <v>38</v>
      </c>
      <c r="B497" s="23">
        <v>336.3</v>
      </c>
      <c r="C497" s="135">
        <v>325.6</v>
      </c>
    </row>
    <row r="498" spans="1:3" ht="19.5" customHeight="1">
      <c r="A498" s="1" t="s">
        <v>33</v>
      </c>
      <c r="B498" s="23">
        <v>273.6</v>
      </c>
      <c r="C498" s="135">
        <v>262</v>
      </c>
    </row>
    <row r="499" spans="1:3" ht="19.5" customHeight="1">
      <c r="A499" s="1" t="s">
        <v>39</v>
      </c>
      <c r="B499" s="94">
        <v>592.9</v>
      </c>
      <c r="C499" s="94">
        <v>570.6</v>
      </c>
    </row>
    <row r="500" spans="1:3" ht="19.5" customHeight="1">
      <c r="A500" s="1" t="s">
        <v>40</v>
      </c>
      <c r="B500" s="23">
        <v>43.7</v>
      </c>
      <c r="C500" s="135">
        <v>43.7</v>
      </c>
    </row>
    <row r="501" spans="1:3" ht="24.75" customHeight="1">
      <c r="A501" s="1" t="s">
        <v>4</v>
      </c>
      <c r="B501" s="136">
        <v>6437.4</v>
      </c>
      <c r="C501" s="136">
        <v>6130.8</v>
      </c>
    </row>
    <row r="502" spans="1:3" ht="18.75">
      <c r="A502" s="1"/>
      <c r="B502" s="22"/>
      <c r="C502" s="22"/>
    </row>
    <row r="503" spans="1:3" s="7" customFormat="1" ht="18.75">
      <c r="A503" s="48"/>
      <c r="B503" s="48"/>
      <c r="C503" s="38" t="s">
        <v>20</v>
      </c>
    </row>
    <row r="504" spans="1:3" s="7" customFormat="1" ht="18.75">
      <c r="A504" s="48"/>
      <c r="B504" s="48"/>
      <c r="C504" s="38" t="s">
        <v>251</v>
      </c>
    </row>
    <row r="505" spans="1:3" ht="49.5" customHeight="1">
      <c r="A505" s="48"/>
      <c r="B505" s="48"/>
      <c r="C505" s="38"/>
    </row>
    <row r="506" spans="1:3" ht="18.75">
      <c r="A506" s="262" t="s">
        <v>6</v>
      </c>
      <c r="B506" s="262"/>
      <c r="C506" s="262"/>
    </row>
    <row r="507" spans="1:3" ht="3.75" customHeight="1">
      <c r="A507" s="119"/>
      <c r="B507" s="119"/>
      <c r="C507" s="50"/>
    </row>
    <row r="508" spans="1:3" ht="114" customHeight="1">
      <c r="A508" s="263" t="s">
        <v>115</v>
      </c>
      <c r="B508" s="263"/>
      <c r="C508" s="263"/>
    </row>
    <row r="509" spans="1:3" ht="49.5" customHeight="1">
      <c r="A509" s="48"/>
      <c r="B509" s="48"/>
      <c r="C509" s="38"/>
    </row>
    <row r="510" spans="1:3" ht="18.75" customHeight="1">
      <c r="A510" s="39"/>
      <c r="B510" s="39"/>
      <c r="C510" s="64" t="s">
        <v>1</v>
      </c>
    </row>
    <row r="511" spans="1:3" ht="45" customHeight="1">
      <c r="A511" s="65" t="s">
        <v>43</v>
      </c>
      <c r="B511" s="53" t="s">
        <v>60</v>
      </c>
      <c r="C511" s="54" t="s">
        <v>67</v>
      </c>
    </row>
    <row r="512" spans="1:4" ht="6.75" customHeight="1">
      <c r="A512" s="37"/>
      <c r="B512" s="37"/>
      <c r="C512" s="7"/>
      <c r="D512" s="7"/>
    </row>
    <row r="513" spans="1:3" ht="19.5" customHeight="1">
      <c r="A513" s="7" t="s">
        <v>7</v>
      </c>
      <c r="B513" s="66">
        <v>726</v>
      </c>
      <c r="C513" s="68">
        <v>691</v>
      </c>
    </row>
    <row r="514" spans="1:3" ht="19.5" customHeight="1">
      <c r="A514" s="7" t="s">
        <v>2</v>
      </c>
      <c r="B514" s="66">
        <v>320</v>
      </c>
      <c r="C514" s="68">
        <v>305</v>
      </c>
    </row>
    <row r="515" spans="1:3" ht="19.5" customHeight="1">
      <c r="A515" s="7" t="s">
        <v>3</v>
      </c>
      <c r="B515" s="66">
        <v>292</v>
      </c>
      <c r="C515" s="68">
        <v>278</v>
      </c>
    </row>
    <row r="516" spans="1:3" ht="19.5" customHeight="1">
      <c r="A516" s="7" t="s">
        <v>34</v>
      </c>
      <c r="B516" s="66">
        <v>304</v>
      </c>
      <c r="C516" s="68">
        <v>290</v>
      </c>
    </row>
    <row r="517" spans="1:3" ht="19.5" customHeight="1">
      <c r="A517" s="7" t="s">
        <v>27</v>
      </c>
      <c r="B517" s="66">
        <v>305</v>
      </c>
      <c r="C517" s="68">
        <v>290</v>
      </c>
    </row>
    <row r="518" spans="1:3" ht="19.5" customHeight="1">
      <c r="A518" s="7" t="s">
        <v>35</v>
      </c>
      <c r="B518" s="66">
        <v>324</v>
      </c>
      <c r="C518" s="68">
        <v>309</v>
      </c>
    </row>
    <row r="519" spans="1:3" ht="19.5" customHeight="1">
      <c r="A519" s="7" t="s">
        <v>28</v>
      </c>
      <c r="B519" s="66">
        <v>302</v>
      </c>
      <c r="C519" s="68">
        <v>287</v>
      </c>
    </row>
    <row r="520" spans="1:3" ht="19.5" customHeight="1">
      <c r="A520" s="7" t="s">
        <v>29</v>
      </c>
      <c r="B520" s="66">
        <v>298</v>
      </c>
      <c r="C520" s="68">
        <v>284</v>
      </c>
    </row>
    <row r="521" spans="1:3" ht="19.5" customHeight="1">
      <c r="A521" s="7" t="s">
        <v>41</v>
      </c>
      <c r="B521" s="66">
        <v>316</v>
      </c>
      <c r="C521" s="68">
        <v>301</v>
      </c>
    </row>
    <row r="522" spans="1:3" ht="19.5" customHeight="1">
      <c r="A522" s="7" t="s">
        <v>36</v>
      </c>
      <c r="B522" s="66">
        <v>318</v>
      </c>
      <c r="C522" s="68">
        <v>303</v>
      </c>
    </row>
    <row r="523" spans="1:3" ht="19.5" customHeight="1">
      <c r="A523" s="7" t="s">
        <v>31</v>
      </c>
      <c r="B523" s="66">
        <v>313</v>
      </c>
      <c r="C523" s="68">
        <v>298</v>
      </c>
    </row>
    <row r="524" spans="1:3" ht="19.5" customHeight="1">
      <c r="A524" s="7" t="s">
        <v>32</v>
      </c>
      <c r="B524" s="66">
        <v>308</v>
      </c>
      <c r="C524" s="68">
        <v>294</v>
      </c>
    </row>
    <row r="525" spans="1:3" ht="19.5" customHeight="1">
      <c r="A525" s="7" t="s">
        <v>37</v>
      </c>
      <c r="B525" s="66">
        <v>318</v>
      </c>
      <c r="C525" s="68">
        <v>302</v>
      </c>
    </row>
    <row r="526" spans="1:3" ht="19.5" customHeight="1">
      <c r="A526" s="7" t="s">
        <v>38</v>
      </c>
      <c r="B526" s="66">
        <v>333</v>
      </c>
      <c r="C526" s="68">
        <v>317</v>
      </c>
    </row>
    <row r="527" spans="1:3" ht="19.5" customHeight="1">
      <c r="A527" s="7" t="s">
        <v>33</v>
      </c>
      <c r="B527" s="66">
        <v>307</v>
      </c>
      <c r="C527" s="68">
        <v>293</v>
      </c>
    </row>
    <row r="528" spans="1:3" ht="19.5" customHeight="1">
      <c r="A528" s="7" t="s">
        <v>39</v>
      </c>
      <c r="B528" s="66">
        <v>310</v>
      </c>
      <c r="C528" s="68">
        <v>295</v>
      </c>
    </row>
    <row r="529" spans="1:3" ht="19.5" customHeight="1">
      <c r="A529" s="7" t="s">
        <v>40</v>
      </c>
      <c r="B529" s="66">
        <v>318</v>
      </c>
      <c r="C529" s="68">
        <v>303</v>
      </c>
    </row>
    <row r="530" spans="1:3" ht="24.75" customHeight="1">
      <c r="A530" s="7" t="s">
        <v>4</v>
      </c>
      <c r="B530" s="56">
        <f>SUM(B513:B529)</f>
        <v>5712</v>
      </c>
      <c r="C530" s="56">
        <f>SUM(C513:C529)</f>
        <v>5440</v>
      </c>
    </row>
    <row r="531" spans="1:3" ht="18.75" customHeight="1">
      <c r="A531" s="40"/>
      <c r="B531" s="40"/>
      <c r="C531" s="36"/>
    </row>
    <row r="532" spans="1:3" s="7" customFormat="1" ht="18.75">
      <c r="A532" s="48"/>
      <c r="B532" s="48"/>
      <c r="C532" s="38" t="s">
        <v>55</v>
      </c>
    </row>
    <row r="533" spans="1:3" s="7" customFormat="1" ht="18.75">
      <c r="A533" s="48"/>
      <c r="B533" s="48"/>
      <c r="C533" s="38" t="s">
        <v>251</v>
      </c>
    </row>
    <row r="534" spans="1:3" ht="49.5" customHeight="1">
      <c r="A534" s="48"/>
      <c r="B534" s="48"/>
      <c r="C534" s="38"/>
    </row>
    <row r="535" spans="1:3" ht="18.75">
      <c r="A535" s="262" t="s">
        <v>6</v>
      </c>
      <c r="B535" s="262"/>
      <c r="C535" s="262"/>
    </row>
    <row r="536" spans="1:3" ht="3.75" customHeight="1">
      <c r="A536" s="119"/>
      <c r="B536" s="119"/>
      <c r="C536" s="50"/>
    </row>
    <row r="537" spans="1:3" ht="74.25" customHeight="1">
      <c r="A537" s="263" t="s">
        <v>71</v>
      </c>
      <c r="B537" s="263"/>
      <c r="C537" s="263"/>
    </row>
    <row r="538" spans="1:3" ht="49.5" customHeight="1">
      <c r="A538" s="48"/>
      <c r="B538" s="48"/>
      <c r="C538" s="38"/>
    </row>
    <row r="539" spans="1:3" ht="18.75" customHeight="1">
      <c r="A539" s="39"/>
      <c r="B539" s="39"/>
      <c r="C539" s="64" t="s">
        <v>1</v>
      </c>
    </row>
    <row r="540" spans="1:3" ht="47.25" customHeight="1">
      <c r="A540" s="65" t="s">
        <v>43</v>
      </c>
      <c r="B540" s="53" t="s">
        <v>60</v>
      </c>
      <c r="C540" s="54" t="s">
        <v>67</v>
      </c>
    </row>
    <row r="541" spans="1:4" ht="6.75" customHeight="1">
      <c r="A541" s="37"/>
      <c r="B541" s="37"/>
      <c r="C541" s="7"/>
      <c r="D541" s="7"/>
    </row>
    <row r="542" spans="1:3" ht="19.5" customHeight="1">
      <c r="A542" s="7" t="s">
        <v>7</v>
      </c>
      <c r="B542" s="66">
        <v>556</v>
      </c>
      <c r="C542" s="68">
        <v>534</v>
      </c>
    </row>
    <row r="543" spans="1:3" ht="19.5" customHeight="1">
      <c r="A543" s="7" t="s">
        <v>2</v>
      </c>
      <c r="B543" s="66">
        <v>5</v>
      </c>
      <c r="C543" s="68">
        <v>5</v>
      </c>
    </row>
    <row r="544" spans="1:3" ht="19.5" customHeight="1">
      <c r="A544" s="7" t="s">
        <v>3</v>
      </c>
      <c r="B544" s="66">
        <v>5</v>
      </c>
      <c r="C544" s="68">
        <v>5</v>
      </c>
    </row>
    <row r="545" spans="1:3" ht="19.5" customHeight="1">
      <c r="A545" s="7" t="s">
        <v>34</v>
      </c>
      <c r="B545" s="66">
        <v>3</v>
      </c>
      <c r="C545" s="68">
        <v>2</v>
      </c>
    </row>
    <row r="546" spans="1:3" ht="19.5" customHeight="1">
      <c r="A546" s="7" t="s">
        <v>27</v>
      </c>
      <c r="B546" s="66">
        <v>3</v>
      </c>
      <c r="C546" s="68">
        <v>2</v>
      </c>
    </row>
    <row r="547" spans="1:3" ht="19.5" customHeight="1">
      <c r="A547" s="7" t="s">
        <v>35</v>
      </c>
      <c r="B547" s="66">
        <v>5</v>
      </c>
      <c r="C547" s="68">
        <v>5</v>
      </c>
    </row>
    <row r="548" spans="1:3" ht="19.5" customHeight="1">
      <c r="A548" s="7" t="s">
        <v>28</v>
      </c>
      <c r="B548" s="66">
        <v>3</v>
      </c>
      <c r="C548" s="68">
        <v>2</v>
      </c>
    </row>
    <row r="549" spans="1:3" ht="19.5" customHeight="1">
      <c r="A549" s="7" t="s">
        <v>29</v>
      </c>
      <c r="B549" s="66">
        <v>3</v>
      </c>
      <c r="C549" s="68">
        <v>2</v>
      </c>
    </row>
    <row r="550" spans="1:3" ht="19.5" customHeight="1">
      <c r="A550" s="7" t="s">
        <v>41</v>
      </c>
      <c r="B550" s="66">
        <v>3</v>
      </c>
      <c r="C550" s="68">
        <v>2</v>
      </c>
    </row>
    <row r="551" spans="1:3" ht="19.5" customHeight="1">
      <c r="A551" s="7" t="s">
        <v>36</v>
      </c>
      <c r="B551" s="66">
        <v>257</v>
      </c>
      <c r="C551" s="68">
        <v>250</v>
      </c>
    </row>
    <row r="552" spans="1:3" ht="19.5" customHeight="1">
      <c r="A552" s="7" t="s">
        <v>31</v>
      </c>
      <c r="B552" s="66">
        <v>3</v>
      </c>
      <c r="C552" s="68">
        <v>2</v>
      </c>
    </row>
    <row r="553" spans="1:3" ht="19.5" customHeight="1">
      <c r="A553" s="7" t="s">
        <v>32</v>
      </c>
      <c r="B553" s="66">
        <v>3</v>
      </c>
      <c r="C553" s="68">
        <v>2</v>
      </c>
    </row>
    <row r="554" spans="1:3" ht="19.5" customHeight="1">
      <c r="A554" s="7" t="s">
        <v>37</v>
      </c>
      <c r="B554" s="66">
        <v>3</v>
      </c>
      <c r="C554" s="68">
        <v>2</v>
      </c>
    </row>
    <row r="555" spans="1:3" ht="19.5" customHeight="1">
      <c r="A555" s="7" t="s">
        <v>38</v>
      </c>
      <c r="B555" s="66">
        <v>3</v>
      </c>
      <c r="C555" s="68">
        <v>2</v>
      </c>
    </row>
    <row r="556" spans="1:3" ht="19.5" customHeight="1">
      <c r="A556" s="7" t="s">
        <v>33</v>
      </c>
      <c r="B556" s="66">
        <v>3</v>
      </c>
      <c r="C556" s="68">
        <v>2</v>
      </c>
    </row>
    <row r="557" spans="1:3" ht="19.5" customHeight="1">
      <c r="A557" s="7" t="s">
        <v>39</v>
      </c>
      <c r="B557" s="66">
        <v>3</v>
      </c>
      <c r="C557" s="68">
        <v>2</v>
      </c>
    </row>
    <row r="558" spans="1:3" ht="19.5" customHeight="1">
      <c r="A558" s="7" t="s">
        <v>40</v>
      </c>
      <c r="B558" s="66">
        <v>3</v>
      </c>
      <c r="C558" s="68">
        <v>2</v>
      </c>
    </row>
    <row r="559" spans="1:3" ht="24.75" customHeight="1">
      <c r="A559" s="7" t="s">
        <v>4</v>
      </c>
      <c r="B559" s="56">
        <f>SUM(B542:B558)</f>
        <v>864</v>
      </c>
      <c r="C559" s="56">
        <f>SUM(C542:C558)</f>
        <v>823</v>
      </c>
    </row>
    <row r="560" spans="1:3" ht="18.75">
      <c r="A560" s="7"/>
      <c r="B560" s="7"/>
      <c r="C560" s="36"/>
    </row>
    <row r="561" spans="1:3" ht="18.75">
      <c r="A561" s="7"/>
      <c r="B561" s="7"/>
      <c r="C561" s="36"/>
    </row>
    <row r="562" spans="1:3" s="7" customFormat="1" ht="18.75">
      <c r="A562" s="48"/>
      <c r="B562" s="48"/>
      <c r="C562" s="38" t="s">
        <v>56</v>
      </c>
    </row>
    <row r="563" spans="1:3" s="7" customFormat="1" ht="18.75">
      <c r="A563" s="48"/>
      <c r="B563" s="48"/>
      <c r="C563" s="38" t="s">
        <v>251</v>
      </c>
    </row>
    <row r="564" spans="1:3" ht="49.5" customHeight="1">
      <c r="A564" s="48"/>
      <c r="B564" s="48"/>
      <c r="C564" s="38"/>
    </row>
    <row r="565" spans="1:3" ht="18.75">
      <c r="A565" s="262" t="s">
        <v>6</v>
      </c>
      <c r="B565" s="262"/>
      <c r="C565" s="262"/>
    </row>
    <row r="566" spans="1:3" ht="3.75" customHeight="1">
      <c r="A566" s="119"/>
      <c r="B566" s="119"/>
      <c r="C566" s="50"/>
    </row>
    <row r="567" spans="1:3" ht="79.5" customHeight="1">
      <c r="A567" s="263" t="s">
        <v>102</v>
      </c>
      <c r="B567" s="263"/>
      <c r="C567" s="263"/>
    </row>
    <row r="568" spans="1:3" ht="49.5" customHeight="1">
      <c r="A568" s="48"/>
      <c r="B568" s="48"/>
      <c r="C568" s="38"/>
    </row>
    <row r="569" spans="1:3" ht="22.5" customHeight="1">
      <c r="A569" s="270" t="s">
        <v>1</v>
      </c>
      <c r="B569" s="270"/>
      <c r="C569" s="270"/>
    </row>
    <row r="570" spans="1:3" ht="47.25" customHeight="1">
      <c r="A570" s="62" t="s">
        <v>43</v>
      </c>
      <c r="B570" s="53" t="s">
        <v>60</v>
      </c>
      <c r="C570" s="54" t="s">
        <v>67</v>
      </c>
    </row>
    <row r="571" spans="1:4" ht="6.75" customHeight="1">
      <c r="A571" s="37"/>
      <c r="B571" s="37"/>
      <c r="C571" s="7"/>
      <c r="D571" s="7"/>
    </row>
    <row r="572" spans="1:3" ht="19.5" customHeight="1">
      <c r="A572" s="7" t="s">
        <v>7</v>
      </c>
      <c r="B572" s="63">
        <v>10159</v>
      </c>
      <c r="C572" s="63">
        <v>10602</v>
      </c>
    </row>
    <row r="573" spans="1:3" ht="19.5" customHeight="1">
      <c r="A573" s="7" t="s">
        <v>2</v>
      </c>
      <c r="B573" s="63">
        <v>2280</v>
      </c>
      <c r="C573" s="63">
        <v>2420</v>
      </c>
    </row>
    <row r="574" spans="1:3" ht="19.5" customHeight="1">
      <c r="A574" s="40" t="s">
        <v>3</v>
      </c>
      <c r="B574" s="63">
        <v>1247</v>
      </c>
      <c r="C574" s="63">
        <v>1298</v>
      </c>
    </row>
    <row r="575" spans="1:3" ht="19.5" customHeight="1">
      <c r="A575" s="7" t="s">
        <v>34</v>
      </c>
      <c r="B575" s="63">
        <v>962</v>
      </c>
      <c r="C575" s="63">
        <v>981</v>
      </c>
    </row>
    <row r="576" spans="1:3" ht="19.5" customHeight="1">
      <c r="A576" s="7" t="s">
        <v>27</v>
      </c>
      <c r="B576" s="63">
        <v>902</v>
      </c>
      <c r="C576" s="63">
        <v>912</v>
      </c>
    </row>
    <row r="577" spans="1:3" ht="19.5" customHeight="1">
      <c r="A577" s="7" t="s">
        <v>35</v>
      </c>
      <c r="B577" s="63">
        <v>1397</v>
      </c>
      <c r="C577" s="63">
        <v>1420</v>
      </c>
    </row>
    <row r="578" spans="1:3" ht="19.5" customHeight="1">
      <c r="A578" s="7" t="s">
        <v>28</v>
      </c>
      <c r="B578" s="63">
        <v>1169</v>
      </c>
      <c r="C578" s="63">
        <v>1212</v>
      </c>
    </row>
    <row r="579" spans="1:3" ht="19.5" customHeight="1">
      <c r="A579" s="7" t="s">
        <v>29</v>
      </c>
      <c r="B579" s="63">
        <v>1149</v>
      </c>
      <c r="C579" s="63">
        <v>1183</v>
      </c>
    </row>
    <row r="580" spans="1:3" ht="19.5" customHeight="1">
      <c r="A580" s="7" t="s">
        <v>41</v>
      </c>
      <c r="B580" s="63">
        <v>1066</v>
      </c>
      <c r="C580" s="63">
        <v>1094</v>
      </c>
    </row>
    <row r="581" spans="1:3" ht="19.5" customHeight="1">
      <c r="A581" s="7" t="s">
        <v>36</v>
      </c>
      <c r="B581" s="63">
        <v>2601</v>
      </c>
      <c r="C581" s="63">
        <v>2698</v>
      </c>
    </row>
    <row r="582" spans="1:3" ht="19.5" customHeight="1">
      <c r="A582" s="7" t="s">
        <v>31</v>
      </c>
      <c r="B582" s="63">
        <v>1307</v>
      </c>
      <c r="C582" s="63">
        <v>1332</v>
      </c>
    </row>
    <row r="583" spans="1:3" ht="19.5" customHeight="1">
      <c r="A583" s="7" t="s">
        <v>32</v>
      </c>
      <c r="B583" s="63">
        <v>999</v>
      </c>
      <c r="C583" s="63">
        <v>1023</v>
      </c>
    </row>
    <row r="584" spans="1:3" ht="19.5" customHeight="1">
      <c r="A584" s="7" t="s">
        <v>37</v>
      </c>
      <c r="B584" s="63">
        <v>1203</v>
      </c>
      <c r="C584" s="63">
        <v>1243</v>
      </c>
    </row>
    <row r="585" spans="1:3" ht="19.5" customHeight="1">
      <c r="A585" s="7" t="s">
        <v>38</v>
      </c>
      <c r="B585" s="63">
        <v>1072</v>
      </c>
      <c r="C585" s="63">
        <v>1101</v>
      </c>
    </row>
    <row r="586" spans="1:3" ht="19.5" customHeight="1">
      <c r="A586" s="7" t="s">
        <v>33</v>
      </c>
      <c r="B586" s="63">
        <v>1161</v>
      </c>
      <c r="C586" s="63">
        <v>1198</v>
      </c>
    </row>
    <row r="587" spans="1:3" ht="19.5" customHeight="1">
      <c r="A587" s="7" t="s">
        <v>39</v>
      </c>
      <c r="B587" s="63">
        <v>1632</v>
      </c>
      <c r="C587" s="63">
        <v>1725</v>
      </c>
    </row>
    <row r="588" spans="1:3" ht="19.5" customHeight="1">
      <c r="A588" s="7" t="s">
        <v>40</v>
      </c>
      <c r="B588" s="63">
        <v>972</v>
      </c>
      <c r="C588" s="63">
        <v>991</v>
      </c>
    </row>
    <row r="589" spans="1:3" ht="24.75" customHeight="1">
      <c r="A589" s="7" t="s">
        <v>4</v>
      </c>
      <c r="B589" s="63">
        <f>SUM(B572:B588)</f>
        <v>31278</v>
      </c>
      <c r="C589" s="63">
        <f>SUM(C572:C588)</f>
        <v>32433</v>
      </c>
    </row>
    <row r="590" spans="1:3" ht="18.75">
      <c r="A590" s="7"/>
      <c r="B590" s="7"/>
      <c r="C590" s="56"/>
    </row>
    <row r="591" spans="1:3" ht="18.75">
      <c r="A591" s="7"/>
      <c r="B591" s="7"/>
      <c r="C591" s="36"/>
    </row>
    <row r="592" spans="1:3" s="7" customFormat="1" ht="18.75">
      <c r="A592" s="48"/>
      <c r="B592" s="48"/>
      <c r="C592" s="38" t="s">
        <v>88</v>
      </c>
    </row>
    <row r="593" spans="1:3" s="7" customFormat="1" ht="18.75">
      <c r="A593" s="48"/>
      <c r="B593" s="48"/>
      <c r="C593" s="38" t="s">
        <v>251</v>
      </c>
    </row>
    <row r="594" spans="1:3" ht="49.5" customHeight="1">
      <c r="A594" s="48"/>
      <c r="B594" s="48"/>
      <c r="C594" s="38"/>
    </row>
    <row r="595" spans="1:3" ht="18.75">
      <c r="A595" s="262" t="s">
        <v>6</v>
      </c>
      <c r="B595" s="262"/>
      <c r="C595" s="262"/>
    </row>
    <row r="596" spans="1:3" ht="3.75" customHeight="1">
      <c r="A596" s="119"/>
      <c r="B596" s="119"/>
      <c r="C596" s="50"/>
    </row>
    <row r="597" spans="1:3" ht="111" customHeight="1">
      <c r="A597" s="263" t="s">
        <v>72</v>
      </c>
      <c r="B597" s="263"/>
      <c r="C597" s="263"/>
    </row>
    <row r="598" spans="1:3" ht="49.5" customHeight="1">
      <c r="A598" s="48"/>
      <c r="B598" s="48"/>
      <c r="C598" s="38"/>
    </row>
    <row r="599" spans="1:3" ht="18.75">
      <c r="A599" s="39"/>
      <c r="B599" s="39"/>
      <c r="C599" s="64" t="s">
        <v>1</v>
      </c>
    </row>
    <row r="600" spans="1:3" ht="49.5" customHeight="1">
      <c r="A600" s="65" t="s">
        <v>43</v>
      </c>
      <c r="B600" s="53" t="s">
        <v>60</v>
      </c>
      <c r="C600" s="54" t="s">
        <v>67</v>
      </c>
    </row>
    <row r="601" spans="1:4" ht="6.75" customHeight="1">
      <c r="A601" s="37"/>
      <c r="B601" s="37"/>
      <c r="C601" s="7"/>
      <c r="D601" s="7"/>
    </row>
    <row r="602" spans="1:3" ht="19.5" customHeight="1">
      <c r="A602" s="40" t="s">
        <v>7</v>
      </c>
      <c r="B602" s="69">
        <v>17</v>
      </c>
      <c r="C602" s="68">
        <v>16</v>
      </c>
    </row>
    <row r="603" spans="1:3" ht="19.5" customHeight="1">
      <c r="A603" s="40" t="s">
        <v>2</v>
      </c>
      <c r="B603" s="69">
        <v>28</v>
      </c>
      <c r="C603" s="68">
        <v>26</v>
      </c>
    </row>
    <row r="604" spans="1:3" ht="19.5" customHeight="1">
      <c r="A604" s="40" t="s">
        <v>3</v>
      </c>
      <c r="B604" s="69">
        <v>17</v>
      </c>
      <c r="C604" s="68">
        <v>16</v>
      </c>
    </row>
    <row r="605" spans="1:3" ht="19.5" customHeight="1">
      <c r="A605" s="7" t="s">
        <v>34</v>
      </c>
      <c r="B605" s="66">
        <v>12</v>
      </c>
      <c r="C605" s="68">
        <v>11</v>
      </c>
    </row>
    <row r="606" spans="1:3" ht="19.5" customHeight="1">
      <c r="A606" s="7" t="s">
        <v>27</v>
      </c>
      <c r="B606" s="66">
        <v>33</v>
      </c>
      <c r="C606" s="68">
        <v>31</v>
      </c>
    </row>
    <row r="607" spans="1:3" ht="19.5" customHeight="1">
      <c r="A607" s="7" t="s">
        <v>35</v>
      </c>
      <c r="B607" s="66">
        <v>28</v>
      </c>
      <c r="C607" s="68">
        <v>27</v>
      </c>
    </row>
    <row r="608" spans="1:3" ht="19.5" customHeight="1">
      <c r="A608" s="7" t="s">
        <v>28</v>
      </c>
      <c r="B608" s="66">
        <v>23</v>
      </c>
      <c r="C608" s="68">
        <v>23</v>
      </c>
    </row>
    <row r="609" spans="1:3" ht="19.5" customHeight="1">
      <c r="A609" s="7" t="s">
        <v>29</v>
      </c>
      <c r="B609" s="66">
        <v>18</v>
      </c>
      <c r="C609" s="68">
        <v>18</v>
      </c>
    </row>
    <row r="610" spans="1:3" ht="19.5" customHeight="1">
      <c r="A610" s="7" t="s">
        <v>41</v>
      </c>
      <c r="B610" s="66">
        <v>20</v>
      </c>
      <c r="C610" s="68">
        <v>19</v>
      </c>
    </row>
    <row r="611" spans="1:3" ht="19.5" customHeight="1">
      <c r="A611" s="7" t="s">
        <v>36</v>
      </c>
      <c r="B611" s="66">
        <v>12</v>
      </c>
      <c r="C611" s="68">
        <v>11</v>
      </c>
    </row>
    <row r="612" spans="1:3" ht="19.5" customHeight="1">
      <c r="A612" s="7" t="s">
        <v>31</v>
      </c>
      <c r="B612" s="66">
        <v>23</v>
      </c>
      <c r="C612" s="68">
        <v>22</v>
      </c>
    </row>
    <row r="613" spans="1:3" ht="19.5" customHeight="1">
      <c r="A613" s="7" t="s">
        <v>32</v>
      </c>
      <c r="B613" s="66">
        <v>21</v>
      </c>
      <c r="C613" s="68">
        <v>20</v>
      </c>
    </row>
    <row r="614" spans="1:3" ht="19.5" customHeight="1">
      <c r="A614" s="7" t="s">
        <v>37</v>
      </c>
      <c r="B614" s="66">
        <v>19</v>
      </c>
      <c r="C614" s="68">
        <v>18</v>
      </c>
    </row>
    <row r="615" spans="1:3" ht="19.5" customHeight="1">
      <c r="A615" s="7" t="s">
        <v>38</v>
      </c>
      <c r="B615" s="66">
        <v>16</v>
      </c>
      <c r="C615" s="68">
        <v>15</v>
      </c>
    </row>
    <row r="616" spans="1:3" ht="19.5" customHeight="1">
      <c r="A616" s="7" t="s">
        <v>33</v>
      </c>
      <c r="B616" s="66">
        <v>19</v>
      </c>
      <c r="C616" s="68">
        <v>18</v>
      </c>
    </row>
    <row r="617" spans="1:3" ht="19.5" customHeight="1">
      <c r="A617" s="7" t="s">
        <v>39</v>
      </c>
      <c r="B617" s="66">
        <v>23</v>
      </c>
      <c r="C617" s="68">
        <v>22</v>
      </c>
    </row>
    <row r="618" spans="1:3" ht="19.5" customHeight="1">
      <c r="A618" s="7" t="s">
        <v>40</v>
      </c>
      <c r="B618" s="66">
        <v>19</v>
      </c>
      <c r="C618" s="68">
        <v>18</v>
      </c>
    </row>
    <row r="619" spans="1:3" ht="24.75" customHeight="1">
      <c r="A619" s="7" t="s">
        <v>4</v>
      </c>
      <c r="B619" s="56">
        <f>SUM(B602:B618)</f>
        <v>348</v>
      </c>
      <c r="C619" s="56">
        <f>SUM(C602:C618)</f>
        <v>331</v>
      </c>
    </row>
    <row r="620" spans="1:3" ht="18.75">
      <c r="A620" s="7"/>
      <c r="B620" s="7"/>
      <c r="C620" s="56"/>
    </row>
    <row r="621" spans="1:3" ht="18.75">
      <c r="A621" s="7"/>
      <c r="B621" s="7"/>
      <c r="C621" s="68"/>
    </row>
    <row r="622" spans="1:3" s="7" customFormat="1" ht="18.75">
      <c r="A622" s="48"/>
      <c r="B622" s="48"/>
      <c r="C622" s="38" t="s">
        <v>90</v>
      </c>
    </row>
    <row r="623" spans="1:3" s="7" customFormat="1" ht="18.75">
      <c r="A623" s="48"/>
      <c r="B623" s="48"/>
      <c r="C623" s="38" t="s">
        <v>251</v>
      </c>
    </row>
    <row r="624" spans="1:3" ht="49.5" customHeight="1">
      <c r="A624" s="48"/>
      <c r="B624" s="48"/>
      <c r="C624" s="38"/>
    </row>
    <row r="625" spans="1:3" ht="18.75">
      <c r="A625" s="262" t="s">
        <v>6</v>
      </c>
      <c r="B625" s="262"/>
      <c r="C625" s="262"/>
    </row>
    <row r="626" spans="1:3" ht="3.75" customHeight="1">
      <c r="A626" s="119"/>
      <c r="B626" s="119"/>
      <c r="C626" s="50"/>
    </row>
    <row r="627" spans="1:3" ht="100.5" customHeight="1">
      <c r="A627" s="263" t="s">
        <v>107</v>
      </c>
      <c r="B627" s="263"/>
      <c r="C627" s="263"/>
    </row>
    <row r="628" spans="1:3" ht="49.5" customHeight="1">
      <c r="A628" s="48"/>
      <c r="B628" s="48"/>
      <c r="C628" s="38"/>
    </row>
    <row r="629" spans="1:3" ht="21" customHeight="1">
      <c r="A629" s="270" t="s">
        <v>1</v>
      </c>
      <c r="B629" s="270"/>
      <c r="C629" s="270"/>
    </row>
    <row r="630" spans="1:3" ht="37.5">
      <c r="A630" s="62" t="s">
        <v>66</v>
      </c>
      <c r="B630" s="53" t="s">
        <v>60</v>
      </c>
      <c r="C630" s="54" t="s">
        <v>67</v>
      </c>
    </row>
    <row r="631" spans="1:4" ht="6.75" customHeight="1">
      <c r="A631" s="37"/>
      <c r="B631" s="37"/>
      <c r="C631" s="7"/>
      <c r="D631" s="7"/>
    </row>
    <row r="632" spans="1:3" ht="19.5" customHeight="1">
      <c r="A632" s="7" t="s">
        <v>34</v>
      </c>
      <c r="B632" s="63">
        <v>624</v>
      </c>
      <c r="C632" s="63">
        <v>624</v>
      </c>
    </row>
    <row r="633" spans="1:3" ht="19.5" customHeight="1">
      <c r="A633" s="7" t="s">
        <v>27</v>
      </c>
      <c r="B633" s="63">
        <v>742.8</v>
      </c>
      <c r="C633" s="63">
        <v>742.8</v>
      </c>
    </row>
    <row r="634" spans="1:3" ht="19.5" customHeight="1">
      <c r="A634" s="7" t="s">
        <v>35</v>
      </c>
      <c r="B634" s="63">
        <v>700.4</v>
      </c>
      <c r="C634" s="63">
        <v>700.4</v>
      </c>
    </row>
    <row r="635" spans="1:3" ht="19.5" customHeight="1">
      <c r="A635" s="7" t="s">
        <v>28</v>
      </c>
      <c r="B635" s="63">
        <v>419.5</v>
      </c>
      <c r="C635" s="63">
        <v>419.5</v>
      </c>
    </row>
    <row r="636" spans="1:3" ht="19.5" customHeight="1">
      <c r="A636" s="7" t="s">
        <v>29</v>
      </c>
      <c r="B636" s="63">
        <v>277.2</v>
      </c>
      <c r="C636" s="63">
        <v>277.2</v>
      </c>
    </row>
    <row r="637" spans="1:3" ht="19.5" customHeight="1">
      <c r="A637" s="7" t="s">
        <v>41</v>
      </c>
      <c r="B637" s="63">
        <v>391.8</v>
      </c>
      <c r="C637" s="63">
        <v>391.8</v>
      </c>
    </row>
    <row r="638" spans="1:3" ht="19.5" customHeight="1">
      <c r="A638" s="7" t="s">
        <v>36</v>
      </c>
      <c r="B638" s="63">
        <v>1526.2</v>
      </c>
      <c r="C638" s="63">
        <v>1526.2</v>
      </c>
    </row>
    <row r="639" spans="1:3" ht="19.5" customHeight="1">
      <c r="A639" s="7" t="s">
        <v>31</v>
      </c>
      <c r="B639" s="63">
        <v>575</v>
      </c>
      <c r="C639" s="63">
        <v>575</v>
      </c>
    </row>
    <row r="640" spans="1:3" ht="19.5" customHeight="1">
      <c r="A640" s="7" t="s">
        <v>32</v>
      </c>
      <c r="B640" s="63">
        <v>305.2</v>
      </c>
      <c r="C640" s="63">
        <v>305.2</v>
      </c>
    </row>
    <row r="641" spans="1:3" ht="19.5" customHeight="1">
      <c r="A641" s="7" t="s">
        <v>37</v>
      </c>
      <c r="B641" s="63">
        <v>261</v>
      </c>
      <c r="C641" s="63">
        <v>261</v>
      </c>
    </row>
    <row r="642" spans="1:3" ht="19.5" customHeight="1">
      <c r="A642" s="7" t="s">
        <v>38</v>
      </c>
      <c r="B642" s="63">
        <v>305.7</v>
      </c>
      <c r="C642" s="63">
        <v>305.7</v>
      </c>
    </row>
    <row r="643" spans="1:3" ht="19.5" customHeight="1">
      <c r="A643" s="7" t="s">
        <v>33</v>
      </c>
      <c r="B643" s="63">
        <v>525.5</v>
      </c>
      <c r="C643" s="63">
        <v>525.5</v>
      </c>
    </row>
    <row r="644" spans="1:3" ht="19.5" customHeight="1">
      <c r="A644" s="7" t="s">
        <v>39</v>
      </c>
      <c r="B644" s="63">
        <v>593.2</v>
      </c>
      <c r="C644" s="63">
        <v>593.2</v>
      </c>
    </row>
    <row r="645" spans="1:3" ht="19.5" customHeight="1">
      <c r="A645" s="7" t="s">
        <v>40</v>
      </c>
      <c r="B645" s="63">
        <v>247.1</v>
      </c>
      <c r="C645" s="63">
        <v>247.1</v>
      </c>
    </row>
    <row r="646" spans="1:3" ht="24.75" customHeight="1">
      <c r="A646" s="7" t="s">
        <v>4</v>
      </c>
      <c r="B646" s="63">
        <f>SUM(B632:B645)</f>
        <v>7494.6</v>
      </c>
      <c r="C646" s="63">
        <f>SUM(C632:C645)</f>
        <v>7494.6</v>
      </c>
    </row>
    <row r="647" spans="1:3" ht="18.75">
      <c r="A647" s="7"/>
      <c r="B647" s="7"/>
      <c r="C647" s="36"/>
    </row>
    <row r="648" spans="1:3" ht="18.75">
      <c r="A648" s="7"/>
      <c r="B648" s="7"/>
      <c r="C648" s="36"/>
    </row>
    <row r="649" spans="1:3" s="7" customFormat="1" ht="18.75">
      <c r="A649" s="48"/>
      <c r="B649" s="48"/>
      <c r="C649" s="38" t="s">
        <v>91</v>
      </c>
    </row>
    <row r="650" spans="1:3" s="7" customFormat="1" ht="18.75">
      <c r="A650" s="48"/>
      <c r="B650" s="48"/>
      <c r="C650" s="38" t="s">
        <v>251</v>
      </c>
    </row>
    <row r="651" spans="1:3" ht="49.5" customHeight="1">
      <c r="A651" s="48"/>
      <c r="B651" s="48"/>
      <c r="C651" s="38"/>
    </row>
    <row r="652" spans="1:3" ht="18.75">
      <c r="A652" s="262" t="s">
        <v>6</v>
      </c>
      <c r="B652" s="262"/>
      <c r="C652" s="262"/>
    </row>
    <row r="653" spans="1:3" ht="3.75" customHeight="1">
      <c r="A653" s="119"/>
      <c r="B653" s="119"/>
      <c r="C653" s="50"/>
    </row>
    <row r="654" spans="1:3" ht="111" customHeight="1">
      <c r="A654" s="263" t="s">
        <v>73</v>
      </c>
      <c r="B654" s="263"/>
      <c r="C654" s="263"/>
    </row>
    <row r="655" spans="1:3" ht="49.5" customHeight="1">
      <c r="A655" s="48"/>
      <c r="B655" s="48"/>
      <c r="C655" s="38"/>
    </row>
    <row r="656" spans="1:3" ht="18.75">
      <c r="A656" s="39"/>
      <c r="B656" s="39"/>
      <c r="C656" s="64" t="s">
        <v>1</v>
      </c>
    </row>
    <row r="657" spans="1:3" ht="37.5">
      <c r="A657" s="65" t="s">
        <v>116</v>
      </c>
      <c r="B657" s="53" t="s">
        <v>60</v>
      </c>
      <c r="C657" s="54" t="s">
        <v>67</v>
      </c>
    </row>
    <row r="658" spans="1:4" ht="6.75" customHeight="1">
      <c r="A658" s="37"/>
      <c r="B658" s="37"/>
      <c r="C658" s="7"/>
      <c r="D658" s="7"/>
    </row>
    <row r="659" spans="1:3" ht="19.5" customHeight="1">
      <c r="A659" s="40" t="s">
        <v>7</v>
      </c>
      <c r="B659" s="69">
        <v>12</v>
      </c>
      <c r="C659" s="68">
        <v>12</v>
      </c>
    </row>
    <row r="660" spans="1:3" ht="19.5" customHeight="1">
      <c r="A660" s="40" t="s">
        <v>2</v>
      </c>
      <c r="B660" s="69">
        <v>8</v>
      </c>
      <c r="C660" s="68">
        <v>8</v>
      </c>
    </row>
    <row r="661" spans="1:3" ht="24.75" customHeight="1">
      <c r="A661" s="7" t="s">
        <v>4</v>
      </c>
      <c r="B661" s="63">
        <f>B659+B660</f>
        <v>20</v>
      </c>
      <c r="C661" s="63">
        <f>C659+C660</f>
        <v>20</v>
      </c>
    </row>
    <row r="662" spans="1:3" ht="18.75">
      <c r="A662" s="7"/>
      <c r="B662" s="66"/>
      <c r="C662" s="66"/>
    </row>
    <row r="663" spans="2:3" s="7" customFormat="1" ht="18.75">
      <c r="B663" s="66"/>
      <c r="C663" s="66"/>
    </row>
    <row r="664" spans="1:3" s="7" customFormat="1" ht="18.75">
      <c r="A664" s="48"/>
      <c r="B664" s="48"/>
      <c r="C664" s="38" t="s">
        <v>87</v>
      </c>
    </row>
    <row r="665" spans="1:3" s="7" customFormat="1" ht="18.75">
      <c r="A665" s="48"/>
      <c r="B665" s="48"/>
      <c r="C665" s="38" t="s">
        <v>251</v>
      </c>
    </row>
    <row r="666" spans="1:3" ht="49.5" customHeight="1">
      <c r="A666" s="48"/>
      <c r="B666" s="48"/>
      <c r="C666" s="38"/>
    </row>
    <row r="667" spans="1:3" ht="18.75">
      <c r="A667" s="262" t="s">
        <v>6</v>
      </c>
      <c r="B667" s="262"/>
      <c r="C667" s="262"/>
    </row>
    <row r="668" spans="1:3" ht="3.75" customHeight="1">
      <c r="A668" s="119"/>
      <c r="B668" s="119"/>
      <c r="C668" s="50"/>
    </row>
    <row r="669" spans="1:3" ht="127.5" customHeight="1">
      <c r="A669" s="268" t="s">
        <v>117</v>
      </c>
      <c r="B669" s="268"/>
      <c r="C669" s="268"/>
    </row>
    <row r="670" spans="1:3" ht="49.5" customHeight="1">
      <c r="A670" s="48"/>
      <c r="B670" s="48"/>
      <c r="C670" s="38"/>
    </row>
    <row r="671" spans="1:3" ht="18.75">
      <c r="A671" s="264" t="s">
        <v>1</v>
      </c>
      <c r="B671" s="264"/>
      <c r="C671" s="264"/>
    </row>
    <row r="672" spans="1:3" ht="56.25">
      <c r="A672" s="76" t="s">
        <v>43</v>
      </c>
      <c r="B672" s="77" t="s">
        <v>60</v>
      </c>
      <c r="C672" s="75" t="s">
        <v>67</v>
      </c>
    </row>
    <row r="673" spans="1:4" ht="6.75" customHeight="1">
      <c r="A673" s="37"/>
      <c r="B673" s="37"/>
      <c r="C673" s="7"/>
      <c r="D673" s="7"/>
    </row>
    <row r="674" spans="1:3" ht="19.5" customHeight="1">
      <c r="A674" s="19" t="s">
        <v>7</v>
      </c>
      <c r="B674" s="92">
        <v>117606.9</v>
      </c>
      <c r="C674" s="92">
        <v>42155</v>
      </c>
    </row>
    <row r="675" spans="1:3" ht="19.5" customHeight="1">
      <c r="A675" s="19" t="s">
        <v>2</v>
      </c>
      <c r="B675" s="93">
        <v>115799</v>
      </c>
      <c r="C675" s="93">
        <v>41609.5</v>
      </c>
    </row>
    <row r="676" spans="1:3" s="7" customFormat="1" ht="19.5" customHeight="1">
      <c r="A676" s="19" t="s">
        <v>3</v>
      </c>
      <c r="B676" s="93">
        <v>33424</v>
      </c>
      <c r="C676" s="93">
        <v>11975.9</v>
      </c>
    </row>
    <row r="677" spans="1:3" s="7" customFormat="1" ht="19.5" customHeight="1">
      <c r="A677" s="1" t="s">
        <v>34</v>
      </c>
      <c r="B677" s="23">
        <v>36766</v>
      </c>
      <c r="C677" s="23">
        <v>13176.7</v>
      </c>
    </row>
    <row r="678" spans="1:3" s="7" customFormat="1" ht="19.5" customHeight="1">
      <c r="A678" s="1" t="s">
        <v>27</v>
      </c>
      <c r="B678" s="94">
        <v>5988</v>
      </c>
      <c r="C678" s="94">
        <v>2132.5</v>
      </c>
    </row>
    <row r="679" spans="1:3" s="7" customFormat="1" ht="19.5" customHeight="1">
      <c r="A679" s="1" t="s">
        <v>35</v>
      </c>
      <c r="B679" s="23">
        <v>70190</v>
      </c>
      <c r="C679" s="23">
        <v>25153.4</v>
      </c>
    </row>
    <row r="680" spans="1:3" s="7" customFormat="1" ht="19.5" customHeight="1">
      <c r="A680" s="1" t="s">
        <v>28</v>
      </c>
      <c r="B680" s="23">
        <v>21447</v>
      </c>
      <c r="C680" s="23">
        <v>7697.6</v>
      </c>
    </row>
    <row r="681" spans="1:3" s="7" customFormat="1" ht="19.5" customHeight="1">
      <c r="A681" s="1" t="s">
        <v>29</v>
      </c>
      <c r="B681" s="23">
        <v>19358</v>
      </c>
      <c r="C681" s="23">
        <v>6948.5</v>
      </c>
    </row>
    <row r="682" spans="1:3" s="7" customFormat="1" ht="19.5" customHeight="1">
      <c r="A682" s="1" t="s">
        <v>41</v>
      </c>
      <c r="B682" s="23">
        <v>36209</v>
      </c>
      <c r="C682" s="23">
        <v>12973.6</v>
      </c>
    </row>
    <row r="683" spans="1:3" s="7" customFormat="1" ht="19.5" customHeight="1">
      <c r="A683" s="1" t="s">
        <v>36</v>
      </c>
      <c r="B683" s="23">
        <v>64897</v>
      </c>
      <c r="C683" s="23">
        <v>23258.8</v>
      </c>
    </row>
    <row r="684" spans="1:3" s="7" customFormat="1" ht="19.5" customHeight="1">
      <c r="A684" s="1" t="s">
        <v>31</v>
      </c>
      <c r="B684" s="23">
        <v>13927</v>
      </c>
      <c r="C684" s="23">
        <v>5010.8</v>
      </c>
    </row>
    <row r="685" spans="1:3" s="7" customFormat="1" ht="19.5" customHeight="1">
      <c r="A685" s="1" t="s">
        <v>32</v>
      </c>
      <c r="B685" s="23">
        <v>17826</v>
      </c>
      <c r="C685" s="23">
        <v>6284.8</v>
      </c>
    </row>
    <row r="686" spans="1:3" s="7" customFormat="1" ht="19.5" customHeight="1">
      <c r="A686" s="1" t="s">
        <v>37</v>
      </c>
      <c r="B686" s="23">
        <v>27226</v>
      </c>
      <c r="C686" s="23">
        <v>9748.3</v>
      </c>
    </row>
    <row r="687" spans="1:3" s="7" customFormat="1" ht="19.5" customHeight="1">
      <c r="A687" s="1" t="s">
        <v>38</v>
      </c>
      <c r="B687" s="23">
        <v>12952</v>
      </c>
      <c r="C687" s="23">
        <v>4634.2</v>
      </c>
    </row>
    <row r="688" spans="1:3" s="7" customFormat="1" ht="19.5" customHeight="1">
      <c r="A688" s="1" t="s">
        <v>33</v>
      </c>
      <c r="B688" s="23">
        <v>24580</v>
      </c>
      <c r="C688" s="23">
        <v>8800.2</v>
      </c>
    </row>
    <row r="689" spans="1:3" s="7" customFormat="1" ht="19.5" customHeight="1">
      <c r="A689" s="1" t="s">
        <v>39</v>
      </c>
      <c r="B689" s="94">
        <v>71582</v>
      </c>
      <c r="C689" s="94">
        <v>25642.4</v>
      </c>
    </row>
    <row r="690" spans="1:3" s="7" customFormat="1" ht="19.5" customHeight="1">
      <c r="A690" s="1" t="s">
        <v>40</v>
      </c>
      <c r="B690" s="23">
        <v>6546</v>
      </c>
      <c r="C690" s="23">
        <v>2353.9</v>
      </c>
    </row>
    <row r="691" spans="1:3" s="7" customFormat="1" ht="24.75" customHeight="1">
      <c r="A691" s="1" t="s">
        <v>4</v>
      </c>
      <c r="B691" s="78">
        <f>SUM(B674:B690)</f>
        <v>696323.9</v>
      </c>
      <c r="C691" s="78">
        <f>SUM(C674:C690)</f>
        <v>249556.1</v>
      </c>
    </row>
    <row r="692" s="7" customFormat="1" ht="18.75">
      <c r="C692" s="36"/>
    </row>
    <row r="693" s="7" customFormat="1" ht="18.75">
      <c r="C693" s="36"/>
    </row>
    <row r="694" spans="1:3" s="7" customFormat="1" ht="18.75">
      <c r="A694" s="48"/>
      <c r="B694" s="48"/>
      <c r="C694" s="38" t="s">
        <v>106</v>
      </c>
    </row>
    <row r="695" spans="1:3" s="7" customFormat="1" ht="18.75">
      <c r="A695" s="48"/>
      <c r="B695" s="48"/>
      <c r="C695" s="38" t="s">
        <v>251</v>
      </c>
    </row>
    <row r="696" spans="1:3" ht="49.5" customHeight="1">
      <c r="A696" s="48"/>
      <c r="B696" s="48"/>
      <c r="C696" s="38"/>
    </row>
    <row r="697" spans="1:4" ht="18.75">
      <c r="A697" s="262" t="s">
        <v>6</v>
      </c>
      <c r="B697" s="262"/>
      <c r="C697" s="262"/>
      <c r="D697" s="262"/>
    </row>
    <row r="698" spans="1:3" ht="3.75" customHeight="1">
      <c r="A698" s="258"/>
      <c r="B698" s="258"/>
      <c r="C698" s="50"/>
    </row>
    <row r="699" spans="1:4" ht="150" customHeight="1">
      <c r="A699" s="268" t="s">
        <v>265</v>
      </c>
      <c r="B699" s="268"/>
      <c r="C699" s="268"/>
      <c r="D699" s="268"/>
    </row>
    <row r="700" spans="1:3" ht="49.5" customHeight="1">
      <c r="A700" s="48"/>
      <c r="B700" s="48"/>
      <c r="C700" s="38"/>
    </row>
    <row r="701" spans="1:4" ht="18.75">
      <c r="A701" s="352" t="s">
        <v>1</v>
      </c>
      <c r="B701" s="352"/>
      <c r="C701" s="352"/>
      <c r="D701" s="352"/>
    </row>
    <row r="702" spans="1:4" ht="37.5">
      <c r="A702" s="76" t="s">
        <v>74</v>
      </c>
      <c r="B702" s="77" t="s">
        <v>60</v>
      </c>
      <c r="C702" s="308" t="s">
        <v>67</v>
      </c>
      <c r="D702" s="309"/>
    </row>
    <row r="703" spans="1:4" ht="6.75" customHeight="1">
      <c r="A703" s="37"/>
      <c r="B703" s="37"/>
      <c r="C703" s="7"/>
      <c r="D703" s="7"/>
    </row>
    <row r="704" spans="1:3" ht="19.5" customHeight="1">
      <c r="A704" s="1" t="s">
        <v>45</v>
      </c>
      <c r="B704" s="92">
        <v>3500</v>
      </c>
      <c r="C704" s="92">
        <v>4500</v>
      </c>
    </row>
    <row r="705" spans="1:3" ht="19.5" customHeight="1">
      <c r="A705" s="1" t="s">
        <v>27</v>
      </c>
      <c r="B705" s="92">
        <v>2700</v>
      </c>
      <c r="C705" s="92">
        <v>2500</v>
      </c>
    </row>
    <row r="706" spans="1:3" s="7" customFormat="1" ht="19.5" customHeight="1">
      <c r="A706" s="1" t="s">
        <v>46</v>
      </c>
      <c r="B706" s="92">
        <v>3950</v>
      </c>
      <c r="C706" s="92">
        <v>2100</v>
      </c>
    </row>
    <row r="707" spans="1:3" s="7" customFormat="1" ht="19.5" customHeight="1">
      <c r="A707" s="1" t="s">
        <v>30</v>
      </c>
      <c r="B707" s="92">
        <v>3050</v>
      </c>
      <c r="C707" s="92">
        <v>2400</v>
      </c>
    </row>
    <row r="708" spans="1:3" s="7" customFormat="1" ht="19.5" customHeight="1">
      <c r="A708" s="1" t="s">
        <v>52</v>
      </c>
      <c r="B708" s="92"/>
      <c r="C708" s="92">
        <v>2800</v>
      </c>
    </row>
    <row r="709" spans="1:3" s="7" customFormat="1" ht="19.5" customHeight="1">
      <c r="A709" s="1" t="s">
        <v>44</v>
      </c>
      <c r="B709" s="92">
        <v>2100</v>
      </c>
      <c r="C709" s="92"/>
    </row>
    <row r="710" spans="1:4" s="7" customFormat="1" ht="19.5" customHeight="1">
      <c r="A710" s="1" t="s">
        <v>4</v>
      </c>
      <c r="B710" s="366">
        <f>SUM(B704:B709)</f>
        <v>15300</v>
      </c>
      <c r="C710" s="366">
        <f>SUM(C704:C709)</f>
        <v>14300</v>
      </c>
      <c r="D710" s="7" t="s">
        <v>287</v>
      </c>
    </row>
    <row r="711" spans="1:3" s="7" customFormat="1" ht="19.5" customHeight="1">
      <c r="A711" s="1"/>
      <c r="B711" s="137"/>
      <c r="C711" s="137"/>
    </row>
    <row r="712" spans="1:3" s="7" customFormat="1" ht="24.75" customHeight="1">
      <c r="A712" s="1"/>
      <c r="B712" s="137"/>
      <c r="C712" s="137"/>
    </row>
    <row r="713" spans="1:4" s="7" customFormat="1" ht="19.5" customHeight="1">
      <c r="A713" s="265"/>
      <c r="B713" s="265"/>
      <c r="C713" s="265"/>
      <c r="D713" s="265"/>
    </row>
    <row r="714" spans="1:3" s="7" customFormat="1" ht="19.5" customHeight="1">
      <c r="A714" s="1"/>
      <c r="B714" s="137"/>
      <c r="C714" s="137"/>
    </row>
    <row r="715" spans="1:3" s="7" customFormat="1" ht="19.5" customHeight="1">
      <c r="A715" s="265"/>
      <c r="B715" s="265"/>
      <c r="C715" s="265"/>
    </row>
    <row r="716" spans="1:3" s="7" customFormat="1" ht="18.75">
      <c r="A716" s="48"/>
      <c r="B716" s="48"/>
      <c r="C716" s="38" t="s">
        <v>255</v>
      </c>
    </row>
    <row r="717" spans="1:3" s="7" customFormat="1" ht="18.75">
      <c r="A717" s="48"/>
      <c r="B717" s="48"/>
      <c r="C717" s="38" t="s">
        <v>251</v>
      </c>
    </row>
    <row r="718" spans="1:3" s="7" customFormat="1" ht="18.75">
      <c r="A718" s="48"/>
      <c r="B718" s="48"/>
      <c r="C718" s="38"/>
    </row>
    <row r="719" spans="1:3" s="7" customFormat="1" ht="18.75">
      <c r="A719" s="262" t="s">
        <v>6</v>
      </c>
      <c r="B719" s="262"/>
      <c r="C719" s="262"/>
    </row>
    <row r="720" spans="1:3" s="7" customFormat="1" ht="18.75">
      <c r="A720" s="217"/>
      <c r="B720" s="217"/>
      <c r="C720" s="50"/>
    </row>
    <row r="721" spans="1:3" s="7" customFormat="1" ht="183" customHeight="1">
      <c r="A721" s="263" t="s">
        <v>266</v>
      </c>
      <c r="B721" s="263"/>
      <c r="C721" s="263"/>
    </row>
    <row r="722" spans="1:3" s="7" customFormat="1" ht="18.75">
      <c r="A722" s="48"/>
      <c r="B722" s="48"/>
      <c r="C722" s="38"/>
    </row>
    <row r="723" spans="1:3" s="7" customFormat="1" ht="18.75">
      <c r="A723" s="264" t="s">
        <v>1</v>
      </c>
      <c r="B723" s="264"/>
      <c r="C723" s="264"/>
    </row>
    <row r="724" spans="1:3" s="7" customFormat="1" ht="56.25">
      <c r="A724" s="62" t="s">
        <v>43</v>
      </c>
      <c r="B724" s="53" t="s">
        <v>60</v>
      </c>
      <c r="C724" s="54" t="s">
        <v>67</v>
      </c>
    </row>
    <row r="725" spans="1:2" s="7" customFormat="1" ht="18.75">
      <c r="A725" s="37"/>
      <c r="B725" s="37"/>
    </row>
    <row r="726" spans="1:3" s="7" customFormat="1" ht="18.75">
      <c r="A726" s="73" t="s">
        <v>7</v>
      </c>
      <c r="B726" s="227">
        <v>1.58</v>
      </c>
      <c r="C726" s="227">
        <v>1.5</v>
      </c>
    </row>
    <row r="727" spans="1:3" s="7" customFormat="1" ht="18.75">
      <c r="A727" s="48" t="s">
        <v>27</v>
      </c>
      <c r="B727" s="227">
        <v>0.78</v>
      </c>
      <c r="C727" s="227">
        <v>0.74</v>
      </c>
    </row>
    <row r="728" spans="1:3" s="7" customFormat="1" ht="18.75">
      <c r="A728" s="48" t="s">
        <v>41</v>
      </c>
      <c r="B728" s="227">
        <v>0.78</v>
      </c>
      <c r="C728" s="227">
        <v>0.74</v>
      </c>
    </row>
    <row r="729" spans="1:3" s="7" customFormat="1" ht="18.75">
      <c r="A729" s="48" t="s">
        <v>36</v>
      </c>
      <c r="B729" s="227">
        <v>0.78</v>
      </c>
      <c r="C729" s="227">
        <v>0.74</v>
      </c>
    </row>
    <row r="730" spans="1:3" s="7" customFormat="1" ht="18.75">
      <c r="A730" s="48" t="s">
        <v>38</v>
      </c>
      <c r="B730" s="227">
        <v>0.78</v>
      </c>
      <c r="C730" s="227">
        <v>0.74</v>
      </c>
    </row>
    <row r="731" spans="1:3" s="7" customFormat="1" ht="18.75">
      <c r="A731" s="40" t="s">
        <v>4</v>
      </c>
      <c r="B731" s="227">
        <f>B726+B727+B728+B729+B730</f>
        <v>4.7</v>
      </c>
      <c r="C731" s="227">
        <f>C726+C727+C728+C729+C730</f>
        <v>4.46</v>
      </c>
    </row>
    <row r="732" spans="1:3" s="7" customFormat="1" ht="18.75">
      <c r="A732" s="1"/>
      <c r="B732" s="137"/>
      <c r="C732" s="137"/>
    </row>
    <row r="733" spans="1:3" s="7" customFormat="1" ht="18.75">
      <c r="A733" s="1"/>
      <c r="B733" s="137"/>
      <c r="C733" s="137"/>
    </row>
    <row r="734" spans="1:3" s="7" customFormat="1" ht="18.75">
      <c r="A734" s="265"/>
      <c r="B734" s="265"/>
      <c r="C734" s="265"/>
    </row>
    <row r="735" s="7" customFormat="1" ht="18.75">
      <c r="C735" s="36"/>
    </row>
    <row r="736" s="7" customFormat="1" ht="18.75">
      <c r="C736" s="36"/>
    </row>
    <row r="737" s="7" customFormat="1" ht="18.75">
      <c r="C737" s="36"/>
    </row>
    <row r="738" s="7" customFormat="1" ht="18.75">
      <c r="C738" s="36"/>
    </row>
    <row r="739" s="7" customFormat="1" ht="18.75">
      <c r="C739" s="36"/>
    </row>
    <row r="740" s="7" customFormat="1" ht="18.75">
      <c r="C740" s="36"/>
    </row>
    <row r="741" s="7" customFormat="1" ht="18.75">
      <c r="C741" s="36"/>
    </row>
    <row r="742" s="7" customFormat="1" ht="18.75">
      <c r="C742" s="36"/>
    </row>
    <row r="743" s="7" customFormat="1" ht="18.75">
      <c r="C743" s="36"/>
    </row>
    <row r="744" s="7" customFormat="1" ht="18.75">
      <c r="C744" s="36"/>
    </row>
    <row r="745" s="7" customFormat="1" ht="18.75">
      <c r="C745" s="36"/>
    </row>
    <row r="746" s="7" customFormat="1" ht="18.75">
      <c r="C746" s="36"/>
    </row>
    <row r="747" s="7" customFormat="1" ht="18.75">
      <c r="C747" s="36"/>
    </row>
    <row r="748" s="7" customFormat="1" ht="18.75">
      <c r="C748" s="36"/>
    </row>
    <row r="749" s="7" customFormat="1" ht="18.75">
      <c r="C749" s="36"/>
    </row>
    <row r="750" s="7" customFormat="1" ht="18.75">
      <c r="C750" s="36"/>
    </row>
    <row r="751" s="7" customFormat="1" ht="18.75">
      <c r="C751" s="36"/>
    </row>
    <row r="752" s="7" customFormat="1" ht="18.75">
      <c r="C752" s="36"/>
    </row>
    <row r="753" s="7" customFormat="1" ht="18.75">
      <c r="C753" s="36"/>
    </row>
    <row r="754" s="7" customFormat="1" ht="18.75">
      <c r="C754" s="36"/>
    </row>
    <row r="755" s="7" customFormat="1" ht="18.75">
      <c r="C755" s="36"/>
    </row>
    <row r="756" s="7" customFormat="1" ht="18.75">
      <c r="C756" s="36"/>
    </row>
    <row r="757" s="7" customFormat="1" ht="18.75">
      <c r="C757" s="36"/>
    </row>
    <row r="758" s="7" customFormat="1" ht="18.75">
      <c r="C758" s="36"/>
    </row>
    <row r="759" s="7" customFormat="1" ht="18.75">
      <c r="C759" s="36"/>
    </row>
    <row r="760" s="7" customFormat="1" ht="18.75">
      <c r="C760" s="36"/>
    </row>
    <row r="761" s="7" customFormat="1" ht="18.75">
      <c r="C761" s="36"/>
    </row>
    <row r="762" s="7" customFormat="1" ht="18.75">
      <c r="C762" s="36"/>
    </row>
    <row r="763" s="7" customFormat="1" ht="18.75">
      <c r="C763" s="36"/>
    </row>
    <row r="764" s="7" customFormat="1" ht="18.75">
      <c r="C764" s="36"/>
    </row>
    <row r="765" s="7" customFormat="1" ht="18.75">
      <c r="C765" s="36"/>
    </row>
    <row r="766" s="7" customFormat="1" ht="18.75">
      <c r="C766" s="36"/>
    </row>
    <row r="767" s="7" customFormat="1" ht="18.75">
      <c r="C767" s="36"/>
    </row>
    <row r="768" s="7" customFormat="1" ht="18.75">
      <c r="C768" s="36"/>
    </row>
    <row r="769" s="7" customFormat="1" ht="18.75">
      <c r="C769" s="36"/>
    </row>
    <row r="770" s="7" customFormat="1" ht="18.75">
      <c r="C770" s="36"/>
    </row>
    <row r="771" s="7" customFormat="1" ht="18.75">
      <c r="C771" s="36"/>
    </row>
    <row r="772" s="7" customFormat="1" ht="18.75">
      <c r="C772" s="36"/>
    </row>
    <row r="773" s="7" customFormat="1" ht="18.75">
      <c r="C773" s="36"/>
    </row>
    <row r="774" s="7" customFormat="1" ht="18.75">
      <c r="C774" s="36"/>
    </row>
  </sheetData>
  <sheetProtection/>
  <mergeCells count="70">
    <mergeCell ref="A697:D697"/>
    <mergeCell ref="A699:D699"/>
    <mergeCell ref="A701:D701"/>
    <mergeCell ref="C702:D702"/>
    <mergeCell ref="A713:D713"/>
    <mergeCell ref="A715:C715"/>
    <mergeCell ref="A669:C669"/>
    <mergeCell ref="A671:C671"/>
    <mergeCell ref="A654:C654"/>
    <mergeCell ref="A629:C629"/>
    <mergeCell ref="A625:C625"/>
    <mergeCell ref="A627:C627"/>
    <mergeCell ref="A206:C206"/>
    <mergeCell ref="A652:C652"/>
    <mergeCell ref="A667:C667"/>
    <mergeCell ref="A420:C420"/>
    <mergeCell ref="A450:C450"/>
    <mergeCell ref="A569:C569"/>
    <mergeCell ref="A389:C389"/>
    <mergeCell ref="A448:C448"/>
    <mergeCell ref="A477:C477"/>
    <mergeCell ref="A597:C597"/>
    <mergeCell ref="A96:C96"/>
    <mergeCell ref="A508:C508"/>
    <mergeCell ref="A38:C38"/>
    <mergeCell ref="A368:C368"/>
    <mergeCell ref="A418:C418"/>
    <mergeCell ref="A261:C261"/>
    <mergeCell ref="A481:C481"/>
    <mergeCell ref="A263:C263"/>
    <mergeCell ref="A176:C176"/>
    <mergeCell ref="A178:C178"/>
    <mergeCell ref="A293:C293"/>
    <mergeCell ref="A348:C348"/>
    <mergeCell ref="B4:C4"/>
    <mergeCell ref="B5:C5"/>
    <mergeCell ref="A121:C121"/>
    <mergeCell ref="A123:C123"/>
    <mergeCell ref="B6:C6"/>
    <mergeCell ref="A13:C13"/>
    <mergeCell ref="A11:C11"/>
    <mergeCell ref="A94:C94"/>
    <mergeCell ref="A595:C595"/>
    <mergeCell ref="A319:C319"/>
    <mergeCell ref="A479:C479"/>
    <mergeCell ref="A321:C321"/>
    <mergeCell ref="A366:C366"/>
    <mergeCell ref="A506:C506"/>
    <mergeCell ref="A567:C567"/>
    <mergeCell ref="A535:C535"/>
    <mergeCell ref="A291:C291"/>
    <mergeCell ref="B1:C1"/>
    <mergeCell ref="B2:C2"/>
    <mergeCell ref="A40:C40"/>
    <mergeCell ref="A143:C143"/>
    <mergeCell ref="A145:C145"/>
    <mergeCell ref="A67:C67"/>
    <mergeCell ref="A69:C69"/>
    <mergeCell ref="B3:C3"/>
    <mergeCell ref="A204:C204"/>
    <mergeCell ref="A719:C719"/>
    <mergeCell ref="A721:C721"/>
    <mergeCell ref="A723:C723"/>
    <mergeCell ref="A734:C734"/>
    <mergeCell ref="A232:C232"/>
    <mergeCell ref="A234:C234"/>
    <mergeCell ref="A391:C391"/>
    <mergeCell ref="A350:C350"/>
    <mergeCell ref="A537:C537"/>
    <mergeCell ref="A565:C565"/>
  </mergeCells>
  <printOptions horizontalCentered="1"/>
  <pageMargins left="0.984251968503937" right="0.7874015748031497" top="0.984251968503937" bottom="0.6692913385826772" header="0.5511811023622047" footer="0.5118110236220472"/>
  <pageSetup horizontalDpi="600" verticalDpi="600" orientation="portrait" paperSize="9" scale="96" r:id="rId1"/>
  <rowBreaks count="26" manualBreakCount="26">
    <brk id="34" max="2" man="1"/>
    <brk id="63" max="2" man="1"/>
    <brk id="90" max="255" man="1"/>
    <brk id="117" max="2" man="1"/>
    <brk id="139" max="255" man="1"/>
    <brk id="172" max="255" man="1"/>
    <brk id="200" max="255" man="1"/>
    <brk id="228" max="255" man="1"/>
    <brk id="257" max="255" man="1"/>
    <brk id="287" max="255" man="1"/>
    <brk id="315" max="255" man="1"/>
    <brk id="344" max="255" man="1"/>
    <brk id="362" max="255" man="1"/>
    <brk id="385" max="255" man="1"/>
    <brk id="414" max="255" man="1"/>
    <brk id="444" max="255" man="1"/>
    <brk id="473" max="255" man="1"/>
    <brk id="502" max="255" man="1"/>
    <brk id="531" max="255" man="1"/>
    <brk id="561" max="255" man="1"/>
    <brk id="591" max="255" man="1"/>
    <brk id="621" max="255" man="1"/>
    <brk id="648" max="255" man="1"/>
    <brk id="663" max="2" man="1"/>
    <brk id="693" max="2" man="1"/>
    <brk id="71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I6" sqref="I6"/>
    </sheetView>
  </sheetViews>
  <sheetFormatPr defaultColWidth="9.00390625" defaultRowHeight="12.75"/>
  <cols>
    <col min="1" max="1" width="44.75390625" style="1" customWidth="1"/>
    <col min="2" max="2" width="16.75390625" style="1" customWidth="1"/>
    <col min="3" max="3" width="17.125" style="1" customWidth="1"/>
    <col min="4" max="4" width="24.75390625" style="16" customWidth="1"/>
    <col min="5" max="5" width="15.625" style="23" customWidth="1"/>
    <col min="6" max="6" width="33.625" style="1" customWidth="1"/>
    <col min="7" max="7" width="2.75390625" style="1" customWidth="1"/>
    <col min="8" max="8" width="9.75390625" style="1" bestFit="1" customWidth="1"/>
    <col min="9" max="16384" width="9.125" style="1" customWidth="1"/>
  </cols>
  <sheetData>
    <row r="1" spans="5:7" ht="18.75">
      <c r="E1" s="311" t="s">
        <v>290</v>
      </c>
      <c r="F1" s="311"/>
      <c r="G1" s="311"/>
    </row>
    <row r="2" spans="5:7" ht="18.75">
      <c r="E2" s="365" t="s">
        <v>288</v>
      </c>
      <c r="F2" s="365"/>
      <c r="G2" s="365"/>
    </row>
    <row r="3" spans="1:4" ht="33" customHeight="1">
      <c r="A3" s="19"/>
      <c r="B3" s="19"/>
      <c r="C3" s="19"/>
      <c r="D3" s="14"/>
    </row>
    <row r="4" spans="1:7" ht="18.75">
      <c r="A4" s="312" t="s">
        <v>6</v>
      </c>
      <c r="B4" s="312"/>
      <c r="C4" s="312"/>
      <c r="D4" s="312"/>
      <c r="E4" s="312"/>
      <c r="F4" s="312"/>
      <c r="G4" s="312"/>
    </row>
    <row r="5" spans="1:4" ht="3" customHeight="1">
      <c r="A5" s="17"/>
      <c r="B5" s="17"/>
      <c r="C5" s="17"/>
      <c r="D5" s="17"/>
    </row>
    <row r="6" spans="1:7" ht="91.5" customHeight="1">
      <c r="A6" s="313" t="s">
        <v>289</v>
      </c>
      <c r="B6" s="313"/>
      <c r="C6" s="313"/>
      <c r="D6" s="313"/>
      <c r="E6" s="313"/>
      <c r="F6" s="313"/>
      <c r="G6" s="313"/>
    </row>
    <row r="7" spans="1:4" ht="33" customHeight="1">
      <c r="A7" s="19"/>
      <c r="B7" s="19"/>
      <c r="C7" s="19"/>
      <c r="D7" s="14"/>
    </row>
    <row r="8" spans="4:7" ht="18.75">
      <c r="D8" s="120"/>
      <c r="F8" s="352" t="s">
        <v>1</v>
      </c>
      <c r="G8" s="352"/>
    </row>
    <row r="9" spans="1:7" ht="18.75">
      <c r="A9" s="306" t="s">
        <v>239</v>
      </c>
      <c r="B9" s="353">
        <v>2021</v>
      </c>
      <c r="C9" s="354"/>
      <c r="D9" s="308"/>
      <c r="E9" s="355">
        <v>2022</v>
      </c>
      <c r="F9" s="356"/>
      <c r="G9" s="356"/>
    </row>
    <row r="10" spans="1:7" ht="42.75" customHeight="1">
      <c r="A10" s="357"/>
      <c r="B10" s="353" t="s">
        <v>50</v>
      </c>
      <c r="C10" s="354" t="s">
        <v>59</v>
      </c>
      <c r="D10" s="308"/>
      <c r="E10" s="358" t="s">
        <v>50</v>
      </c>
      <c r="F10" s="308" t="s">
        <v>59</v>
      </c>
      <c r="G10" s="309"/>
    </row>
    <row r="11" spans="1:7" ht="75">
      <c r="A11" s="307"/>
      <c r="B11" s="353"/>
      <c r="C11" s="77" t="s">
        <v>62</v>
      </c>
      <c r="D11" s="75" t="s">
        <v>123</v>
      </c>
      <c r="E11" s="359"/>
      <c r="F11" s="308" t="s">
        <v>276</v>
      </c>
      <c r="G11" s="309"/>
    </row>
    <row r="12" spans="1:7" ht="18.75">
      <c r="A12" s="261">
        <v>1</v>
      </c>
      <c r="B12" s="77">
        <v>2</v>
      </c>
      <c r="C12" s="77">
        <v>3</v>
      </c>
      <c r="D12" s="77">
        <v>4</v>
      </c>
      <c r="E12" s="77">
        <v>5</v>
      </c>
      <c r="F12" s="308">
        <v>6</v>
      </c>
      <c r="G12" s="309"/>
    </row>
    <row r="13" spans="1:4" ht="7.5" customHeight="1">
      <c r="A13" s="21"/>
      <c r="B13" s="21"/>
      <c r="C13" s="21"/>
      <c r="D13" s="1"/>
    </row>
    <row r="14" spans="1:6" s="7" customFormat="1" ht="19.5" customHeight="1">
      <c r="A14" s="24" t="s">
        <v>7</v>
      </c>
      <c r="B14" s="360">
        <f>C14+D14</f>
        <v>791483.9</v>
      </c>
      <c r="C14" s="361">
        <v>291483.9</v>
      </c>
      <c r="D14" s="361">
        <v>500000</v>
      </c>
      <c r="E14" s="361">
        <f>F14</f>
        <v>754101.24</v>
      </c>
      <c r="F14" s="361">
        <v>754101.24</v>
      </c>
    </row>
    <row r="15" spans="1:6" s="7" customFormat="1" ht="18.75">
      <c r="A15" s="230" t="s">
        <v>68</v>
      </c>
      <c r="B15" s="362">
        <f>C15+D15</f>
        <v>14664.8</v>
      </c>
      <c r="C15" s="363">
        <v>14664.8</v>
      </c>
      <c r="D15" s="363">
        <v>0</v>
      </c>
      <c r="E15" s="361">
        <f>F15</f>
        <v>13711.15</v>
      </c>
      <c r="F15" s="361">
        <v>13711.15</v>
      </c>
    </row>
    <row r="16" spans="1:6" s="7" customFormat="1" ht="18.75">
      <c r="A16" s="230" t="s">
        <v>69</v>
      </c>
      <c r="B16" s="362">
        <f>C16+D16</f>
        <v>42514.1</v>
      </c>
      <c r="C16" s="363">
        <v>42514.1</v>
      </c>
      <c r="D16" s="363">
        <v>0</v>
      </c>
      <c r="E16" s="361">
        <f>F16</f>
        <v>45172.4</v>
      </c>
      <c r="F16" s="361">
        <v>45172.4</v>
      </c>
    </row>
    <row r="17" spans="1:6" s="7" customFormat="1" ht="18.75">
      <c r="A17" s="230" t="s">
        <v>70</v>
      </c>
      <c r="B17" s="362">
        <f>C17+D17</f>
        <v>57318.1</v>
      </c>
      <c r="C17" s="363">
        <v>57318.1</v>
      </c>
      <c r="D17" s="363">
        <v>0</v>
      </c>
      <c r="E17" s="361">
        <f>F17</f>
        <v>56945.32</v>
      </c>
      <c r="F17" s="361">
        <v>56945.32</v>
      </c>
    </row>
    <row r="18" spans="1:6" ht="24" customHeight="1">
      <c r="A18" s="1" t="s">
        <v>4</v>
      </c>
      <c r="B18" s="364">
        <f>C18+D18</f>
        <v>905980.9</v>
      </c>
      <c r="C18" s="361">
        <f>SUM(C14:C17)</f>
        <v>405980.9</v>
      </c>
      <c r="D18" s="361">
        <f>SUM(D14:D17)</f>
        <v>500000</v>
      </c>
      <c r="E18" s="361">
        <f>F18</f>
        <v>869930.11</v>
      </c>
      <c r="F18" s="361">
        <f>SUM(F14:F17)</f>
        <v>869930.11</v>
      </c>
    </row>
    <row r="19" ht="18.75">
      <c r="D19" s="22"/>
    </row>
    <row r="20" ht="18.75">
      <c r="D20" s="22"/>
    </row>
    <row r="21" spans="1:4" ht="18.75">
      <c r="A21" s="265"/>
      <c r="B21" s="265"/>
      <c r="C21" s="265"/>
      <c r="D21" s="265"/>
    </row>
  </sheetData>
  <sheetProtection/>
  <mergeCells count="15">
    <mergeCell ref="E10:E11"/>
    <mergeCell ref="F10:G10"/>
    <mergeCell ref="F11:G11"/>
    <mergeCell ref="F12:G12"/>
    <mergeCell ref="A21:D21"/>
    <mergeCell ref="A4:G4"/>
    <mergeCell ref="A6:G6"/>
    <mergeCell ref="F8:G8"/>
    <mergeCell ref="A9:A11"/>
    <mergeCell ref="B9:D9"/>
    <mergeCell ref="E9:G9"/>
    <mergeCell ref="B10:B11"/>
    <mergeCell ref="C10:D10"/>
    <mergeCell ref="E1:G1"/>
    <mergeCell ref="E2:G2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83" r:id="rId1"/>
  <headerFooter differentFirst="1" alignWithMargins="0">
    <oddHeader>&amp;R&amp;"Times New Roman,обычный"&amp;14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H14" sqref="H14"/>
    </sheetView>
  </sheetViews>
  <sheetFormatPr defaultColWidth="17.00390625" defaultRowHeight="12.75"/>
  <cols>
    <col min="1" max="1" width="23.875" style="28" customWidth="1"/>
    <col min="2" max="2" width="17.125" style="28" customWidth="1"/>
    <col min="3" max="3" width="20.125" style="28" customWidth="1"/>
    <col min="4" max="4" width="23.125" style="28" customWidth="1"/>
    <col min="5" max="5" width="9.25390625" style="28" bestFit="1" customWidth="1"/>
    <col min="6" max="6" width="12.625" style="28" customWidth="1"/>
    <col min="7" max="7" width="13.875" style="28" customWidth="1"/>
    <col min="8" max="12" width="9.125" style="28" customWidth="1"/>
    <col min="13" max="13" width="30.75390625" style="28" customWidth="1"/>
    <col min="14" max="15" width="22.625" style="28" customWidth="1"/>
    <col min="16" max="254" width="9.125" style="28" customWidth="1"/>
    <col min="255" max="255" width="28.375" style="28" customWidth="1"/>
    <col min="256" max="16384" width="17.00390625" style="28" customWidth="1"/>
  </cols>
  <sheetData>
    <row r="1" spans="1:4" ht="18.75">
      <c r="A1" s="145"/>
      <c r="B1" s="145"/>
      <c r="C1" s="14"/>
      <c r="D1" s="14" t="s">
        <v>121</v>
      </c>
    </row>
    <row r="2" spans="1:4" ht="18.75">
      <c r="A2" s="145"/>
      <c r="B2" s="145"/>
      <c r="C2" s="14"/>
      <c r="D2" s="14" t="s">
        <v>251</v>
      </c>
    </row>
    <row r="3" ht="49.5" customHeight="1"/>
    <row r="4" spans="1:4" ht="18.75" customHeight="1">
      <c r="A4" s="305" t="s">
        <v>6</v>
      </c>
      <c r="B4" s="305"/>
      <c r="C4" s="305"/>
      <c r="D4" s="305"/>
    </row>
    <row r="5" spans="1:4" ht="3.75" customHeight="1">
      <c r="A5" s="146"/>
      <c r="B5" s="146"/>
      <c r="C5" s="146"/>
      <c r="D5" s="146"/>
    </row>
    <row r="6" spans="1:4" ht="76.5" customHeight="1">
      <c r="A6" s="268" t="s">
        <v>284</v>
      </c>
      <c r="B6" s="268"/>
      <c r="C6" s="268"/>
      <c r="D6" s="268"/>
    </row>
    <row r="7" ht="49.5" customHeight="1"/>
    <row r="8" ht="18.75">
      <c r="D8" s="147" t="s">
        <v>1</v>
      </c>
    </row>
    <row r="9" spans="1:4" ht="19.5" customHeight="1">
      <c r="A9" s="306" t="s">
        <v>26</v>
      </c>
      <c r="B9" s="314" t="s">
        <v>4</v>
      </c>
      <c r="C9" s="308" t="s">
        <v>122</v>
      </c>
      <c r="D9" s="309"/>
    </row>
    <row r="10" spans="1:4" ht="81" customHeight="1">
      <c r="A10" s="307"/>
      <c r="B10" s="315"/>
      <c r="C10" s="75" t="s">
        <v>62</v>
      </c>
      <c r="D10" s="75" t="s">
        <v>123</v>
      </c>
    </row>
    <row r="11" spans="1:4" ht="6.75" customHeight="1">
      <c r="A11" s="148"/>
      <c r="B11" s="149"/>
      <c r="C11" s="149"/>
      <c r="D11" s="150"/>
    </row>
    <row r="12" spans="1:4" ht="18.75" customHeight="1">
      <c r="A12" s="7" t="s">
        <v>34</v>
      </c>
      <c r="B12" s="151">
        <f>C12+D12</f>
        <v>1634.78651</v>
      </c>
      <c r="C12" s="152">
        <v>1618.43864</v>
      </c>
      <c r="D12" s="151">
        <v>16.34787</v>
      </c>
    </row>
    <row r="13" spans="1:4" ht="18.75" customHeight="1">
      <c r="A13" s="7" t="s">
        <v>35</v>
      </c>
      <c r="B13" s="151">
        <f>C13+D13</f>
        <v>24943.88586</v>
      </c>
      <c r="C13" s="152">
        <v>24694.44701</v>
      </c>
      <c r="D13" s="151">
        <v>249.43885</v>
      </c>
    </row>
    <row r="14" spans="1:4" ht="18.75" customHeight="1">
      <c r="A14" s="7" t="s">
        <v>46</v>
      </c>
      <c r="B14" s="151">
        <f>C14+D14</f>
        <v>1162.0347</v>
      </c>
      <c r="C14" s="152">
        <v>1150.41435</v>
      </c>
      <c r="D14" s="151">
        <v>11.62035</v>
      </c>
    </row>
    <row r="15" spans="1:7" ht="24.75" customHeight="1">
      <c r="A15" s="153" t="s">
        <v>4</v>
      </c>
      <c r="B15" s="154">
        <f>C15+D15</f>
        <v>27740.70707</v>
      </c>
      <c r="C15" s="154">
        <f>SUM(C12:C14)</f>
        <v>27463.3</v>
      </c>
      <c r="D15" s="154">
        <f>SUM(D12:D14)</f>
        <v>277.40707</v>
      </c>
      <c r="E15" s="155"/>
      <c r="F15" s="156"/>
      <c r="G15" s="156"/>
    </row>
    <row r="16" spans="4:7" ht="48" customHeight="1">
      <c r="D16" s="157"/>
      <c r="F16" s="158"/>
      <c r="G16" s="158"/>
    </row>
    <row r="17" spans="4:15" ht="18.75">
      <c r="D17" s="157"/>
      <c r="M17" s="29"/>
      <c r="N17" s="30"/>
      <c r="O17" s="30"/>
    </row>
    <row r="18" spans="1:15" ht="18.75">
      <c r="A18" s="159"/>
      <c r="B18" s="159"/>
      <c r="C18" s="159"/>
      <c r="D18" s="159"/>
      <c r="M18" s="29"/>
      <c r="N18" s="31"/>
      <c r="O18" s="30"/>
    </row>
    <row r="19" spans="1:4" ht="18.75">
      <c r="A19" s="159"/>
      <c r="B19" s="159"/>
      <c r="C19" s="159"/>
      <c r="D19" s="159"/>
    </row>
    <row r="20" spans="2:4" ht="18.75">
      <c r="B20" s="159"/>
      <c r="C20" s="159"/>
      <c r="D20" s="155"/>
    </row>
    <row r="21" ht="18.75">
      <c r="D21" s="157"/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6692913385826772" header="0.5511811023622047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Normal="84" zoomScalePageLayoutView="85" workbookViewId="0" topLeftCell="A1">
      <selection activeCell="I10" sqref="I10"/>
    </sheetView>
  </sheetViews>
  <sheetFormatPr defaultColWidth="9.00390625" defaultRowHeight="12.75"/>
  <cols>
    <col min="1" max="1" width="22.25390625" style="0" customWidth="1"/>
    <col min="2" max="3" width="17.375" style="0" customWidth="1"/>
    <col min="4" max="4" width="22.625" style="0" customWidth="1"/>
    <col min="5" max="5" width="17.125" style="0" customWidth="1"/>
    <col min="6" max="6" width="17.875" style="0" customWidth="1"/>
    <col min="7" max="7" width="21.75390625" style="0" customWidth="1"/>
    <col min="8" max="8" width="30.375" style="0" customWidth="1"/>
  </cols>
  <sheetData>
    <row r="1" spans="1:7" s="10" customFormat="1" ht="18.75">
      <c r="A1" s="24"/>
      <c r="B1" s="24"/>
      <c r="C1" s="24"/>
      <c r="D1" s="24"/>
      <c r="E1" s="24"/>
      <c r="F1" s="271" t="s">
        <v>120</v>
      </c>
      <c r="G1" s="271"/>
    </row>
    <row r="2" spans="1:7" s="3" customFormat="1" ht="18.75">
      <c r="A2" s="24"/>
      <c r="B2" s="24"/>
      <c r="C2" s="24"/>
      <c r="D2" s="24"/>
      <c r="E2" s="24"/>
      <c r="F2" s="271" t="s">
        <v>251</v>
      </c>
      <c r="G2" s="271"/>
    </row>
    <row r="3" spans="1:7" s="3" customFormat="1" ht="30" customHeight="1">
      <c r="A3" s="16"/>
      <c r="B3" s="16"/>
      <c r="C3" s="18"/>
      <c r="D3" s="14"/>
      <c r="F3" s="25"/>
      <c r="G3" s="25"/>
    </row>
    <row r="4" spans="1:7" s="6" customFormat="1" ht="18.75" customHeight="1">
      <c r="A4" s="263" t="s">
        <v>0</v>
      </c>
      <c r="B4" s="263"/>
      <c r="C4" s="263"/>
      <c r="D4" s="263"/>
      <c r="E4" s="263"/>
      <c r="F4" s="263"/>
      <c r="G4" s="263"/>
    </row>
    <row r="5" spans="1:7" s="6" customFormat="1" ht="3.75" customHeight="1">
      <c r="A5" s="143"/>
      <c r="B5" s="143"/>
      <c r="C5" s="143"/>
      <c r="D5" s="143"/>
      <c r="E5" s="143"/>
      <c r="F5" s="143"/>
      <c r="G5" s="143"/>
    </row>
    <row r="6" spans="1:7" s="6" customFormat="1" ht="75.75" customHeight="1">
      <c r="A6" s="272" t="s">
        <v>285</v>
      </c>
      <c r="B6" s="272"/>
      <c r="C6" s="272"/>
      <c r="D6" s="272"/>
      <c r="E6" s="272"/>
      <c r="F6" s="272"/>
      <c r="G6" s="272"/>
    </row>
    <row r="7" spans="1:7" s="3" customFormat="1" ht="25.5" customHeight="1">
      <c r="A7" s="16"/>
      <c r="B7" s="16"/>
      <c r="C7" s="18"/>
      <c r="D7" s="14"/>
      <c r="F7" s="25"/>
      <c r="G7" s="25"/>
    </row>
    <row r="8" spans="1:7" ht="21" customHeight="1">
      <c r="A8" s="40"/>
      <c r="B8" s="41"/>
      <c r="C8" s="41"/>
      <c r="D8" s="42"/>
      <c r="E8" s="43"/>
      <c r="F8" s="43"/>
      <c r="G8" s="144" t="s">
        <v>1</v>
      </c>
    </row>
    <row r="9" spans="1:7" ht="21.75" customHeight="1">
      <c r="A9" s="273" t="s">
        <v>26</v>
      </c>
      <c r="B9" s="275" t="s">
        <v>60</v>
      </c>
      <c r="C9" s="276"/>
      <c r="D9" s="276"/>
      <c r="E9" s="275" t="s">
        <v>67</v>
      </c>
      <c r="F9" s="276"/>
      <c r="G9" s="276"/>
    </row>
    <row r="10" spans="1:7" ht="20.25" customHeight="1">
      <c r="A10" s="274"/>
      <c r="B10" s="277" t="s">
        <v>50</v>
      </c>
      <c r="C10" s="278" t="s">
        <v>59</v>
      </c>
      <c r="D10" s="278"/>
      <c r="E10" s="279" t="s">
        <v>50</v>
      </c>
      <c r="F10" s="275" t="s">
        <v>59</v>
      </c>
      <c r="G10" s="276"/>
    </row>
    <row r="11" spans="1:7" ht="75" customHeight="1">
      <c r="A11" s="316"/>
      <c r="B11" s="277"/>
      <c r="C11" s="161" t="s">
        <v>51</v>
      </c>
      <c r="D11" s="237" t="s">
        <v>258</v>
      </c>
      <c r="E11" s="278"/>
      <c r="F11" s="160" t="s">
        <v>51</v>
      </c>
      <c r="G11" s="236" t="s">
        <v>273</v>
      </c>
    </row>
    <row r="12" spans="1:7" ht="17.25" customHeight="1">
      <c r="A12" s="44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141">
        <v>7</v>
      </c>
    </row>
    <row r="13" spans="1:7" ht="6.75" customHeight="1">
      <c r="A13" s="46"/>
      <c r="B13" s="46"/>
      <c r="C13" s="46"/>
      <c r="D13" s="46"/>
      <c r="E13" s="46"/>
      <c r="F13" s="46"/>
      <c r="G13" s="46"/>
    </row>
    <row r="14" spans="1:7" ht="18.75" customHeight="1">
      <c r="A14" s="7" t="s">
        <v>34</v>
      </c>
      <c r="B14" s="138">
        <f>C14+D14</f>
        <v>0</v>
      </c>
      <c r="C14" s="138">
        <v>0</v>
      </c>
      <c r="D14" s="138">
        <v>0</v>
      </c>
      <c r="E14" s="138">
        <f>F14+G14</f>
        <v>1608.75502</v>
      </c>
      <c r="F14" s="138">
        <v>1329.50477</v>
      </c>
      <c r="G14" s="138">
        <v>279.25025</v>
      </c>
    </row>
    <row r="15" spans="1:7" ht="18.75" customHeight="1">
      <c r="A15" s="7" t="s">
        <v>35</v>
      </c>
      <c r="B15" s="138">
        <f aca="true" t="shared" si="0" ref="B15:B21">C15+D15</f>
        <v>1966.86664</v>
      </c>
      <c r="C15" s="138">
        <v>1032.43332</v>
      </c>
      <c r="D15" s="138">
        <v>934.43332</v>
      </c>
      <c r="E15" s="138">
        <f aca="true" t="shared" si="1" ref="E15:E21">F15+G15</f>
        <v>0</v>
      </c>
      <c r="F15" s="138">
        <v>0</v>
      </c>
      <c r="G15" s="138">
        <v>0</v>
      </c>
    </row>
    <row r="16" spans="1:7" ht="18.75" customHeight="1">
      <c r="A16" s="40" t="s">
        <v>30</v>
      </c>
      <c r="B16" s="138">
        <f t="shared" si="0"/>
        <v>983.43334</v>
      </c>
      <c r="C16" s="138">
        <v>516.21667</v>
      </c>
      <c r="D16" s="138">
        <v>467.21667</v>
      </c>
      <c r="E16" s="138">
        <f t="shared" si="1"/>
        <v>1608.75502</v>
      </c>
      <c r="F16" s="138">
        <v>1329.50477</v>
      </c>
      <c r="G16" s="138">
        <v>279.25025</v>
      </c>
    </row>
    <row r="17" spans="1:7" ht="18.75" customHeight="1">
      <c r="A17" s="7" t="s">
        <v>36</v>
      </c>
      <c r="B17" s="138">
        <f t="shared" si="0"/>
        <v>2950.30002</v>
      </c>
      <c r="C17" s="138">
        <v>1548.65001</v>
      </c>
      <c r="D17" s="138">
        <v>1401.65001</v>
      </c>
      <c r="E17" s="138">
        <f t="shared" si="1"/>
        <v>8824.91412</v>
      </c>
      <c r="F17" s="138">
        <v>7293.07153</v>
      </c>
      <c r="G17" s="138">
        <v>1531.84259</v>
      </c>
    </row>
    <row r="18" spans="1:7" ht="18.75" customHeight="1">
      <c r="A18" s="7" t="s">
        <v>31</v>
      </c>
      <c r="B18" s="138">
        <f t="shared" si="0"/>
        <v>0</v>
      </c>
      <c r="C18" s="138">
        <v>0</v>
      </c>
      <c r="D18" s="138">
        <v>0</v>
      </c>
      <c r="E18" s="138">
        <f t="shared" si="1"/>
        <v>4290.01338</v>
      </c>
      <c r="F18" s="138">
        <v>3545.34605</v>
      </c>
      <c r="G18" s="138">
        <v>744.66733</v>
      </c>
    </row>
    <row r="19" spans="1:7" ht="18.75" customHeight="1">
      <c r="A19" s="7" t="s">
        <v>37</v>
      </c>
      <c r="B19" s="138">
        <f>C19+D19</f>
        <v>0</v>
      </c>
      <c r="C19" s="138">
        <v>0</v>
      </c>
      <c r="D19" s="138">
        <v>0</v>
      </c>
      <c r="E19" s="138">
        <f>F19+G19</f>
        <v>1287.00402</v>
      </c>
      <c r="F19" s="138">
        <v>1063.60382</v>
      </c>
      <c r="G19" s="138">
        <v>223.4002</v>
      </c>
    </row>
    <row r="20" spans="1:7" ht="18.75" customHeight="1">
      <c r="A20" s="7" t="s">
        <v>38</v>
      </c>
      <c r="B20" s="138">
        <f t="shared" si="0"/>
        <v>0</v>
      </c>
      <c r="C20" s="138">
        <v>0</v>
      </c>
      <c r="D20" s="138">
        <v>0</v>
      </c>
      <c r="E20" s="138">
        <f t="shared" si="1"/>
        <v>521.95163</v>
      </c>
      <c r="F20" s="138">
        <v>431.35044</v>
      </c>
      <c r="G20" s="138">
        <v>90.60119</v>
      </c>
    </row>
    <row r="21" spans="1:7" ht="18.75" customHeight="1">
      <c r="A21" s="7" t="s">
        <v>39</v>
      </c>
      <c r="B21" s="138">
        <f t="shared" si="0"/>
        <v>0</v>
      </c>
      <c r="C21" s="138">
        <v>0</v>
      </c>
      <c r="D21" s="138">
        <v>0</v>
      </c>
      <c r="E21" s="138">
        <f t="shared" si="1"/>
        <v>957.40681</v>
      </c>
      <c r="F21" s="138">
        <v>791.21862</v>
      </c>
      <c r="G21" s="138">
        <v>166.18819</v>
      </c>
    </row>
    <row r="22" spans="1:7" ht="24.75" customHeight="1">
      <c r="A22" s="40" t="s">
        <v>4</v>
      </c>
      <c r="B22" s="138">
        <f>C22+D22</f>
        <v>5900.6</v>
      </c>
      <c r="C22" s="121">
        <f>SUM(C14:C21)</f>
        <v>3097.3</v>
      </c>
      <c r="D22" s="121">
        <f>SUM(D14:D21)</f>
        <v>2803.3</v>
      </c>
      <c r="E22" s="138">
        <f>F22+G22</f>
        <v>19098.8</v>
      </c>
      <c r="F22" s="121">
        <f>SUM(F14:F21)</f>
        <v>15783.6</v>
      </c>
      <c r="G22" s="121">
        <f>SUM(G14:G21)</f>
        <v>3315.2</v>
      </c>
    </row>
    <row r="23" ht="12.75">
      <c r="B23" s="27"/>
    </row>
    <row r="24" spans="3:6" ht="12.75">
      <c r="C24" s="32"/>
      <c r="D24" s="33"/>
      <c r="E24" s="33"/>
      <c r="F24" s="34"/>
    </row>
    <row r="27" spans="3:6" ht="12.75">
      <c r="C27" s="35"/>
      <c r="F27" s="35"/>
    </row>
  </sheetData>
  <sheetProtection/>
  <mergeCells count="11">
    <mergeCell ref="E10:E11"/>
    <mergeCell ref="F10:G10"/>
    <mergeCell ref="F1:G1"/>
    <mergeCell ref="F2:G2"/>
    <mergeCell ref="A4:G4"/>
    <mergeCell ref="A6:G6"/>
    <mergeCell ref="A9:A11"/>
    <mergeCell ref="B9:D9"/>
    <mergeCell ref="E9:G9"/>
    <mergeCell ref="B10:B11"/>
    <mergeCell ref="C10:D10"/>
  </mergeCells>
  <printOptions horizontalCentered="1"/>
  <pageMargins left="0.984251968503937" right="0.7874015748031497" top="0.984251968503937" bottom="0.6692913385826772" header="0.5511811023622047" footer="0.5118110236220472"/>
  <pageSetup fitToHeight="0" horizontalDpi="600" verticalDpi="600" orientation="landscape" paperSize="9" scale="93" r:id="rId1"/>
  <headerFooter differentFirst="1">
    <oddHeader>&amp;R&amp;"Times New Roman,обычный"&amp;13&amp;P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="80" zoomScaleNormal="80" workbookViewId="0" topLeftCell="A4">
      <selection activeCell="K11" sqref="K11"/>
    </sheetView>
  </sheetViews>
  <sheetFormatPr defaultColWidth="9.00390625" defaultRowHeight="12.75"/>
  <cols>
    <col min="1" max="1" width="27.75390625" style="74" customWidth="1"/>
    <col min="2" max="2" width="19.625" style="74" customWidth="1"/>
    <col min="3" max="3" width="24.75390625" style="74" customWidth="1"/>
    <col min="4" max="4" width="26.875" style="74" customWidth="1"/>
    <col min="5" max="5" width="9.625" style="28" customWidth="1"/>
    <col min="6" max="6" width="7.00390625" style="0" customWidth="1"/>
    <col min="7" max="7" width="8.375" style="0" customWidth="1"/>
    <col min="8" max="8" width="5.875" style="0" customWidth="1"/>
    <col min="9" max="9" width="0.2421875" style="0" hidden="1" customWidth="1"/>
  </cols>
  <sheetData>
    <row r="1" spans="1:9" ht="18.75" customHeight="1">
      <c r="A1" s="319" t="s">
        <v>231</v>
      </c>
      <c r="B1" s="319"/>
      <c r="C1" s="319"/>
      <c r="D1" s="319"/>
      <c r="E1" s="319"/>
      <c r="F1" s="319"/>
      <c r="G1" s="319"/>
      <c r="H1" s="319"/>
      <c r="I1" s="319"/>
    </row>
    <row r="2" spans="1:9" ht="18.75" customHeight="1">
      <c r="A2" s="319" t="s">
        <v>244</v>
      </c>
      <c r="B2" s="319"/>
      <c r="C2" s="319"/>
      <c r="D2" s="319"/>
      <c r="E2" s="319"/>
      <c r="F2" s="319"/>
      <c r="G2" s="319"/>
      <c r="H2" s="319"/>
      <c r="I2" s="319"/>
    </row>
    <row r="3" spans="1:5" ht="49.5" customHeight="1">
      <c r="A3" s="240"/>
      <c r="B3" s="240"/>
      <c r="C3" s="241"/>
      <c r="D3" s="241"/>
      <c r="E3" s="241"/>
    </row>
    <row r="4" spans="1:9" ht="17.25" customHeight="1">
      <c r="A4" s="317" t="s">
        <v>6</v>
      </c>
      <c r="B4" s="317"/>
      <c r="C4" s="317"/>
      <c r="D4" s="317"/>
      <c r="E4" s="317"/>
      <c r="F4" s="317"/>
      <c r="G4" s="317"/>
      <c r="H4" s="317"/>
      <c r="I4" s="317"/>
    </row>
    <row r="5" spans="1:5" ht="4.5" customHeight="1">
      <c r="A5" s="242"/>
      <c r="B5" s="242"/>
      <c r="C5" s="317"/>
      <c r="D5" s="317"/>
      <c r="E5" s="242"/>
    </row>
    <row r="6" spans="1:9" ht="53.25" customHeight="1">
      <c r="A6" s="318" t="s">
        <v>279</v>
      </c>
      <c r="B6" s="318"/>
      <c r="C6" s="318"/>
      <c r="D6" s="318"/>
      <c r="E6" s="318"/>
      <c r="F6" s="318"/>
      <c r="G6" s="318"/>
      <c r="H6" s="318"/>
      <c r="I6" s="318"/>
    </row>
    <row r="7" spans="1:7" s="3" customFormat="1" ht="30.75" customHeight="1">
      <c r="A7" s="16"/>
      <c r="B7" s="16"/>
      <c r="C7" s="18"/>
      <c r="D7" s="14"/>
      <c r="F7" s="25"/>
      <c r="G7" s="25"/>
    </row>
    <row r="8" spans="1:9" ht="18.75" customHeight="1">
      <c r="A8" s="320" t="s">
        <v>1</v>
      </c>
      <c r="B8" s="320"/>
      <c r="C8" s="320"/>
      <c r="D8" s="320"/>
      <c r="E8" s="320"/>
      <c r="F8" s="320"/>
      <c r="G8" s="320"/>
      <c r="H8" s="320"/>
      <c r="I8" s="320"/>
    </row>
    <row r="9" spans="1:9" ht="17.25" customHeight="1">
      <c r="A9" s="323" t="s">
        <v>232</v>
      </c>
      <c r="B9" s="323" t="s">
        <v>4</v>
      </c>
      <c r="C9" s="321" t="s">
        <v>122</v>
      </c>
      <c r="D9" s="321"/>
      <c r="E9" s="321"/>
      <c r="F9" s="321"/>
      <c r="G9" s="321"/>
      <c r="H9" s="321"/>
      <c r="I9" s="321"/>
    </row>
    <row r="10" spans="1:9" ht="69">
      <c r="A10" s="324"/>
      <c r="B10" s="324"/>
      <c r="C10" s="243" t="s">
        <v>62</v>
      </c>
      <c r="D10" s="243" t="s">
        <v>278</v>
      </c>
      <c r="E10" s="321" t="s">
        <v>281</v>
      </c>
      <c r="F10" s="321"/>
      <c r="G10" s="321"/>
      <c r="H10" s="321"/>
      <c r="I10" s="321"/>
    </row>
    <row r="11" spans="1:9" ht="17.25">
      <c r="A11" s="255">
        <v>1</v>
      </c>
      <c r="B11" s="243">
        <v>2</v>
      </c>
      <c r="C11" s="243">
        <v>3</v>
      </c>
      <c r="D11" s="243">
        <v>4</v>
      </c>
      <c r="E11" s="325">
        <v>5</v>
      </c>
      <c r="F11" s="325"/>
      <c r="G11" s="325"/>
      <c r="H11" s="325"/>
      <c r="I11" s="254"/>
    </row>
    <row r="12" spans="1:5" ht="9.75" customHeight="1">
      <c r="A12" s="244"/>
      <c r="B12" s="245"/>
      <c r="C12" s="322"/>
      <c r="D12" s="322"/>
      <c r="E12" s="246"/>
    </row>
    <row r="13" spans="1:8" ht="17.25">
      <c r="A13" s="247" t="s">
        <v>7</v>
      </c>
      <c r="B13" s="248">
        <f aca="true" t="shared" si="0" ref="B13:B29">C13+D13</f>
        <v>74831.83095</v>
      </c>
      <c r="C13" s="249">
        <v>15388.51771</v>
      </c>
      <c r="D13" s="253">
        <f>155.43957+E13</f>
        <v>59443.31324</v>
      </c>
      <c r="E13" s="326">
        <v>59287.87367</v>
      </c>
      <c r="F13" s="326"/>
      <c r="G13" s="326"/>
      <c r="H13" s="326"/>
    </row>
    <row r="14" spans="1:8" ht="17.25">
      <c r="A14" s="250" t="s">
        <v>2</v>
      </c>
      <c r="B14" s="248">
        <f t="shared" si="0"/>
        <v>14170.07019</v>
      </c>
      <c r="C14" s="249">
        <v>3493.3704</v>
      </c>
      <c r="D14" s="253">
        <f>35.28657+E14</f>
        <v>10676.69979</v>
      </c>
      <c r="E14" s="326">
        <v>10641.41322</v>
      </c>
      <c r="F14" s="326"/>
      <c r="G14" s="326"/>
      <c r="H14" s="326"/>
    </row>
    <row r="15" spans="1:8" ht="18" customHeight="1">
      <c r="A15" s="250" t="s">
        <v>3</v>
      </c>
      <c r="B15" s="248">
        <f t="shared" si="0"/>
        <v>9433.10745</v>
      </c>
      <c r="C15" s="249">
        <v>1061.27708</v>
      </c>
      <c r="D15" s="253">
        <f>10.71997+E15</f>
        <v>8371.83037</v>
      </c>
      <c r="E15" s="326">
        <v>8361.1104</v>
      </c>
      <c r="F15" s="326"/>
      <c r="G15" s="326"/>
      <c r="H15" s="326"/>
    </row>
    <row r="16" spans="1:8" ht="17.25">
      <c r="A16" s="251" t="s">
        <v>45</v>
      </c>
      <c r="B16" s="248">
        <f t="shared" si="0"/>
        <v>6436.60052</v>
      </c>
      <c r="C16" s="249">
        <v>1857.2349</v>
      </c>
      <c r="D16" s="253">
        <f>18.75995+E16</f>
        <v>4579.36562</v>
      </c>
      <c r="E16" s="326">
        <v>4560.60567</v>
      </c>
      <c r="F16" s="326"/>
      <c r="G16" s="326"/>
      <c r="H16" s="326"/>
    </row>
    <row r="17" spans="1:8" ht="17.25">
      <c r="A17" s="251" t="s">
        <v>233</v>
      </c>
      <c r="B17" s="248">
        <f t="shared" si="0"/>
        <v>8806.23643</v>
      </c>
      <c r="C17" s="249">
        <v>1945.67465</v>
      </c>
      <c r="D17" s="253">
        <f>19.65328+E17</f>
        <v>6860.56178</v>
      </c>
      <c r="E17" s="326">
        <v>6840.9085</v>
      </c>
      <c r="F17" s="326"/>
      <c r="G17" s="326"/>
      <c r="H17" s="326"/>
    </row>
    <row r="18" spans="1:8" ht="17.25">
      <c r="A18" s="251" t="s">
        <v>61</v>
      </c>
      <c r="B18" s="248">
        <f t="shared" si="0"/>
        <v>15151.96446</v>
      </c>
      <c r="C18" s="249">
        <v>5217.94566</v>
      </c>
      <c r="D18" s="253">
        <f>52.70652+E18</f>
        <v>9934.0188</v>
      </c>
      <c r="E18" s="326">
        <v>9881.31228</v>
      </c>
      <c r="F18" s="326"/>
      <c r="G18" s="326"/>
      <c r="H18" s="326"/>
    </row>
    <row r="19" spans="1:8" ht="17.25">
      <c r="A19" s="251" t="s">
        <v>234</v>
      </c>
      <c r="B19" s="248">
        <f t="shared" si="0"/>
        <v>1518.6625</v>
      </c>
      <c r="C19" s="249">
        <v>1503.47587</v>
      </c>
      <c r="D19" s="253">
        <f>15.18663+E19</f>
        <v>15.18663</v>
      </c>
      <c r="E19" s="326">
        <v>0</v>
      </c>
      <c r="F19" s="326"/>
      <c r="G19" s="326"/>
      <c r="H19" s="326"/>
    </row>
    <row r="20" spans="1:8" ht="17.25">
      <c r="A20" s="251" t="s">
        <v>46</v>
      </c>
      <c r="B20" s="248">
        <f t="shared" si="0"/>
        <v>1742.76491</v>
      </c>
      <c r="C20" s="249">
        <v>972.83733</v>
      </c>
      <c r="D20" s="253">
        <f>9.82664+E20</f>
        <v>769.92758</v>
      </c>
      <c r="E20" s="326">
        <v>760.10094</v>
      </c>
      <c r="F20" s="326"/>
      <c r="G20" s="326"/>
      <c r="H20" s="326"/>
    </row>
    <row r="21" spans="1:8" ht="17.25">
      <c r="A21" s="251" t="s">
        <v>30</v>
      </c>
      <c r="B21" s="248">
        <f t="shared" si="0"/>
        <v>2456.65992</v>
      </c>
      <c r="C21" s="249">
        <v>2432.09332</v>
      </c>
      <c r="D21" s="253">
        <f>24.5666</f>
        <v>24.5666</v>
      </c>
      <c r="E21" s="326">
        <v>0</v>
      </c>
      <c r="F21" s="326"/>
      <c r="G21" s="326"/>
      <c r="H21" s="326"/>
    </row>
    <row r="22" spans="1:8" ht="17.25">
      <c r="A22" s="251" t="s">
        <v>65</v>
      </c>
      <c r="B22" s="248">
        <f t="shared" si="0"/>
        <v>24585.8416</v>
      </c>
      <c r="C22" s="249">
        <v>5527.48481</v>
      </c>
      <c r="D22" s="253">
        <f>55.83318+E22</f>
        <v>19058.35679</v>
      </c>
      <c r="E22" s="326">
        <v>19002.52361</v>
      </c>
      <c r="F22" s="326"/>
      <c r="G22" s="326"/>
      <c r="H22" s="326"/>
    </row>
    <row r="23" spans="1:8" ht="17.25">
      <c r="A23" s="251" t="s">
        <v>52</v>
      </c>
      <c r="B23" s="248">
        <f t="shared" si="0"/>
        <v>5094.29509</v>
      </c>
      <c r="C23" s="249">
        <v>2785.85234</v>
      </c>
      <c r="D23" s="253">
        <f>28.13992+E23</f>
        <v>2308.44275</v>
      </c>
      <c r="E23" s="326">
        <v>2280.30283</v>
      </c>
      <c r="F23" s="326"/>
      <c r="G23" s="326"/>
      <c r="H23" s="326"/>
    </row>
    <row r="24" spans="1:8" ht="17.25">
      <c r="A24" s="251" t="s">
        <v>235</v>
      </c>
      <c r="B24" s="248">
        <f t="shared" si="0"/>
        <v>1697.32867</v>
      </c>
      <c r="C24" s="249">
        <v>1680.35538</v>
      </c>
      <c r="D24" s="253">
        <f>16.97329+E24</f>
        <v>16.97329</v>
      </c>
      <c r="E24" s="326">
        <v>0</v>
      </c>
      <c r="F24" s="326"/>
      <c r="G24" s="326"/>
      <c r="H24" s="326"/>
    </row>
    <row r="25" spans="1:8" ht="17.25">
      <c r="A25" s="251" t="s">
        <v>236</v>
      </c>
      <c r="B25" s="248">
        <f t="shared" si="0"/>
        <v>1161.33014</v>
      </c>
      <c r="C25" s="249">
        <v>1149.71684</v>
      </c>
      <c r="D25" s="253">
        <f>11.6133+E25</f>
        <v>11.6133</v>
      </c>
      <c r="E25" s="326">
        <v>0</v>
      </c>
      <c r="F25" s="326"/>
      <c r="G25" s="326"/>
      <c r="H25" s="326"/>
    </row>
    <row r="26" spans="1:8" ht="17.25">
      <c r="A26" s="251" t="s">
        <v>44</v>
      </c>
      <c r="B26" s="248">
        <f t="shared" si="0"/>
        <v>401.9989</v>
      </c>
      <c r="C26" s="249">
        <v>397.97891</v>
      </c>
      <c r="D26" s="253">
        <f>4.01999+E26</f>
        <v>4.01999</v>
      </c>
      <c r="E26" s="326">
        <v>0</v>
      </c>
      <c r="F26" s="326"/>
      <c r="G26" s="326"/>
      <c r="H26" s="326"/>
    </row>
    <row r="27" spans="1:8" ht="17.25">
      <c r="A27" s="251" t="s">
        <v>42</v>
      </c>
      <c r="B27" s="248">
        <f t="shared" si="0"/>
        <v>1384.66286</v>
      </c>
      <c r="C27" s="249">
        <v>1370.81623</v>
      </c>
      <c r="D27" s="253">
        <f>13.84663+E27</f>
        <v>13.84663</v>
      </c>
      <c r="E27" s="326">
        <v>0</v>
      </c>
      <c r="F27" s="326"/>
      <c r="G27" s="326"/>
      <c r="H27" s="326"/>
    </row>
    <row r="28" spans="1:8" ht="17.25">
      <c r="A28" s="251" t="s">
        <v>53</v>
      </c>
      <c r="B28" s="248">
        <f t="shared" si="0"/>
        <v>15735.70832</v>
      </c>
      <c r="C28" s="249">
        <v>2785.85234</v>
      </c>
      <c r="D28" s="253">
        <f>28.13992+E28</f>
        <v>12949.85598</v>
      </c>
      <c r="E28" s="326">
        <v>12921.71606</v>
      </c>
      <c r="F28" s="326"/>
      <c r="G28" s="326"/>
      <c r="H28" s="326"/>
    </row>
    <row r="29" spans="1:8" ht="17.25">
      <c r="A29" s="251" t="s">
        <v>237</v>
      </c>
      <c r="B29" s="248">
        <f t="shared" si="0"/>
        <v>2144.7638</v>
      </c>
      <c r="C29" s="249">
        <v>1370.81623</v>
      </c>
      <c r="D29" s="253">
        <f>13.84663+E29</f>
        <v>773.94757</v>
      </c>
      <c r="E29" s="326">
        <v>760.10094</v>
      </c>
      <c r="F29" s="326"/>
      <c r="G29" s="326"/>
      <c r="H29" s="326"/>
    </row>
    <row r="30" spans="1:8" ht="28.5" customHeight="1">
      <c r="A30" s="252" t="s">
        <v>4</v>
      </c>
      <c r="B30" s="253">
        <f>SUM(B13:B29)</f>
        <v>186753.82671</v>
      </c>
      <c r="C30" s="249">
        <f>SUM(C13:C29)</f>
        <v>50941.3</v>
      </c>
      <c r="D30" s="253">
        <f>SUM(D13:D29)</f>
        <v>135812.52671</v>
      </c>
      <c r="E30" s="326">
        <f>SUM(E13:E29)</f>
        <v>135297.96812</v>
      </c>
      <c r="F30" s="326"/>
      <c r="G30" s="326"/>
      <c r="H30" s="326"/>
    </row>
    <row r="31" spans="1:4" ht="18.75">
      <c r="A31" s="267"/>
      <c r="B31" s="267"/>
      <c r="C31" s="267"/>
      <c r="D31" s="267"/>
    </row>
    <row r="32" spans="3:4" ht="18.75">
      <c r="C32" s="165"/>
      <c r="D32" s="166"/>
    </row>
    <row r="33" ht="18.75">
      <c r="D33" s="166"/>
    </row>
  </sheetData>
  <sheetProtection/>
  <mergeCells count="31">
    <mergeCell ref="E28:H28"/>
    <mergeCell ref="E29:H29"/>
    <mergeCell ref="E30:H30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C12:D12"/>
    <mergeCell ref="A31:D31"/>
    <mergeCell ref="C5:D5"/>
    <mergeCell ref="A9:A10"/>
    <mergeCell ref="B9:B10"/>
    <mergeCell ref="E11:H11"/>
    <mergeCell ref="E10:I10"/>
    <mergeCell ref="E13:H13"/>
    <mergeCell ref="E14:H14"/>
    <mergeCell ref="E15:H15"/>
    <mergeCell ref="A4:I4"/>
    <mergeCell ref="A6:I6"/>
    <mergeCell ref="A1:I1"/>
    <mergeCell ref="A2:I2"/>
    <mergeCell ref="A8:I8"/>
    <mergeCell ref="C9:I9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scale="99" r:id="rId1"/>
  <headerFooter differentFirst="1">
    <oddHeader>&amp;R&amp;"Times New Roman,обычный"&amp;13&amp;P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workbookViewId="0" topLeftCell="A1">
      <selection activeCell="O30" sqref="O30"/>
    </sheetView>
  </sheetViews>
  <sheetFormatPr defaultColWidth="9.00390625" defaultRowHeight="12.75"/>
  <cols>
    <col min="1" max="1" width="27.75390625" style="74" customWidth="1"/>
    <col min="2" max="2" width="19.625" style="74" customWidth="1"/>
    <col min="3" max="3" width="24.75390625" style="74" customWidth="1"/>
    <col min="4" max="4" width="26.875" style="74" customWidth="1"/>
    <col min="5" max="5" width="9.625" style="28" customWidth="1"/>
    <col min="6" max="6" width="7.00390625" style="0" customWidth="1"/>
    <col min="7" max="7" width="8.375" style="0" customWidth="1"/>
    <col min="8" max="8" width="5.875" style="0" customWidth="1"/>
    <col min="9" max="9" width="0.2421875" style="0" hidden="1" customWidth="1"/>
  </cols>
  <sheetData>
    <row r="1" spans="1:9" ht="18.75" customHeight="1">
      <c r="A1" s="319" t="s">
        <v>238</v>
      </c>
      <c r="B1" s="319"/>
      <c r="C1" s="319"/>
      <c r="D1" s="319"/>
      <c r="E1" s="319"/>
      <c r="F1" s="319"/>
      <c r="G1" s="319"/>
      <c r="H1" s="319"/>
      <c r="I1" s="319"/>
    </row>
    <row r="2" spans="1:9" ht="18.75" customHeight="1">
      <c r="A2" s="319" t="s">
        <v>244</v>
      </c>
      <c r="B2" s="319"/>
      <c r="C2" s="319"/>
      <c r="D2" s="319"/>
      <c r="E2" s="319"/>
      <c r="F2" s="319"/>
      <c r="G2" s="319"/>
      <c r="H2" s="319"/>
      <c r="I2" s="319"/>
    </row>
    <row r="3" spans="1:5" ht="49.5" customHeight="1">
      <c r="A3" s="240"/>
      <c r="B3" s="240"/>
      <c r="C3" s="241"/>
      <c r="D3" s="241"/>
      <c r="E3" s="241"/>
    </row>
    <row r="4" spans="1:9" ht="17.25" customHeight="1">
      <c r="A4" s="317" t="s">
        <v>6</v>
      </c>
      <c r="B4" s="317"/>
      <c r="C4" s="317"/>
      <c r="D4" s="317"/>
      <c r="E4" s="317"/>
      <c r="F4" s="317"/>
      <c r="G4" s="317"/>
      <c r="H4" s="317"/>
      <c r="I4" s="317"/>
    </row>
    <row r="5" spans="1:5" ht="4.5" customHeight="1">
      <c r="A5" s="242"/>
      <c r="B5" s="242"/>
      <c r="C5" s="317"/>
      <c r="D5" s="317"/>
      <c r="E5" s="242"/>
    </row>
    <row r="6" spans="1:9" ht="53.25" customHeight="1">
      <c r="A6" s="318" t="s">
        <v>282</v>
      </c>
      <c r="B6" s="318"/>
      <c r="C6" s="318"/>
      <c r="D6" s="318"/>
      <c r="E6" s="318"/>
      <c r="F6" s="318"/>
      <c r="G6" s="318"/>
      <c r="H6" s="318"/>
      <c r="I6" s="318"/>
    </row>
    <row r="7" spans="1:11" s="3" customFormat="1" ht="30.75" customHeight="1">
      <c r="A7" s="16"/>
      <c r="B7" s="16"/>
      <c r="C7" s="18"/>
      <c r="D7" s="14"/>
      <c r="F7" s="25"/>
      <c r="G7" s="25"/>
      <c r="K7" s="256"/>
    </row>
    <row r="8" spans="1:9" ht="18.75" customHeight="1">
      <c r="A8" s="320" t="s">
        <v>1</v>
      </c>
      <c r="B8" s="320"/>
      <c r="C8" s="320"/>
      <c r="D8" s="320"/>
      <c r="E8" s="320"/>
      <c r="F8" s="320"/>
      <c r="G8" s="320"/>
      <c r="H8" s="320"/>
      <c r="I8" s="320"/>
    </row>
    <row r="9" spans="1:9" ht="17.25" customHeight="1">
      <c r="A9" s="323" t="s">
        <v>232</v>
      </c>
      <c r="B9" s="323" t="s">
        <v>4</v>
      </c>
      <c r="C9" s="321" t="s">
        <v>122</v>
      </c>
      <c r="D9" s="321"/>
      <c r="E9" s="321"/>
      <c r="F9" s="321"/>
      <c r="G9" s="321"/>
      <c r="H9" s="321"/>
      <c r="I9" s="321"/>
    </row>
    <row r="10" spans="1:9" ht="69">
      <c r="A10" s="324"/>
      <c r="B10" s="324"/>
      <c r="C10" s="243" t="s">
        <v>62</v>
      </c>
      <c r="D10" s="243" t="s">
        <v>278</v>
      </c>
      <c r="E10" s="321" t="s">
        <v>281</v>
      </c>
      <c r="F10" s="321"/>
      <c r="G10" s="321"/>
      <c r="H10" s="321"/>
      <c r="I10" s="321"/>
    </row>
    <row r="11" spans="1:9" ht="17.25">
      <c r="A11" s="255">
        <v>1</v>
      </c>
      <c r="B11" s="243">
        <v>2</v>
      </c>
      <c r="C11" s="243">
        <v>3</v>
      </c>
      <c r="D11" s="243">
        <v>4</v>
      </c>
      <c r="E11" s="325">
        <v>5</v>
      </c>
      <c r="F11" s="325"/>
      <c r="G11" s="325"/>
      <c r="H11" s="325"/>
      <c r="I11" s="254"/>
    </row>
    <row r="12" spans="1:5" ht="9.75" customHeight="1">
      <c r="A12" s="244"/>
      <c r="B12" s="245"/>
      <c r="C12" s="322"/>
      <c r="D12" s="322"/>
      <c r="E12" s="246"/>
    </row>
    <row r="13" spans="1:8" ht="17.25">
      <c r="A13" s="247" t="s">
        <v>7</v>
      </c>
      <c r="B13" s="248">
        <f aca="true" t="shared" si="0" ref="B13:B29">C13+D13</f>
        <v>77462.85405</v>
      </c>
      <c r="C13" s="249">
        <v>15490.80313</v>
      </c>
      <c r="D13" s="253">
        <v>61972.05092</v>
      </c>
      <c r="E13" s="327">
        <v>61815.57816</v>
      </c>
      <c r="F13" s="327"/>
      <c r="G13" s="327"/>
      <c r="H13" s="327"/>
    </row>
    <row r="14" spans="1:8" ht="17.25">
      <c r="A14" s="250" t="s">
        <v>2</v>
      </c>
      <c r="B14" s="248">
        <f t="shared" si="0"/>
        <v>14647.21524</v>
      </c>
      <c r="C14" s="249">
        <v>3516.59036</v>
      </c>
      <c r="D14" s="253">
        <v>11130.62488</v>
      </c>
      <c r="E14" s="327">
        <v>11095.10377</v>
      </c>
      <c r="F14" s="327"/>
      <c r="G14" s="327"/>
      <c r="H14" s="327"/>
    </row>
    <row r="15" spans="1:8" ht="18" customHeight="1">
      <c r="A15" s="250" t="s">
        <v>3</v>
      </c>
      <c r="B15" s="248">
        <f t="shared" si="0"/>
        <v>9796.70399</v>
      </c>
      <c r="C15" s="249">
        <v>1068.33126</v>
      </c>
      <c r="D15" s="253">
        <v>8728.37273</v>
      </c>
      <c r="E15" s="327">
        <v>8717.58153</v>
      </c>
      <c r="F15" s="327"/>
      <c r="G15" s="327"/>
      <c r="H15" s="327"/>
    </row>
    <row r="16" spans="1:8" ht="17.25">
      <c r="A16" s="251" t="s">
        <v>45</v>
      </c>
      <c r="B16" s="248">
        <f t="shared" si="0"/>
        <v>6643.5088</v>
      </c>
      <c r="C16" s="249">
        <v>1869.57969</v>
      </c>
      <c r="D16" s="253">
        <v>4773.92911</v>
      </c>
      <c r="E16" s="327">
        <v>4755.04447</v>
      </c>
      <c r="F16" s="327"/>
      <c r="G16" s="327"/>
      <c r="H16" s="327"/>
    </row>
    <row r="17" spans="1:8" ht="17.25">
      <c r="A17" s="251" t="s">
        <v>233</v>
      </c>
      <c r="B17" s="248">
        <f t="shared" si="0"/>
        <v>9110.95791</v>
      </c>
      <c r="C17" s="249">
        <v>1958.60729</v>
      </c>
      <c r="D17" s="253">
        <v>7152.35062</v>
      </c>
      <c r="E17" s="327">
        <v>7132.56671</v>
      </c>
      <c r="F17" s="327"/>
      <c r="G17" s="327"/>
      <c r="H17" s="327"/>
    </row>
    <row r="18" spans="1:8" ht="17.25">
      <c r="A18" s="251" t="s">
        <v>61</v>
      </c>
      <c r="B18" s="248">
        <f t="shared" si="0"/>
        <v>15608.28187</v>
      </c>
      <c r="C18" s="249">
        <v>5252.62865</v>
      </c>
      <c r="D18" s="253">
        <v>10355.65322</v>
      </c>
      <c r="E18" s="327">
        <v>10302.59636</v>
      </c>
      <c r="F18" s="327"/>
      <c r="G18" s="327"/>
      <c r="H18" s="327"/>
    </row>
    <row r="19" spans="1:8" ht="17.25">
      <c r="A19" s="251" t="s">
        <v>234</v>
      </c>
      <c r="B19" s="248">
        <f t="shared" si="0"/>
        <v>1528.75684</v>
      </c>
      <c r="C19" s="249">
        <v>1513.46927</v>
      </c>
      <c r="D19" s="253">
        <v>15.28757</v>
      </c>
      <c r="E19" s="327">
        <v>0</v>
      </c>
      <c r="F19" s="327"/>
      <c r="G19" s="327"/>
      <c r="H19" s="327"/>
    </row>
    <row r="20" spans="1:8" ht="17.25">
      <c r="A20" s="251" t="s">
        <v>46</v>
      </c>
      <c r="B20" s="248">
        <f t="shared" si="0"/>
        <v>1781.70302</v>
      </c>
      <c r="C20" s="249">
        <v>979.30365</v>
      </c>
      <c r="D20" s="253">
        <v>802.39937</v>
      </c>
      <c r="E20" s="327">
        <v>792.50741</v>
      </c>
      <c r="F20" s="327"/>
      <c r="G20" s="327"/>
      <c r="H20" s="327"/>
    </row>
    <row r="21" spans="1:8" ht="17.25">
      <c r="A21" s="251" t="s">
        <v>30</v>
      </c>
      <c r="B21" s="248">
        <f t="shared" si="0"/>
        <v>2472.989</v>
      </c>
      <c r="C21" s="249">
        <v>2448.25911</v>
      </c>
      <c r="D21" s="253">
        <v>24.72989</v>
      </c>
      <c r="E21" s="327">
        <v>0</v>
      </c>
      <c r="F21" s="327"/>
      <c r="G21" s="327"/>
      <c r="H21" s="327"/>
    </row>
    <row r="22" spans="1:8" ht="17.25">
      <c r="A22" s="251" t="s">
        <v>65</v>
      </c>
      <c r="B22" s="248">
        <f t="shared" si="0"/>
        <v>25433.11487</v>
      </c>
      <c r="C22" s="249">
        <v>5564.22526</v>
      </c>
      <c r="D22" s="253">
        <v>19868.88961</v>
      </c>
      <c r="E22" s="327">
        <v>19812.68531</v>
      </c>
      <c r="F22" s="327"/>
      <c r="G22" s="327"/>
      <c r="H22" s="327"/>
    </row>
    <row r="23" spans="1:8" ht="17.25">
      <c r="A23" s="251" t="s">
        <v>52</v>
      </c>
      <c r="B23" s="248">
        <f t="shared" si="0"/>
        <v>5210.21874</v>
      </c>
      <c r="C23" s="249">
        <v>2804.36953</v>
      </c>
      <c r="D23" s="253">
        <v>2405.84921</v>
      </c>
      <c r="E23" s="327">
        <v>2377.52224</v>
      </c>
      <c r="F23" s="327"/>
      <c r="G23" s="327"/>
      <c r="H23" s="327"/>
    </row>
    <row r="24" spans="1:8" ht="17.25">
      <c r="A24" s="251" t="s">
        <v>235</v>
      </c>
      <c r="B24" s="248">
        <f t="shared" si="0"/>
        <v>1708.61059</v>
      </c>
      <c r="C24" s="249">
        <v>1691.52448</v>
      </c>
      <c r="D24" s="253">
        <v>17.08611</v>
      </c>
      <c r="E24" s="327">
        <v>0</v>
      </c>
      <c r="F24" s="327"/>
      <c r="G24" s="327"/>
      <c r="H24" s="327"/>
    </row>
    <row r="25" spans="1:8" ht="17.25">
      <c r="A25" s="251" t="s">
        <v>236</v>
      </c>
      <c r="B25" s="248">
        <f t="shared" si="0"/>
        <v>1169.04934</v>
      </c>
      <c r="C25" s="249">
        <v>1157.35885</v>
      </c>
      <c r="D25" s="253">
        <v>11.69049</v>
      </c>
      <c r="E25" s="327">
        <v>0</v>
      </c>
      <c r="F25" s="327"/>
      <c r="G25" s="327"/>
      <c r="H25" s="327"/>
    </row>
    <row r="26" spans="1:8" ht="17.25">
      <c r="A26" s="251" t="s">
        <v>44</v>
      </c>
      <c r="B26" s="248">
        <f t="shared" si="0"/>
        <v>404.67093</v>
      </c>
      <c r="C26" s="249">
        <v>400.62422</v>
      </c>
      <c r="D26" s="253">
        <v>4.04671</v>
      </c>
      <c r="E26" s="327">
        <v>0</v>
      </c>
      <c r="F26" s="327"/>
      <c r="G26" s="327"/>
      <c r="H26" s="327"/>
    </row>
    <row r="27" spans="1:8" ht="17.25">
      <c r="A27" s="251" t="s">
        <v>42</v>
      </c>
      <c r="B27" s="248">
        <f t="shared" si="0"/>
        <v>1393.86653</v>
      </c>
      <c r="C27" s="249">
        <v>1379.92786</v>
      </c>
      <c r="D27" s="253">
        <v>13.93867</v>
      </c>
      <c r="E27" s="327">
        <v>0</v>
      </c>
      <c r="F27" s="327"/>
      <c r="G27" s="327"/>
      <c r="H27" s="327"/>
    </row>
    <row r="28" spans="1:8" ht="17.25">
      <c r="A28" s="251" t="s">
        <v>53</v>
      </c>
      <c r="B28" s="248">
        <f t="shared" si="0"/>
        <v>16305.32251</v>
      </c>
      <c r="C28" s="249">
        <v>2804.36953</v>
      </c>
      <c r="D28" s="253">
        <v>13500.95298</v>
      </c>
      <c r="E28" s="327">
        <v>13472.62601</v>
      </c>
      <c r="F28" s="327"/>
      <c r="G28" s="327"/>
      <c r="H28" s="327"/>
    </row>
    <row r="29" spans="1:8" ht="17.25">
      <c r="A29" s="251" t="s">
        <v>237</v>
      </c>
      <c r="B29" s="248">
        <f t="shared" si="0"/>
        <v>2186.37394</v>
      </c>
      <c r="C29" s="249">
        <v>1379.92786</v>
      </c>
      <c r="D29" s="253">
        <v>806.44608</v>
      </c>
      <c r="E29" s="327">
        <v>792.50741</v>
      </c>
      <c r="F29" s="327"/>
      <c r="G29" s="327"/>
      <c r="H29" s="327"/>
    </row>
    <row r="30" spans="1:8" ht="28.5" customHeight="1">
      <c r="A30" s="252" t="s">
        <v>4</v>
      </c>
      <c r="B30" s="253">
        <f>SUM(B13:B29)</f>
        <v>192864.19817</v>
      </c>
      <c r="C30" s="249">
        <v>51279.9</v>
      </c>
      <c r="D30" s="253">
        <v>141584.29817</v>
      </c>
      <c r="E30" s="327">
        <v>141066.31938</v>
      </c>
      <c r="F30" s="327"/>
      <c r="G30" s="327"/>
      <c r="H30" s="327"/>
    </row>
    <row r="31" spans="1:4" ht="18.75">
      <c r="A31" s="267"/>
      <c r="B31" s="267"/>
      <c r="C31" s="267"/>
      <c r="D31" s="267"/>
    </row>
    <row r="32" spans="3:4" ht="18.75">
      <c r="C32" s="165"/>
      <c r="D32" s="166"/>
    </row>
    <row r="33" ht="18.75">
      <c r="D33" s="166"/>
    </row>
  </sheetData>
  <sheetProtection/>
  <mergeCells count="31">
    <mergeCell ref="A31:D31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3:H13"/>
    <mergeCell ref="E14:H14"/>
    <mergeCell ref="E15:H15"/>
    <mergeCell ref="E16:H16"/>
    <mergeCell ref="E17:H17"/>
    <mergeCell ref="E18:H18"/>
    <mergeCell ref="A9:A10"/>
    <mergeCell ref="B9:B10"/>
    <mergeCell ref="C9:I9"/>
    <mergeCell ref="E10:I10"/>
    <mergeCell ref="E11:H11"/>
    <mergeCell ref="C12:D12"/>
    <mergeCell ref="A1:I1"/>
    <mergeCell ref="A2:I2"/>
    <mergeCell ref="A4:I4"/>
    <mergeCell ref="C5:D5"/>
    <mergeCell ref="A6:I6"/>
    <mergeCell ref="A8:I8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scale="99" r:id="rId1"/>
  <headerFooter differentFirst="1">
    <oddHeader>&amp;R&amp;"Times New Roman,обычный"&amp;13&amp;P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2.625" style="197" customWidth="1"/>
    <col min="2" max="2" width="19.75390625" style="197" customWidth="1"/>
    <col min="3" max="3" width="31.125" style="197" customWidth="1"/>
    <col min="4" max="4" width="34.75390625" style="197" customWidth="1"/>
    <col min="5" max="5" width="9.125" style="197" customWidth="1"/>
    <col min="6" max="6" width="115.25390625" style="197" customWidth="1"/>
    <col min="7" max="16384" width="9.125" style="197" customWidth="1"/>
  </cols>
  <sheetData>
    <row r="1" spans="3:6" ht="18.75">
      <c r="C1" s="328" t="s">
        <v>252</v>
      </c>
      <c r="D1" s="328"/>
      <c r="E1" s="198"/>
      <c r="F1" s="198"/>
    </row>
    <row r="2" spans="3:6" ht="18.75">
      <c r="C2" s="329" t="s">
        <v>242</v>
      </c>
      <c r="D2" s="329"/>
      <c r="E2" s="199"/>
      <c r="F2" s="199"/>
    </row>
    <row r="3" spans="1:4" s="1" customFormat="1" ht="12.75" customHeight="1">
      <c r="A3" s="19"/>
      <c r="B3" s="48"/>
      <c r="C3" s="48"/>
      <c r="D3" s="200"/>
    </row>
    <row r="4" ht="12.75" customHeight="1"/>
    <row r="5" ht="12.75" customHeight="1"/>
    <row r="6" spans="1:4" s="201" customFormat="1" ht="16.5" customHeight="1">
      <c r="A6" s="330" t="s">
        <v>6</v>
      </c>
      <c r="B6" s="330"/>
      <c r="C6" s="330"/>
      <c r="D6" s="330"/>
    </row>
    <row r="7" spans="1:4" s="201" customFormat="1" ht="4.5" customHeight="1">
      <c r="A7" s="202"/>
      <c r="B7" s="202"/>
      <c r="C7" s="202"/>
      <c r="D7" s="202"/>
    </row>
    <row r="8" spans="1:4" s="201" customFormat="1" ht="61.5" customHeight="1">
      <c r="A8" s="330" t="s">
        <v>275</v>
      </c>
      <c r="B8" s="330"/>
      <c r="C8" s="330"/>
      <c r="D8" s="330"/>
    </row>
    <row r="9" spans="2:4" s="201" customFormat="1" ht="18.75" customHeight="1">
      <c r="B9" s="203"/>
      <c r="C9" s="203"/>
      <c r="D9" s="231" t="s">
        <v>1</v>
      </c>
    </row>
    <row r="10" spans="1:4" s="201" customFormat="1" ht="24" customHeight="1">
      <c r="A10" s="331" t="s">
        <v>274</v>
      </c>
      <c r="B10" s="333" t="s">
        <v>4</v>
      </c>
      <c r="C10" s="335" t="s">
        <v>122</v>
      </c>
      <c r="D10" s="336"/>
    </row>
    <row r="11" spans="1:4" s="201" customFormat="1" ht="45.75" customHeight="1">
      <c r="A11" s="332"/>
      <c r="B11" s="334"/>
      <c r="C11" s="163" t="s">
        <v>62</v>
      </c>
      <c r="D11" s="204" t="s">
        <v>276</v>
      </c>
    </row>
    <row r="12" spans="1:4" s="208" customFormat="1" ht="14.25" customHeight="1">
      <c r="A12" s="205">
        <v>1</v>
      </c>
      <c r="B12" s="205">
        <v>2</v>
      </c>
      <c r="C12" s="206">
        <v>3</v>
      </c>
      <c r="D12" s="207">
        <v>4</v>
      </c>
    </row>
    <row r="13" spans="1:4" s="201" customFormat="1" ht="16.5" customHeight="1">
      <c r="A13" s="209"/>
      <c r="B13" s="209"/>
      <c r="C13" s="209"/>
      <c r="D13" s="209"/>
    </row>
    <row r="14" spans="1:4" s="201" customFormat="1" ht="16.5" customHeight="1">
      <c r="A14" s="164" t="s">
        <v>241</v>
      </c>
      <c r="B14" s="212">
        <f>C14+D14</f>
        <v>31047.67678</v>
      </c>
      <c r="C14" s="212">
        <v>30737.2</v>
      </c>
      <c r="D14" s="212">
        <v>310.47678</v>
      </c>
    </row>
    <row r="15" spans="1:4" s="201" customFormat="1" ht="16.5" customHeight="1">
      <c r="A15" s="164" t="s">
        <v>28</v>
      </c>
      <c r="B15" s="212">
        <f aca="true" t="shared" si="0" ref="B15:B23">C15+D15</f>
        <v>77777.77777</v>
      </c>
      <c r="C15" s="212">
        <v>77000</v>
      </c>
      <c r="D15" s="212">
        <v>777.77777</v>
      </c>
    </row>
    <row r="16" spans="1:4" s="201" customFormat="1" ht="16.5" customHeight="1">
      <c r="A16" s="164" t="s">
        <v>41</v>
      </c>
      <c r="B16" s="212">
        <f t="shared" si="0"/>
        <v>58585.85858</v>
      </c>
      <c r="C16" s="212">
        <v>58000</v>
      </c>
      <c r="D16" s="212">
        <v>585.85858</v>
      </c>
    </row>
    <row r="17" spans="1:4" s="201" customFormat="1" ht="16.5">
      <c r="A17" s="164" t="s">
        <v>36</v>
      </c>
      <c r="B17" s="212">
        <f t="shared" si="0"/>
        <v>7575.75758</v>
      </c>
      <c r="C17" s="212">
        <v>7500</v>
      </c>
      <c r="D17" s="212">
        <v>75.75758</v>
      </c>
    </row>
    <row r="18" spans="1:4" s="201" customFormat="1" ht="16.5">
      <c r="A18" s="164" t="s">
        <v>31</v>
      </c>
      <c r="B18" s="212">
        <f t="shared" si="0"/>
        <v>31118.08081</v>
      </c>
      <c r="C18" s="212">
        <v>30806.9</v>
      </c>
      <c r="D18" s="212">
        <v>311.18081</v>
      </c>
    </row>
    <row r="19" spans="1:4" s="201" customFormat="1" ht="16.5" customHeight="1">
      <c r="A19" s="164" t="s">
        <v>32</v>
      </c>
      <c r="B19" s="212">
        <f t="shared" si="0"/>
        <v>88080.80808</v>
      </c>
      <c r="C19" s="212">
        <v>87200</v>
      </c>
      <c r="D19" s="212">
        <v>880.80808</v>
      </c>
    </row>
    <row r="20" spans="1:4" s="201" customFormat="1" ht="16.5">
      <c r="A20" s="164" t="s">
        <v>37</v>
      </c>
      <c r="B20" s="212">
        <f t="shared" si="0"/>
        <v>24242.42424</v>
      </c>
      <c r="C20" s="212">
        <v>24000</v>
      </c>
      <c r="D20" s="212">
        <v>242.42424</v>
      </c>
    </row>
    <row r="21" spans="1:4" s="201" customFormat="1" ht="16.5">
      <c r="A21" s="164" t="s">
        <v>38</v>
      </c>
      <c r="B21" s="212">
        <f t="shared" si="0"/>
        <v>20595.9596</v>
      </c>
      <c r="C21" s="212">
        <v>20390</v>
      </c>
      <c r="D21" s="212">
        <v>205.9596</v>
      </c>
    </row>
    <row r="22" spans="1:4" s="201" customFormat="1" ht="16.5">
      <c r="A22" s="164" t="s">
        <v>33</v>
      </c>
      <c r="B22" s="212">
        <f t="shared" si="0"/>
        <v>63636.36364</v>
      </c>
      <c r="C22" s="212">
        <v>63000</v>
      </c>
      <c r="D22" s="212">
        <v>636.36364</v>
      </c>
    </row>
    <row r="23" spans="1:4" s="201" customFormat="1" ht="16.5">
      <c r="A23" s="164" t="s">
        <v>40</v>
      </c>
      <c r="B23" s="212">
        <f t="shared" si="0"/>
        <v>25252.52525</v>
      </c>
      <c r="C23" s="212">
        <v>25000</v>
      </c>
      <c r="D23" s="212">
        <v>252.52525</v>
      </c>
    </row>
    <row r="24" spans="1:4" s="201" customFormat="1" ht="23.25" customHeight="1">
      <c r="A24" s="210" t="s">
        <v>4</v>
      </c>
      <c r="B24" s="213">
        <f>SUM(B14:B23)</f>
        <v>427913.23233</v>
      </c>
      <c r="C24" s="213">
        <f>SUM(C14:C23)</f>
        <v>423634.1</v>
      </c>
      <c r="D24" s="213">
        <f>SUM(D14:D23)</f>
        <v>4279.13233</v>
      </c>
    </row>
    <row r="25" spans="2:4" ht="16.5">
      <c r="B25" s="211"/>
      <c r="C25" s="211"/>
      <c r="D25" s="211"/>
    </row>
    <row r="26" spans="2:3" ht="16.5">
      <c r="B26" s="211"/>
      <c r="C26" s="211"/>
    </row>
  </sheetData>
  <sheetProtection/>
  <mergeCells count="7">
    <mergeCell ref="C1:D1"/>
    <mergeCell ref="C2:D2"/>
    <mergeCell ref="A6:D6"/>
    <mergeCell ref="A8:D8"/>
    <mergeCell ref="A10:A11"/>
    <mergeCell ref="B10:B11"/>
    <mergeCell ref="C10:D1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24.125" style="28" customWidth="1"/>
    <col min="2" max="2" width="17.00390625" style="28" customWidth="1"/>
    <col min="3" max="3" width="21.375" style="28" customWidth="1"/>
    <col min="4" max="4" width="21.875" style="28" customWidth="1"/>
  </cols>
  <sheetData>
    <row r="1" spans="1:4" ht="18.75">
      <c r="A1" s="145"/>
      <c r="B1" s="145"/>
      <c r="C1" s="16"/>
      <c r="D1" s="14" t="s">
        <v>246</v>
      </c>
    </row>
    <row r="2" spans="1:4" ht="18.75">
      <c r="A2" s="145"/>
      <c r="B2" s="145"/>
      <c r="C2" s="16"/>
      <c r="D2" s="14" t="s">
        <v>243</v>
      </c>
    </row>
    <row r="3" spans="1:4" ht="18.75">
      <c r="A3" s="145"/>
      <c r="B3" s="145"/>
      <c r="C3" s="16"/>
      <c r="D3" s="16"/>
    </row>
    <row r="4" spans="1:4" ht="18.75">
      <c r="A4" s="145"/>
      <c r="B4" s="145"/>
      <c r="C4" s="16"/>
      <c r="D4" s="16"/>
    </row>
    <row r="6" spans="1:4" ht="18.75">
      <c r="A6" s="305" t="s">
        <v>6</v>
      </c>
      <c r="B6" s="305"/>
      <c r="C6" s="305"/>
      <c r="D6" s="305"/>
    </row>
    <row r="7" spans="1:4" ht="18.75">
      <c r="A7" s="146"/>
      <c r="B7" s="146"/>
      <c r="C7" s="146"/>
      <c r="D7" s="146"/>
    </row>
    <row r="8" spans="1:4" ht="92.25" customHeight="1">
      <c r="A8" s="268" t="s">
        <v>277</v>
      </c>
      <c r="B8" s="268"/>
      <c r="C8" s="268"/>
      <c r="D8" s="268"/>
    </row>
    <row r="9" spans="1:4" ht="18.75">
      <c r="A9" s="162"/>
      <c r="B9" s="162"/>
      <c r="C9" s="162"/>
      <c r="D9" s="162"/>
    </row>
    <row r="10" spans="1:4" ht="12.75" customHeight="1">
      <c r="A10" s="162"/>
      <c r="B10" s="162"/>
      <c r="C10" s="162"/>
      <c r="D10" s="162"/>
    </row>
    <row r="11" spans="1:4" ht="18.75">
      <c r="A11" s="162"/>
      <c r="B11" s="162"/>
      <c r="C11" s="162"/>
      <c r="D11" s="162"/>
    </row>
    <row r="12" ht="18.75">
      <c r="D12" s="194" t="s">
        <v>1</v>
      </c>
    </row>
    <row r="13" spans="1:4" ht="18.75" customHeight="1">
      <c r="A13" s="306" t="s">
        <v>43</v>
      </c>
      <c r="B13" s="314" t="s">
        <v>4</v>
      </c>
      <c r="C13" s="308" t="s">
        <v>122</v>
      </c>
      <c r="D13" s="309"/>
    </row>
    <row r="14" spans="1:4" ht="130.5" customHeight="1">
      <c r="A14" s="307"/>
      <c r="B14" s="315"/>
      <c r="C14" s="75" t="s">
        <v>245</v>
      </c>
      <c r="D14" s="75" t="s">
        <v>123</v>
      </c>
    </row>
    <row r="15" spans="1:4" ht="18.75">
      <c r="A15" s="148"/>
      <c r="B15" s="149"/>
      <c r="C15" s="149"/>
      <c r="D15" s="150"/>
    </row>
    <row r="16" spans="1:4" ht="18.75">
      <c r="A16" s="7" t="s">
        <v>2</v>
      </c>
      <c r="B16" s="151">
        <f>C16+D16</f>
        <v>152731.50026</v>
      </c>
      <c r="C16" s="152">
        <v>149894.30331</v>
      </c>
      <c r="D16" s="151">
        <v>2837.19695</v>
      </c>
    </row>
    <row r="17" spans="1:4" ht="18.75">
      <c r="A17" s="7" t="s">
        <v>36</v>
      </c>
      <c r="B17" s="151">
        <f>C17+D17</f>
        <v>102513.52818</v>
      </c>
      <c r="C17" s="152">
        <v>100299.02</v>
      </c>
      <c r="D17" s="151">
        <v>2214.50818</v>
      </c>
    </row>
    <row r="18" spans="1:4" ht="18.75">
      <c r="A18" s="7" t="s">
        <v>39</v>
      </c>
      <c r="B18" s="151">
        <f>C18+D18</f>
        <v>33198.3729</v>
      </c>
      <c r="C18" s="152">
        <v>32481.21</v>
      </c>
      <c r="D18" s="151">
        <v>717.1629</v>
      </c>
    </row>
    <row r="19" spans="1:4" ht="6.75" customHeight="1">
      <c r="A19" s="7"/>
      <c r="B19" s="151"/>
      <c r="C19" s="152"/>
      <c r="D19" s="151"/>
    </row>
    <row r="20" spans="1:4" ht="18.75">
      <c r="A20" s="153" t="s">
        <v>4</v>
      </c>
      <c r="B20" s="154">
        <f>C20+D20</f>
        <v>288443.40134</v>
      </c>
      <c r="C20" s="154">
        <f>SUM(C16:C18)</f>
        <v>282674.53331</v>
      </c>
      <c r="D20" s="154">
        <f>SUM(D16:D18)</f>
        <v>5768.86803</v>
      </c>
    </row>
    <row r="21" ht="18.75">
      <c r="D21" s="157"/>
    </row>
    <row r="22" ht="18.75">
      <c r="D22" s="157"/>
    </row>
    <row r="23" ht="18.75">
      <c r="D23" s="157"/>
    </row>
    <row r="24" spans="1:4" ht="18.75">
      <c r="A24" s="310"/>
      <c r="B24" s="310"/>
      <c r="C24" s="310"/>
      <c r="D24" s="310"/>
    </row>
    <row r="25" ht="18.75">
      <c r="D25" s="157"/>
    </row>
    <row r="26" ht="18.75">
      <c r="D26" s="157"/>
    </row>
  </sheetData>
  <sheetProtection/>
  <mergeCells count="6">
    <mergeCell ref="A6:D6"/>
    <mergeCell ref="A8:D8"/>
    <mergeCell ref="A13:A14"/>
    <mergeCell ref="B13:B14"/>
    <mergeCell ref="C13:D13"/>
    <mergeCell ref="A24:D24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4.375" style="182" customWidth="1"/>
    <col min="2" max="2" width="16.125" style="182" customWidth="1"/>
    <col min="3" max="3" width="17.25390625" style="182" customWidth="1"/>
    <col min="4" max="4" width="22.125" style="182" customWidth="1"/>
    <col min="5" max="5" width="16.75390625" style="182" customWidth="1"/>
    <col min="6" max="6" width="17.00390625" style="182" customWidth="1"/>
    <col min="7" max="7" width="22.875" style="182" customWidth="1"/>
    <col min="8" max="16384" width="9.125" style="182" customWidth="1"/>
  </cols>
  <sheetData>
    <row r="1" spans="1:7" s="173" customFormat="1" ht="18.75">
      <c r="A1" s="172"/>
      <c r="B1" s="172"/>
      <c r="C1" s="172"/>
      <c r="D1" s="172"/>
      <c r="E1" s="172"/>
      <c r="F1" s="293" t="s">
        <v>250</v>
      </c>
      <c r="G1" s="293"/>
    </row>
    <row r="2" spans="1:7" s="174" customFormat="1" ht="18.75">
      <c r="A2" s="172"/>
      <c r="B2" s="172"/>
      <c r="C2" s="172"/>
      <c r="D2" s="172"/>
      <c r="E2" s="172"/>
      <c r="F2" s="293" t="s">
        <v>251</v>
      </c>
      <c r="G2" s="293"/>
    </row>
    <row r="3" spans="1:7" s="174" customFormat="1" ht="11.25" customHeight="1">
      <c r="A3" s="175"/>
      <c r="B3" s="175"/>
      <c r="C3" s="176"/>
      <c r="D3" s="176"/>
      <c r="F3" s="177"/>
      <c r="G3" s="177"/>
    </row>
    <row r="4" spans="1:4" s="174" customFormat="1" ht="11.25" customHeight="1">
      <c r="A4" s="175"/>
      <c r="B4" s="175"/>
      <c r="C4" s="176"/>
      <c r="D4" s="176"/>
    </row>
    <row r="5" spans="1:4" s="174" customFormat="1" ht="10.5" customHeight="1">
      <c r="A5" s="175"/>
      <c r="B5" s="175"/>
      <c r="C5" s="176"/>
      <c r="D5" s="176"/>
    </row>
    <row r="6" spans="1:7" s="179" customFormat="1" ht="18.75" customHeight="1">
      <c r="A6" s="294" t="s">
        <v>0</v>
      </c>
      <c r="B6" s="294"/>
      <c r="C6" s="294"/>
      <c r="D6" s="294"/>
      <c r="E6" s="294"/>
      <c r="F6" s="294"/>
      <c r="G6" s="294"/>
    </row>
    <row r="7" spans="1:7" s="179" customFormat="1" ht="12" customHeight="1">
      <c r="A7" s="178"/>
      <c r="B7" s="178"/>
      <c r="C7" s="178"/>
      <c r="D7" s="178"/>
      <c r="E7" s="178"/>
      <c r="F7" s="178"/>
      <c r="G7" s="178"/>
    </row>
    <row r="8" spans="1:7" s="179" customFormat="1" ht="37.5" customHeight="1">
      <c r="A8" s="272" t="s">
        <v>256</v>
      </c>
      <c r="B8" s="272"/>
      <c r="C8" s="272"/>
      <c r="D8" s="272"/>
      <c r="E8" s="272"/>
      <c r="F8" s="272"/>
      <c r="G8" s="272"/>
    </row>
    <row r="9" spans="1:7" s="179" customFormat="1" ht="12" customHeight="1">
      <c r="A9" s="180"/>
      <c r="B9" s="180"/>
      <c r="C9" s="180"/>
      <c r="D9" s="180"/>
      <c r="E9" s="180"/>
      <c r="F9" s="180"/>
      <c r="G9" s="180"/>
    </row>
    <row r="10" spans="1:7" s="179" customFormat="1" ht="12" customHeight="1">
      <c r="A10" s="180"/>
      <c r="B10" s="180"/>
      <c r="C10" s="180"/>
      <c r="D10" s="180"/>
      <c r="E10" s="180"/>
      <c r="F10" s="180"/>
      <c r="G10" s="180"/>
    </row>
    <row r="11" spans="1:4" ht="12" customHeight="1">
      <c r="A11" s="181"/>
      <c r="B11" s="181"/>
      <c r="C11" s="181"/>
      <c r="D11" s="181"/>
    </row>
    <row r="12" spans="1:7" ht="21" customHeight="1">
      <c r="A12" s="183"/>
      <c r="B12" s="184"/>
      <c r="C12" s="184"/>
      <c r="D12" s="184"/>
      <c r="G12" s="185" t="s">
        <v>1</v>
      </c>
    </row>
    <row r="13" spans="1:7" ht="21.75" customHeight="1">
      <c r="A13" s="273" t="s">
        <v>247</v>
      </c>
      <c r="B13" s="275" t="s">
        <v>60</v>
      </c>
      <c r="C13" s="276"/>
      <c r="D13" s="276"/>
      <c r="E13" s="275" t="s">
        <v>67</v>
      </c>
      <c r="F13" s="276"/>
      <c r="G13" s="276"/>
    </row>
    <row r="14" spans="1:8" ht="20.25" customHeight="1">
      <c r="A14" s="274"/>
      <c r="B14" s="277" t="s">
        <v>50</v>
      </c>
      <c r="C14" s="278" t="s">
        <v>59</v>
      </c>
      <c r="D14" s="278"/>
      <c r="E14" s="279" t="s">
        <v>50</v>
      </c>
      <c r="F14" s="275" t="s">
        <v>59</v>
      </c>
      <c r="G14" s="276"/>
      <c r="H14" s="187"/>
    </row>
    <row r="15" spans="1:7" ht="75.75" customHeight="1">
      <c r="A15" s="274"/>
      <c r="B15" s="277"/>
      <c r="C15" s="218" t="s">
        <v>51</v>
      </c>
      <c r="D15" s="233" t="s">
        <v>257</v>
      </c>
      <c r="E15" s="279"/>
      <c r="F15" s="139" t="s">
        <v>51</v>
      </c>
      <c r="G15" s="232" t="s">
        <v>258</v>
      </c>
    </row>
    <row r="16" spans="1:7" ht="16.5">
      <c r="A16" s="44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141">
        <v>7</v>
      </c>
    </row>
    <row r="17" spans="1:7" ht="19.5" customHeight="1">
      <c r="A17" s="40" t="s">
        <v>2</v>
      </c>
      <c r="B17" s="138">
        <f aca="true" t="shared" si="0" ref="B17:B22">C17+D17</f>
        <v>58176.2449</v>
      </c>
      <c r="C17" s="138">
        <v>57012.72</v>
      </c>
      <c r="D17" s="138">
        <v>1163.5249</v>
      </c>
      <c r="E17" s="138">
        <f aca="true" t="shared" si="1" ref="E17:E22">F17+G17</f>
        <v>84622.55102</v>
      </c>
      <c r="F17" s="138">
        <v>82930.1</v>
      </c>
      <c r="G17" s="138">
        <v>1692.45102</v>
      </c>
    </row>
    <row r="18" spans="1:7" ht="19.5" customHeight="1">
      <c r="A18" s="40" t="s">
        <v>45</v>
      </c>
      <c r="B18" s="138">
        <f t="shared" si="0"/>
        <v>17260.40816</v>
      </c>
      <c r="C18" s="138">
        <v>16915.2</v>
      </c>
      <c r="D18" s="138">
        <v>345.20816</v>
      </c>
      <c r="E18" s="138">
        <f t="shared" si="1"/>
        <v>0</v>
      </c>
      <c r="F18" s="138"/>
      <c r="G18" s="138"/>
    </row>
    <row r="19" spans="1:7" ht="19.5" customHeight="1">
      <c r="A19" s="40" t="s">
        <v>65</v>
      </c>
      <c r="B19" s="138">
        <f t="shared" si="0"/>
        <v>0</v>
      </c>
      <c r="C19" s="138"/>
      <c r="D19" s="138"/>
      <c r="E19" s="138">
        <f t="shared" si="1"/>
        <v>36000</v>
      </c>
      <c r="F19" s="138">
        <v>35280</v>
      </c>
      <c r="G19" s="138">
        <v>720</v>
      </c>
    </row>
    <row r="20" spans="1:7" ht="20.25" customHeight="1">
      <c r="A20" s="40" t="s">
        <v>52</v>
      </c>
      <c r="B20" s="138">
        <f t="shared" si="0"/>
        <v>0</v>
      </c>
      <c r="C20" s="138"/>
      <c r="D20" s="138"/>
      <c r="E20" s="138">
        <f t="shared" si="1"/>
        <v>20000</v>
      </c>
      <c r="F20" s="138">
        <v>19600</v>
      </c>
      <c r="G20" s="138">
        <v>400</v>
      </c>
    </row>
    <row r="21" spans="1:7" ht="18.75">
      <c r="A21" s="40" t="s">
        <v>235</v>
      </c>
      <c r="B21" s="138">
        <f t="shared" si="0"/>
        <v>17380.89796</v>
      </c>
      <c r="C21" s="138">
        <v>17033.28</v>
      </c>
      <c r="D21" s="138">
        <v>347.61796</v>
      </c>
      <c r="E21" s="138">
        <f t="shared" si="1"/>
        <v>0</v>
      </c>
      <c r="F21" s="138"/>
      <c r="G21" s="138"/>
    </row>
    <row r="22" spans="1:7" ht="25.5" customHeight="1">
      <c r="A22" s="40" t="s">
        <v>4</v>
      </c>
      <c r="B22" s="138">
        <f t="shared" si="0"/>
        <v>92817.55102</v>
      </c>
      <c r="C22" s="121">
        <f>SUM(C17:C21)</f>
        <v>90961.2</v>
      </c>
      <c r="D22" s="121">
        <f>SUM(D17:D21)</f>
        <v>1856.35102</v>
      </c>
      <c r="E22" s="138">
        <f t="shared" si="1"/>
        <v>140622.55102</v>
      </c>
      <c r="F22" s="121">
        <f>SUM(F17:F21)</f>
        <v>137810.1</v>
      </c>
      <c r="G22" s="121">
        <f>SUM(G17:G21)</f>
        <v>2812.45102</v>
      </c>
    </row>
    <row r="23" spans="1:7" ht="15">
      <c r="A23" s="292"/>
      <c r="B23" s="292"/>
      <c r="C23" s="292"/>
      <c r="D23" s="292"/>
      <c r="E23" s="292"/>
      <c r="F23" s="292"/>
      <c r="G23" s="292"/>
    </row>
    <row r="24" spans="1:7" ht="15">
      <c r="A24" s="292"/>
      <c r="B24" s="292"/>
      <c r="C24" s="292"/>
      <c r="D24" s="292"/>
      <c r="E24" s="292"/>
      <c r="F24" s="292"/>
      <c r="G24" s="292"/>
    </row>
  </sheetData>
  <sheetProtection/>
  <mergeCells count="13">
    <mergeCell ref="F14:G14"/>
    <mergeCell ref="A23:G23"/>
    <mergeCell ref="A24:G24"/>
    <mergeCell ref="F1:G1"/>
    <mergeCell ref="F2:G2"/>
    <mergeCell ref="A6:G6"/>
    <mergeCell ref="A8:G8"/>
    <mergeCell ref="A13:A15"/>
    <mergeCell ref="B13:D13"/>
    <mergeCell ref="E13:G13"/>
    <mergeCell ref="B14:B15"/>
    <mergeCell ref="C14:D14"/>
    <mergeCell ref="E14:E1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4.375" style="182" customWidth="1"/>
    <col min="2" max="2" width="16.875" style="182" customWidth="1"/>
    <col min="3" max="3" width="16.625" style="182" customWidth="1"/>
    <col min="4" max="4" width="22.125" style="182" customWidth="1"/>
    <col min="5" max="5" width="16.25390625" style="182" customWidth="1"/>
    <col min="6" max="6" width="17.00390625" style="182" customWidth="1"/>
    <col min="7" max="7" width="22.00390625" style="182" customWidth="1"/>
    <col min="8" max="16384" width="9.125" style="182" customWidth="1"/>
  </cols>
  <sheetData>
    <row r="1" spans="1:7" s="173" customFormat="1" ht="18.75">
      <c r="A1" s="172"/>
      <c r="B1" s="172"/>
      <c r="C1" s="172"/>
      <c r="D1" s="172"/>
      <c r="E1" s="172"/>
      <c r="F1" s="293" t="s">
        <v>249</v>
      </c>
      <c r="G1" s="293"/>
    </row>
    <row r="2" spans="1:7" s="174" customFormat="1" ht="18.75">
      <c r="A2" s="172"/>
      <c r="B2" s="172"/>
      <c r="C2" s="172"/>
      <c r="D2" s="172"/>
      <c r="E2" s="172"/>
      <c r="F2" s="293" t="s">
        <v>251</v>
      </c>
      <c r="G2" s="293"/>
    </row>
    <row r="3" spans="1:7" s="174" customFormat="1" ht="11.25" customHeight="1">
      <c r="A3" s="175"/>
      <c r="B3" s="175"/>
      <c r="C3" s="176"/>
      <c r="D3" s="176"/>
      <c r="F3" s="177"/>
      <c r="G3" s="177"/>
    </row>
    <row r="4" spans="1:4" s="174" customFormat="1" ht="11.25" customHeight="1">
      <c r="A4" s="175"/>
      <c r="B4" s="175"/>
      <c r="C4" s="176"/>
      <c r="D4" s="176"/>
    </row>
    <row r="5" spans="1:4" s="174" customFormat="1" ht="10.5" customHeight="1">
      <c r="A5" s="175"/>
      <c r="B5" s="175"/>
      <c r="C5" s="176"/>
      <c r="D5" s="176"/>
    </row>
    <row r="6" spans="1:7" s="179" customFormat="1" ht="18.75" customHeight="1">
      <c r="A6" s="294" t="s">
        <v>0</v>
      </c>
      <c r="B6" s="294"/>
      <c r="C6" s="294"/>
      <c r="D6" s="294"/>
      <c r="E6" s="294"/>
      <c r="F6" s="294"/>
      <c r="G6" s="294"/>
    </row>
    <row r="7" spans="1:7" s="179" customFormat="1" ht="12" customHeight="1">
      <c r="A7" s="178"/>
      <c r="B7" s="178"/>
      <c r="C7" s="178"/>
      <c r="D7" s="178"/>
      <c r="E7" s="178"/>
      <c r="F7" s="178"/>
      <c r="G7" s="178"/>
    </row>
    <row r="8" spans="1:7" s="179" customFormat="1" ht="64.5" customHeight="1">
      <c r="A8" s="272" t="s">
        <v>267</v>
      </c>
      <c r="B8" s="272"/>
      <c r="C8" s="272"/>
      <c r="D8" s="272"/>
      <c r="E8" s="272"/>
      <c r="F8" s="272"/>
      <c r="G8" s="272"/>
    </row>
    <row r="9" spans="1:7" s="179" customFormat="1" ht="12" customHeight="1">
      <c r="A9" s="180"/>
      <c r="B9" s="180"/>
      <c r="C9" s="180"/>
      <c r="D9" s="180"/>
      <c r="E9" s="180"/>
      <c r="F9" s="180"/>
      <c r="G9" s="180"/>
    </row>
    <row r="10" spans="1:7" s="179" customFormat="1" ht="12" customHeight="1">
      <c r="A10" s="180"/>
      <c r="B10" s="180"/>
      <c r="C10" s="180"/>
      <c r="D10" s="180"/>
      <c r="E10" s="180"/>
      <c r="F10" s="180"/>
      <c r="G10" s="180"/>
    </row>
    <row r="11" spans="1:4" ht="12" customHeight="1">
      <c r="A11" s="181"/>
      <c r="B11" s="181"/>
      <c r="C11" s="181"/>
      <c r="D11" s="181"/>
    </row>
    <row r="12" spans="1:7" ht="21" customHeight="1">
      <c r="A12" s="183"/>
      <c r="B12" s="184"/>
      <c r="C12" s="184"/>
      <c r="D12" s="184"/>
      <c r="G12" s="185" t="s">
        <v>1</v>
      </c>
    </row>
    <row r="13" spans="1:7" ht="21.75" customHeight="1">
      <c r="A13" s="337" t="s">
        <v>247</v>
      </c>
      <c r="B13" s="339" t="s">
        <v>60</v>
      </c>
      <c r="C13" s="340"/>
      <c r="D13" s="340"/>
      <c r="E13" s="339" t="s">
        <v>67</v>
      </c>
      <c r="F13" s="340"/>
      <c r="G13" s="340"/>
    </row>
    <row r="14" spans="1:8" ht="20.25" customHeight="1">
      <c r="A14" s="338"/>
      <c r="B14" s="341" t="s">
        <v>50</v>
      </c>
      <c r="C14" s="342" t="s">
        <v>59</v>
      </c>
      <c r="D14" s="342"/>
      <c r="E14" s="343" t="s">
        <v>50</v>
      </c>
      <c r="F14" s="339" t="s">
        <v>59</v>
      </c>
      <c r="G14" s="340"/>
      <c r="H14" s="187"/>
    </row>
    <row r="15" spans="1:7" ht="66.75" customHeight="1">
      <c r="A15" s="338"/>
      <c r="B15" s="341"/>
      <c r="C15" s="221" t="s">
        <v>51</v>
      </c>
      <c r="D15" s="221" t="s">
        <v>248</v>
      </c>
      <c r="E15" s="343"/>
      <c r="F15" s="222" t="s">
        <v>51</v>
      </c>
      <c r="G15" s="223" t="s">
        <v>248</v>
      </c>
    </row>
    <row r="16" spans="1:7" ht="16.5">
      <c r="A16" s="44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141">
        <v>7</v>
      </c>
    </row>
    <row r="17" spans="1:7" ht="19.5" customHeight="1">
      <c r="A17" s="224" t="s">
        <v>7</v>
      </c>
      <c r="B17" s="225">
        <f>C17+D17</f>
        <v>294054.18367</v>
      </c>
      <c r="C17" s="225">
        <v>288173.1</v>
      </c>
      <c r="D17" s="225">
        <v>5881.08367</v>
      </c>
      <c r="E17" s="225">
        <f>F17+G17</f>
        <v>211407.65306</v>
      </c>
      <c r="F17" s="225">
        <v>207179.5</v>
      </c>
      <c r="G17" s="225">
        <v>4228.15306</v>
      </c>
    </row>
    <row r="18" spans="1:7" ht="19.5" customHeight="1">
      <c r="A18" s="224" t="s">
        <v>30</v>
      </c>
      <c r="B18" s="225">
        <f>C18+D18</f>
        <v>0</v>
      </c>
      <c r="C18" s="225">
        <v>0</v>
      </c>
      <c r="D18" s="225">
        <v>0</v>
      </c>
      <c r="E18" s="225">
        <f>F18+G18</f>
        <v>34999.89796</v>
      </c>
      <c r="F18" s="225">
        <v>34299.9</v>
      </c>
      <c r="G18" s="225">
        <v>699.99796</v>
      </c>
    </row>
    <row r="19" spans="1:7" ht="28.5" customHeight="1">
      <c r="A19" s="224" t="s">
        <v>4</v>
      </c>
      <c r="B19" s="225">
        <f>C19+D19</f>
        <v>294054.18367</v>
      </c>
      <c r="C19" s="226">
        <f>SUM(C17:C18)</f>
        <v>288173.1</v>
      </c>
      <c r="D19" s="226">
        <f>SUM(D17:D18)</f>
        <v>5881.08367</v>
      </c>
      <c r="E19" s="225">
        <f>F19+G19</f>
        <v>246407.55102</v>
      </c>
      <c r="F19" s="226">
        <f>SUM(F17:F18)</f>
        <v>241479.4</v>
      </c>
      <c r="G19" s="226">
        <f>SUM(G17:G18)</f>
        <v>4928.15102</v>
      </c>
    </row>
    <row r="20" spans="1:7" ht="18.75">
      <c r="A20" s="219"/>
      <c r="B20" s="220"/>
      <c r="C20" s="219"/>
      <c r="D20" s="219"/>
      <c r="E20" s="219"/>
      <c r="F20" s="219"/>
      <c r="G20" s="219"/>
    </row>
    <row r="21" spans="1:7" ht="18.75">
      <c r="A21" s="344"/>
      <c r="B21" s="344"/>
      <c r="C21" s="344"/>
      <c r="D21" s="344"/>
      <c r="E21" s="344"/>
      <c r="F21" s="344"/>
      <c r="G21" s="344"/>
    </row>
    <row r="22" spans="1:7" ht="18.75">
      <c r="A22" s="344" t="s">
        <v>259</v>
      </c>
      <c r="B22" s="344"/>
      <c r="C22" s="344"/>
      <c r="D22" s="344"/>
      <c r="E22" s="344"/>
      <c r="F22" s="344"/>
      <c r="G22" s="344"/>
    </row>
    <row r="23" spans="1:7" ht="15">
      <c r="A23" s="292"/>
      <c r="B23" s="292"/>
      <c r="C23" s="292"/>
      <c r="D23" s="292"/>
      <c r="E23" s="292"/>
      <c r="F23" s="292"/>
      <c r="G23" s="292"/>
    </row>
  </sheetData>
  <sheetProtection/>
  <mergeCells count="14">
    <mergeCell ref="F14:G14"/>
    <mergeCell ref="A21:G21"/>
    <mergeCell ref="A22:G22"/>
    <mergeCell ref="A23:G23"/>
    <mergeCell ref="F1:G1"/>
    <mergeCell ref="F2:G2"/>
    <mergeCell ref="A6:G6"/>
    <mergeCell ref="A8:G8"/>
    <mergeCell ref="A13:A15"/>
    <mergeCell ref="B13:D13"/>
    <mergeCell ref="E13:G13"/>
    <mergeCell ref="B14:B15"/>
    <mergeCell ref="C14:D14"/>
    <mergeCell ref="E14:E1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84" zoomScaleNormal="84" zoomScalePageLayoutView="85" workbookViewId="0" topLeftCell="A1">
      <selection activeCell="J6" sqref="J6"/>
    </sheetView>
  </sheetViews>
  <sheetFormatPr defaultColWidth="9.00390625" defaultRowHeight="12.75"/>
  <cols>
    <col min="1" max="1" width="22.25390625" style="0" customWidth="1"/>
    <col min="2" max="2" width="21.875" style="0" customWidth="1"/>
    <col min="3" max="3" width="24.375" style="0" customWidth="1"/>
    <col min="4" max="4" width="26.25390625" style="0" customWidth="1"/>
    <col min="5" max="5" width="20.125" style="0" customWidth="1"/>
    <col min="6" max="6" width="21.375" style="0" customWidth="1"/>
    <col min="7" max="7" width="28.75390625" style="0" customWidth="1"/>
    <col min="8" max="8" width="30.375" style="0" customWidth="1"/>
  </cols>
  <sheetData>
    <row r="1" spans="1:9" s="10" customFormat="1" ht="18.75">
      <c r="A1" s="24"/>
      <c r="B1" s="24"/>
      <c r="C1" s="24"/>
      <c r="D1" s="24"/>
      <c r="E1" s="24"/>
      <c r="H1" s="260" t="s">
        <v>5</v>
      </c>
      <c r="I1" s="351"/>
    </row>
    <row r="2" spans="1:9" s="3" customFormat="1" ht="18.75">
      <c r="A2" s="24"/>
      <c r="B2" s="24"/>
      <c r="C2" s="24"/>
      <c r="D2" s="24"/>
      <c r="E2" s="24"/>
      <c r="H2" s="260" t="s">
        <v>251</v>
      </c>
      <c r="I2" s="351"/>
    </row>
    <row r="3" spans="1:7" s="3" customFormat="1" ht="49.5" customHeight="1">
      <c r="A3" s="16"/>
      <c r="B3" s="16"/>
      <c r="C3" s="18"/>
      <c r="D3" s="14"/>
      <c r="F3" s="25"/>
      <c r="G3" s="25"/>
    </row>
    <row r="4" spans="1:8" s="6" customFormat="1" ht="18.75" customHeight="1">
      <c r="A4" s="263" t="s">
        <v>0</v>
      </c>
      <c r="B4" s="263"/>
      <c r="C4" s="263"/>
      <c r="D4" s="263"/>
      <c r="E4" s="263"/>
      <c r="F4" s="263"/>
      <c r="G4" s="263"/>
      <c r="H4" s="263"/>
    </row>
    <row r="5" spans="1:7" s="6" customFormat="1" ht="3.75" customHeight="1">
      <c r="A5" s="257"/>
      <c r="B5" s="257"/>
      <c r="C5" s="257"/>
      <c r="D5" s="257"/>
      <c r="E5" s="257"/>
      <c r="F5" s="257"/>
      <c r="G5" s="257"/>
    </row>
    <row r="6" spans="1:8" s="6" customFormat="1" ht="111.75" customHeight="1">
      <c r="A6" s="272" t="s">
        <v>268</v>
      </c>
      <c r="B6" s="272"/>
      <c r="C6" s="272"/>
      <c r="D6" s="272"/>
      <c r="E6" s="272"/>
      <c r="F6" s="272"/>
      <c r="G6" s="272"/>
      <c r="H6" s="272"/>
    </row>
    <row r="7" spans="1:7" s="3" customFormat="1" ht="49.5" customHeight="1">
      <c r="A7" s="16"/>
      <c r="B7" s="16"/>
      <c r="C7" s="18"/>
      <c r="D7" s="14"/>
      <c r="F7" s="25"/>
      <c r="G7" s="25"/>
    </row>
    <row r="8" spans="1:8" ht="21" customHeight="1">
      <c r="A8" s="40"/>
      <c r="B8" s="41"/>
      <c r="C8" s="41"/>
      <c r="D8" s="42"/>
      <c r="E8" s="43"/>
      <c r="F8" s="43"/>
      <c r="G8" s="345" t="s">
        <v>1</v>
      </c>
      <c r="H8" s="345"/>
    </row>
    <row r="9" spans="1:8" ht="21.75" customHeight="1">
      <c r="A9" s="273" t="s">
        <v>26</v>
      </c>
      <c r="B9" s="275" t="s">
        <v>60</v>
      </c>
      <c r="C9" s="276"/>
      <c r="D9" s="276"/>
      <c r="E9" s="275" t="s">
        <v>67</v>
      </c>
      <c r="F9" s="276"/>
      <c r="G9" s="276"/>
      <c r="H9" s="276"/>
    </row>
    <row r="10" spans="1:8" ht="20.25" customHeight="1">
      <c r="A10" s="274"/>
      <c r="B10" s="277" t="s">
        <v>50</v>
      </c>
      <c r="C10" s="278" t="s">
        <v>59</v>
      </c>
      <c r="D10" s="278"/>
      <c r="E10" s="279" t="s">
        <v>50</v>
      </c>
      <c r="F10" s="275" t="s">
        <v>59</v>
      </c>
      <c r="G10" s="276"/>
      <c r="H10" s="276"/>
    </row>
    <row r="11" spans="1:8" ht="75" customHeight="1">
      <c r="A11" s="274"/>
      <c r="B11" s="277"/>
      <c r="C11" s="259" t="s">
        <v>51</v>
      </c>
      <c r="D11" s="259" t="s">
        <v>64</v>
      </c>
      <c r="E11" s="279"/>
      <c r="F11" s="346" t="s">
        <v>51</v>
      </c>
      <c r="G11" s="275" t="s">
        <v>64</v>
      </c>
      <c r="H11" s="276"/>
    </row>
    <row r="12" spans="1:8" ht="17.25" customHeight="1">
      <c r="A12" s="44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347">
        <v>7</v>
      </c>
      <c r="H12" s="348"/>
    </row>
    <row r="13" spans="1:7" ht="6.75" customHeight="1">
      <c r="A13" s="46"/>
      <c r="B13" s="46"/>
      <c r="C13" s="46"/>
      <c r="D13" s="46"/>
      <c r="E13" s="46"/>
      <c r="F13" s="46"/>
      <c r="G13" s="46"/>
    </row>
    <row r="14" spans="1:7" ht="18.75" customHeight="1">
      <c r="A14" s="40" t="s">
        <v>45</v>
      </c>
      <c r="B14" s="349">
        <f aca="true" t="shared" si="0" ref="B14:B20">C14+D14</f>
        <v>0</v>
      </c>
      <c r="C14" s="349">
        <v>0</v>
      </c>
      <c r="D14" s="349">
        <v>0</v>
      </c>
      <c r="E14" s="349">
        <f aca="true" t="shared" si="1" ref="E14:E20">F14+G14</f>
        <v>42966</v>
      </c>
      <c r="F14" s="349">
        <v>22209.79</v>
      </c>
      <c r="G14" s="349">
        <v>20756.21</v>
      </c>
    </row>
    <row r="15" spans="1:7" ht="18.75" customHeight="1">
      <c r="A15" s="40" t="s">
        <v>27</v>
      </c>
      <c r="B15" s="349">
        <f t="shared" si="0"/>
        <v>18810</v>
      </c>
      <c r="C15" s="349">
        <v>7126.899</v>
      </c>
      <c r="D15" s="349">
        <v>11683.101</v>
      </c>
      <c r="E15" s="349">
        <f t="shared" si="1"/>
        <v>36432</v>
      </c>
      <c r="F15" s="349">
        <v>18832.265</v>
      </c>
      <c r="G15" s="349">
        <v>17599.735</v>
      </c>
    </row>
    <row r="16" spans="1:7" ht="18.75" customHeight="1">
      <c r="A16" s="40" t="s">
        <v>46</v>
      </c>
      <c r="B16" s="349">
        <f t="shared" si="0"/>
        <v>129209.681</v>
      </c>
      <c r="C16" s="349">
        <v>48956.103</v>
      </c>
      <c r="D16" s="349">
        <v>80253.578</v>
      </c>
      <c r="E16" s="349">
        <f t="shared" si="1"/>
        <v>64350</v>
      </c>
      <c r="F16" s="349">
        <v>33263.511</v>
      </c>
      <c r="G16" s="349">
        <v>31086.489</v>
      </c>
    </row>
    <row r="17" spans="1:7" ht="18.75" customHeight="1">
      <c r="A17" s="40" t="s">
        <v>30</v>
      </c>
      <c r="B17" s="349">
        <f t="shared" si="0"/>
        <v>71270.1</v>
      </c>
      <c r="C17" s="349">
        <v>27003.444</v>
      </c>
      <c r="D17" s="349">
        <v>44266.656</v>
      </c>
      <c r="E17" s="349">
        <f t="shared" si="1"/>
        <v>23562</v>
      </c>
      <c r="F17" s="349">
        <v>12179.562</v>
      </c>
      <c r="G17" s="349">
        <v>11382.438</v>
      </c>
    </row>
    <row r="18" spans="1:7" ht="18.75" customHeight="1">
      <c r="A18" s="40" t="s">
        <v>52</v>
      </c>
      <c r="B18" s="349">
        <f t="shared" si="0"/>
        <v>97519.781</v>
      </c>
      <c r="C18" s="349">
        <v>36949.154</v>
      </c>
      <c r="D18" s="349">
        <v>60570.627</v>
      </c>
      <c r="E18" s="349">
        <f t="shared" si="1"/>
        <v>53658</v>
      </c>
      <c r="F18" s="349">
        <v>27736.651</v>
      </c>
      <c r="G18" s="349">
        <v>25921.349</v>
      </c>
    </row>
    <row r="19" spans="1:7" ht="24.75" customHeight="1">
      <c r="A19" s="40" t="s">
        <v>44</v>
      </c>
      <c r="B19" s="349">
        <f t="shared" si="0"/>
        <v>0</v>
      </c>
      <c r="C19" s="349">
        <v>0</v>
      </c>
      <c r="D19" s="349">
        <v>0</v>
      </c>
      <c r="E19" s="349">
        <f t="shared" si="1"/>
        <v>21384</v>
      </c>
      <c r="F19" s="349">
        <v>11053.721</v>
      </c>
      <c r="G19" s="349">
        <v>10330.279</v>
      </c>
    </row>
    <row r="20" spans="1:8" ht="18.75">
      <c r="A20" s="40" t="s">
        <v>4</v>
      </c>
      <c r="B20" s="349">
        <f t="shared" si="0"/>
        <v>316809.562</v>
      </c>
      <c r="C20" s="107">
        <f>SUM(C14:C19)</f>
        <v>120035.6</v>
      </c>
      <c r="D20" s="107">
        <f>SUM(D14:D19)</f>
        <v>196773.962</v>
      </c>
      <c r="E20" s="349">
        <f t="shared" si="1"/>
        <v>242352</v>
      </c>
      <c r="F20" s="107">
        <f>SUM(F14:F19)</f>
        <v>125275.5</v>
      </c>
      <c r="G20" s="107">
        <f>SUM(G14:G19)</f>
        <v>117076.5</v>
      </c>
      <c r="H20" s="350" t="s">
        <v>287</v>
      </c>
    </row>
    <row r="21" ht="12.75">
      <c r="B21" s="27"/>
    </row>
    <row r="24" spans="3:6" ht="12.75">
      <c r="C24" s="35"/>
      <c r="F24" s="35"/>
    </row>
  </sheetData>
  <sheetProtection/>
  <mergeCells count="12">
    <mergeCell ref="G11:H11"/>
    <mergeCell ref="G12:H12"/>
    <mergeCell ref="A4:H4"/>
    <mergeCell ref="A6:H6"/>
    <mergeCell ref="G8:H8"/>
    <mergeCell ref="E9:H9"/>
    <mergeCell ref="F10:H10"/>
    <mergeCell ref="A9:A11"/>
    <mergeCell ref="B9:D9"/>
    <mergeCell ref="B10:B11"/>
    <mergeCell ref="C10:D10"/>
    <mergeCell ref="E10:E11"/>
  </mergeCells>
  <printOptions/>
  <pageMargins left="0.984251968503937" right="0.7874015748031497" top="0.984251968503937" bottom="0.6692913385826772" header="0.31496062992125984" footer="0.31496062992125984"/>
  <pageSetup fitToHeight="0" horizontalDpi="600" verticalDpi="600" orientation="landscape" paperSize="9" scale="78" r:id="rId1"/>
  <headerFooter differentFirst="1">
    <oddHeader>&amp;R&amp;"Times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zoomScalePageLayoutView="50" workbookViewId="0" topLeftCell="A1">
      <selection activeCell="F3" sqref="F3"/>
    </sheetView>
  </sheetViews>
  <sheetFormatPr defaultColWidth="9.00390625" defaultRowHeight="12.75"/>
  <cols>
    <col min="1" max="1" width="27.00390625" style="0" customWidth="1"/>
    <col min="2" max="2" width="13.75390625" style="0" customWidth="1"/>
    <col min="3" max="3" width="15.75390625" style="0" customWidth="1"/>
    <col min="4" max="4" width="20.75390625" style="0" customWidth="1"/>
    <col min="5" max="5" width="14.375" style="0" customWidth="1"/>
    <col min="6" max="6" width="16.375" style="0" customWidth="1"/>
    <col min="7" max="7" width="20.875" style="0" customWidth="1"/>
    <col min="8" max="8" width="13.875" style="0" customWidth="1"/>
  </cols>
  <sheetData>
    <row r="1" spans="1:7" s="10" customFormat="1" ht="18.75">
      <c r="A1" s="24"/>
      <c r="B1" s="24"/>
      <c r="C1" s="24"/>
      <c r="D1" s="24"/>
      <c r="E1" s="24"/>
      <c r="F1" s="271" t="s">
        <v>8</v>
      </c>
      <c r="G1" s="271"/>
    </row>
    <row r="2" spans="1:7" s="3" customFormat="1" ht="18.75">
      <c r="A2" s="24"/>
      <c r="B2" s="24"/>
      <c r="C2" s="24"/>
      <c r="D2" s="24"/>
      <c r="E2" s="24"/>
      <c r="F2" s="271" t="s">
        <v>251</v>
      </c>
      <c r="G2" s="271"/>
    </row>
    <row r="3" spans="1:4" s="3" customFormat="1" ht="17.25" customHeight="1">
      <c r="A3" s="16"/>
      <c r="B3" s="16"/>
      <c r="C3" s="18"/>
      <c r="D3" s="18"/>
    </row>
    <row r="4" spans="1:7" s="6" customFormat="1" ht="18.75" customHeight="1">
      <c r="A4" s="268" t="s">
        <v>0</v>
      </c>
      <c r="B4" s="268"/>
      <c r="C4" s="268"/>
      <c r="D4" s="268"/>
      <c r="E4" s="268"/>
      <c r="F4" s="268"/>
      <c r="G4" s="268"/>
    </row>
    <row r="5" spans="1:7" s="6" customFormat="1" ht="3.75" customHeight="1">
      <c r="A5" s="82"/>
      <c r="B5" s="82"/>
      <c r="C5" s="82"/>
      <c r="D5" s="82"/>
      <c r="E5" s="82"/>
      <c r="F5" s="82"/>
      <c r="G5" s="82"/>
    </row>
    <row r="6" spans="1:7" s="6" customFormat="1" ht="66.75" customHeight="1">
      <c r="A6" s="282" t="s">
        <v>109</v>
      </c>
      <c r="B6" s="282"/>
      <c r="C6" s="282"/>
      <c r="D6" s="282"/>
      <c r="E6" s="282"/>
      <c r="F6" s="282"/>
      <c r="G6" s="282"/>
    </row>
    <row r="7" spans="1:4" s="3" customFormat="1" ht="15.75" customHeight="1">
      <c r="A7" s="16"/>
      <c r="B7" s="16"/>
      <c r="C7" s="18"/>
      <c r="D7" s="18"/>
    </row>
    <row r="8" spans="1:7" ht="15.75" customHeight="1">
      <c r="A8" s="84"/>
      <c r="B8" s="85"/>
      <c r="C8" s="85"/>
      <c r="D8" s="85"/>
      <c r="E8" s="83"/>
      <c r="F8" s="83"/>
      <c r="G8" s="85" t="s">
        <v>1</v>
      </c>
    </row>
    <row r="9" spans="1:7" ht="21.75" customHeight="1">
      <c r="A9" s="283" t="s">
        <v>105</v>
      </c>
      <c r="B9" s="286" t="s">
        <v>60</v>
      </c>
      <c r="C9" s="287"/>
      <c r="D9" s="287"/>
      <c r="E9" s="286" t="s">
        <v>67</v>
      </c>
      <c r="F9" s="287"/>
      <c r="G9" s="287"/>
    </row>
    <row r="10" spans="1:8" ht="20.25" customHeight="1">
      <c r="A10" s="284"/>
      <c r="B10" s="288" t="s">
        <v>50</v>
      </c>
      <c r="C10" s="289" t="s">
        <v>59</v>
      </c>
      <c r="D10" s="289"/>
      <c r="E10" s="290" t="s">
        <v>50</v>
      </c>
      <c r="F10" s="289" t="s">
        <v>59</v>
      </c>
      <c r="G10" s="291"/>
      <c r="H10" s="87"/>
    </row>
    <row r="11" spans="1:8" ht="66" customHeight="1">
      <c r="A11" s="285"/>
      <c r="B11" s="289"/>
      <c r="C11" s="88" t="s">
        <v>51</v>
      </c>
      <c r="D11" s="88" t="s">
        <v>79</v>
      </c>
      <c r="E11" s="289"/>
      <c r="F11" s="88" t="s">
        <v>51</v>
      </c>
      <c r="G11" s="86" t="s">
        <v>80</v>
      </c>
      <c r="H11" s="142"/>
    </row>
    <row r="12" spans="1:7" ht="3" customHeight="1">
      <c r="A12" s="89"/>
      <c r="B12" s="89"/>
      <c r="C12" s="89"/>
      <c r="D12" s="89"/>
      <c r="E12" s="89"/>
      <c r="F12" s="89"/>
      <c r="G12" s="89"/>
    </row>
    <row r="13" spans="1:9" ht="30" customHeight="1">
      <c r="A13" s="90" t="s">
        <v>81</v>
      </c>
      <c r="B13" s="214">
        <f>C13+D13</f>
        <v>11204.32</v>
      </c>
      <c r="C13" s="214">
        <v>11092.27</v>
      </c>
      <c r="D13" s="214">
        <v>112.05</v>
      </c>
      <c r="E13" s="214"/>
      <c r="F13" s="214"/>
      <c r="G13" s="214"/>
      <c r="H13" s="26"/>
      <c r="I13" s="26"/>
    </row>
    <row r="14" spans="1:9" ht="30" customHeight="1">
      <c r="A14" s="90" t="s">
        <v>82</v>
      </c>
      <c r="B14" s="214">
        <f>C14+D14</f>
        <v>5325.03</v>
      </c>
      <c r="C14" s="214">
        <v>5271.73</v>
      </c>
      <c r="D14" s="214">
        <v>53.3</v>
      </c>
      <c r="E14" s="214">
        <f>F14+G14</f>
        <v>3331.647</v>
      </c>
      <c r="F14" s="214">
        <v>3297.5</v>
      </c>
      <c r="G14" s="214">
        <v>34.147</v>
      </c>
      <c r="H14" s="26"/>
      <c r="I14" s="26"/>
    </row>
    <row r="15" spans="1:9" ht="30.75" customHeight="1">
      <c r="A15" s="90" t="s">
        <v>86</v>
      </c>
      <c r="B15" s="214"/>
      <c r="C15" s="215"/>
      <c r="D15" s="215"/>
      <c r="E15" s="214">
        <f>F15+G15</f>
        <v>6208.191</v>
      </c>
      <c r="F15" s="214">
        <v>6144.6</v>
      </c>
      <c r="G15" s="214">
        <v>63.591</v>
      </c>
      <c r="H15" s="26"/>
      <c r="I15" s="26"/>
    </row>
    <row r="16" spans="1:9" ht="31.5" customHeight="1">
      <c r="A16" s="90" t="s">
        <v>83</v>
      </c>
      <c r="B16" s="214"/>
      <c r="C16" s="215"/>
      <c r="D16" s="215"/>
      <c r="E16" s="214">
        <f>F16+G16</f>
        <v>3465</v>
      </c>
      <c r="F16" s="214">
        <v>3429.49</v>
      </c>
      <c r="G16" s="214">
        <v>35.51</v>
      </c>
      <c r="H16" s="26"/>
      <c r="I16" s="26"/>
    </row>
    <row r="17" spans="1:9" ht="32.25" customHeight="1">
      <c r="A17" s="90" t="s">
        <v>84</v>
      </c>
      <c r="B17" s="214"/>
      <c r="C17" s="215"/>
      <c r="D17" s="215"/>
      <c r="E17" s="214">
        <f>F17+G17</f>
        <v>3465</v>
      </c>
      <c r="F17" s="214">
        <v>3429.49</v>
      </c>
      <c r="G17" s="214">
        <v>35.51</v>
      </c>
      <c r="H17" s="26"/>
      <c r="I17" s="26"/>
    </row>
    <row r="18" spans="1:9" ht="30.75" customHeight="1">
      <c r="A18" s="90" t="s">
        <v>85</v>
      </c>
      <c r="B18" s="214"/>
      <c r="C18" s="215"/>
      <c r="D18" s="215"/>
      <c r="E18" s="214">
        <f>F18+G18</f>
        <v>4465.791</v>
      </c>
      <c r="F18" s="214">
        <v>4420.02</v>
      </c>
      <c r="G18" s="214">
        <v>45.771</v>
      </c>
      <c r="H18" s="26"/>
      <c r="I18" s="26"/>
    </row>
    <row r="19" spans="1:9" ht="24.75" customHeight="1">
      <c r="A19" s="84" t="s">
        <v>4</v>
      </c>
      <c r="B19" s="216">
        <f aca="true" t="shared" si="0" ref="B19:G19">SUM(B13:B18)</f>
        <v>16529.35</v>
      </c>
      <c r="C19" s="216">
        <f t="shared" si="0"/>
        <v>16364</v>
      </c>
      <c r="D19" s="216">
        <f t="shared" si="0"/>
        <v>165.35</v>
      </c>
      <c r="E19" s="216">
        <f t="shared" si="0"/>
        <v>20935.629</v>
      </c>
      <c r="F19" s="216">
        <f t="shared" si="0"/>
        <v>20721.1</v>
      </c>
      <c r="G19" s="216">
        <f t="shared" si="0"/>
        <v>214.529</v>
      </c>
      <c r="H19" s="26"/>
      <c r="I19" s="26"/>
    </row>
    <row r="20" spans="1:7" ht="15">
      <c r="A20" s="83"/>
      <c r="B20" s="91"/>
      <c r="C20" s="83"/>
      <c r="D20" s="83"/>
      <c r="E20" s="83"/>
      <c r="F20" s="83"/>
      <c r="G20" s="83"/>
    </row>
    <row r="21" spans="1:7" ht="15">
      <c r="A21" s="280"/>
      <c r="B21" s="280"/>
      <c r="C21" s="280"/>
      <c r="D21" s="280"/>
      <c r="E21" s="280"/>
      <c r="F21" s="280"/>
      <c r="G21" s="280"/>
    </row>
    <row r="22" spans="1:7" ht="15">
      <c r="A22" s="280"/>
      <c r="B22" s="280"/>
      <c r="C22" s="280"/>
      <c r="D22" s="280"/>
      <c r="E22" s="280"/>
      <c r="F22" s="280"/>
      <c r="G22" s="280"/>
    </row>
    <row r="23" spans="1:7" ht="18">
      <c r="A23" s="281"/>
      <c r="B23" s="281"/>
      <c r="C23" s="281"/>
      <c r="D23" s="281"/>
      <c r="E23" s="281"/>
      <c r="F23" s="281"/>
      <c r="G23" s="281"/>
    </row>
    <row r="24" spans="5:7" ht="15.75">
      <c r="E24" s="26"/>
      <c r="F24" s="26"/>
      <c r="G24" s="26"/>
    </row>
    <row r="25" spans="5:7" ht="15.75">
      <c r="E25" s="26"/>
      <c r="F25" s="26"/>
      <c r="G25" s="26"/>
    </row>
    <row r="26" ht="12.75">
      <c r="G26" s="27"/>
    </row>
  </sheetData>
  <sheetProtection/>
  <mergeCells count="14">
    <mergeCell ref="C10:D10"/>
    <mergeCell ref="E10:E11"/>
    <mergeCell ref="F10:G10"/>
    <mergeCell ref="A21:G21"/>
    <mergeCell ref="A22:G22"/>
    <mergeCell ref="A23:G23"/>
    <mergeCell ref="F1:G1"/>
    <mergeCell ref="F2:G2"/>
    <mergeCell ref="A4:G4"/>
    <mergeCell ref="A6:G6"/>
    <mergeCell ref="A9:A11"/>
    <mergeCell ref="B9:D9"/>
    <mergeCell ref="E9:G9"/>
    <mergeCell ref="B10:B11"/>
  </mergeCells>
  <printOptions/>
  <pageMargins left="0.984251968503937" right="0.7874015748031497" top="0.984251968503937" bottom="0.5511811023622047" header="0.55118110236220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4.375" style="182" customWidth="1"/>
    <col min="2" max="2" width="15.125" style="182" customWidth="1"/>
    <col min="3" max="3" width="15.25390625" style="182" customWidth="1"/>
    <col min="4" max="4" width="22.125" style="182" customWidth="1"/>
    <col min="5" max="5" width="16.25390625" style="182" customWidth="1"/>
    <col min="6" max="6" width="17.00390625" style="182" customWidth="1"/>
    <col min="7" max="7" width="22.00390625" style="182" customWidth="1"/>
    <col min="8" max="16384" width="9.125" style="182" customWidth="1"/>
  </cols>
  <sheetData>
    <row r="1" spans="1:7" s="173" customFormat="1" ht="18.75">
      <c r="A1" s="172"/>
      <c r="B1" s="172"/>
      <c r="C1" s="172"/>
      <c r="D1" s="172"/>
      <c r="E1" s="172"/>
      <c r="F1" s="293" t="s">
        <v>23</v>
      </c>
      <c r="G1" s="293"/>
    </row>
    <row r="2" spans="1:7" s="174" customFormat="1" ht="18.75">
      <c r="A2" s="172"/>
      <c r="B2" s="172"/>
      <c r="C2" s="172"/>
      <c r="D2" s="172"/>
      <c r="E2" s="172"/>
      <c r="F2" s="293" t="s">
        <v>251</v>
      </c>
      <c r="G2" s="293"/>
    </row>
    <row r="3" spans="1:7" s="174" customFormat="1" ht="11.25" customHeight="1">
      <c r="A3" s="175"/>
      <c r="B3" s="175"/>
      <c r="C3" s="176"/>
      <c r="D3" s="176"/>
      <c r="F3" s="177"/>
      <c r="G3" s="177"/>
    </row>
    <row r="4" spans="1:4" s="174" customFormat="1" ht="11.25" customHeight="1">
      <c r="A4" s="175"/>
      <c r="B4" s="175"/>
      <c r="C4" s="176"/>
      <c r="D4" s="176"/>
    </row>
    <row r="5" spans="1:4" s="174" customFormat="1" ht="10.5" customHeight="1">
      <c r="A5" s="175"/>
      <c r="B5" s="175"/>
      <c r="C5" s="176"/>
      <c r="D5" s="176"/>
    </row>
    <row r="6" spans="1:7" s="179" customFormat="1" ht="18.75" customHeight="1">
      <c r="A6" s="294" t="s">
        <v>0</v>
      </c>
      <c r="B6" s="294"/>
      <c r="C6" s="294"/>
      <c r="D6" s="294"/>
      <c r="E6" s="294"/>
      <c r="F6" s="294"/>
      <c r="G6" s="294"/>
    </row>
    <row r="7" spans="1:7" s="179" customFormat="1" ht="12" customHeight="1">
      <c r="A7" s="178"/>
      <c r="B7" s="178"/>
      <c r="C7" s="178"/>
      <c r="D7" s="178"/>
      <c r="E7" s="178"/>
      <c r="F7" s="178"/>
      <c r="G7" s="178"/>
    </row>
    <row r="8" spans="1:7" s="179" customFormat="1" ht="105.75" customHeight="1">
      <c r="A8" s="295" t="s">
        <v>254</v>
      </c>
      <c r="B8" s="295"/>
      <c r="C8" s="295"/>
      <c r="D8" s="295"/>
      <c r="E8" s="295"/>
      <c r="F8" s="295"/>
      <c r="G8" s="295"/>
    </row>
    <row r="9" spans="1:7" s="179" customFormat="1" ht="12" customHeight="1">
      <c r="A9" s="180"/>
      <c r="B9" s="180"/>
      <c r="C9" s="180"/>
      <c r="D9" s="180"/>
      <c r="E9" s="180"/>
      <c r="F9" s="180"/>
      <c r="G9" s="180"/>
    </row>
    <row r="10" spans="1:7" s="179" customFormat="1" ht="12" customHeight="1">
      <c r="A10" s="180"/>
      <c r="B10" s="180"/>
      <c r="C10" s="180"/>
      <c r="D10" s="180"/>
      <c r="E10" s="180"/>
      <c r="F10" s="180"/>
      <c r="G10" s="180"/>
    </row>
    <row r="11" spans="1:4" ht="12" customHeight="1">
      <c r="A11" s="181"/>
      <c r="B11" s="181"/>
      <c r="C11" s="181"/>
      <c r="D11" s="181"/>
    </row>
    <row r="12" spans="1:7" ht="21" customHeight="1">
      <c r="A12" s="183"/>
      <c r="B12" s="184"/>
      <c r="C12" s="184"/>
      <c r="D12" s="184"/>
      <c r="G12" s="185" t="s">
        <v>1</v>
      </c>
    </row>
    <row r="13" spans="1:7" ht="21.75" customHeight="1">
      <c r="A13" s="296" t="s">
        <v>74</v>
      </c>
      <c r="B13" s="299" t="s">
        <v>60</v>
      </c>
      <c r="C13" s="300"/>
      <c r="D13" s="300"/>
      <c r="E13" s="299" t="s">
        <v>67</v>
      </c>
      <c r="F13" s="300"/>
      <c r="G13" s="300"/>
    </row>
    <row r="14" spans="1:8" ht="20.25" customHeight="1">
      <c r="A14" s="297"/>
      <c r="B14" s="301" t="s">
        <v>50</v>
      </c>
      <c r="C14" s="302" t="s">
        <v>59</v>
      </c>
      <c r="D14" s="302"/>
      <c r="E14" s="303" t="s">
        <v>50</v>
      </c>
      <c r="F14" s="302" t="s">
        <v>59</v>
      </c>
      <c r="G14" s="304"/>
      <c r="H14" s="187"/>
    </row>
    <row r="15" spans="1:7" ht="66.75" customHeight="1">
      <c r="A15" s="298"/>
      <c r="B15" s="302"/>
      <c r="C15" s="188" t="s">
        <v>51</v>
      </c>
      <c r="D15" s="188" t="s">
        <v>79</v>
      </c>
      <c r="E15" s="302"/>
      <c r="F15" s="188" t="s">
        <v>51</v>
      </c>
      <c r="G15" s="186" t="s">
        <v>80</v>
      </c>
    </row>
    <row r="16" spans="1:7" ht="5.25" customHeight="1">
      <c r="A16" s="189"/>
      <c r="B16" s="189"/>
      <c r="C16" s="189"/>
      <c r="D16" s="189"/>
      <c r="E16" s="189"/>
      <c r="F16" s="189"/>
      <c r="G16" s="189"/>
    </row>
    <row r="17" spans="1:7" ht="19.5" customHeight="1">
      <c r="A17" s="190" t="s">
        <v>65</v>
      </c>
      <c r="B17" s="191">
        <f>C17+D17</f>
        <v>298565.5102</v>
      </c>
      <c r="C17" s="191">
        <v>292594.2</v>
      </c>
      <c r="D17" s="191">
        <v>5971.3102</v>
      </c>
      <c r="E17" s="191">
        <f>F17+G17</f>
        <v>298565.5102</v>
      </c>
      <c r="F17" s="191">
        <v>292594.2</v>
      </c>
      <c r="G17" s="191">
        <v>5971.3102</v>
      </c>
    </row>
    <row r="18" spans="1:7" ht="30" customHeight="1">
      <c r="A18" s="192" t="s">
        <v>4</v>
      </c>
      <c r="B18" s="191">
        <f aca="true" t="shared" si="0" ref="B18:G18">SUM(B17:B17)</f>
        <v>298565.5102</v>
      </c>
      <c r="C18" s="191">
        <f t="shared" si="0"/>
        <v>292594.2</v>
      </c>
      <c r="D18" s="191">
        <f t="shared" si="0"/>
        <v>5971.3102</v>
      </c>
      <c r="E18" s="191">
        <f t="shared" si="0"/>
        <v>298565.5102</v>
      </c>
      <c r="F18" s="191">
        <f t="shared" si="0"/>
        <v>292594.2</v>
      </c>
      <c r="G18" s="191">
        <f t="shared" si="0"/>
        <v>5971.3102</v>
      </c>
    </row>
    <row r="19" ht="15">
      <c r="B19" s="193"/>
    </row>
    <row r="20" spans="1:7" ht="15">
      <c r="A20" s="292"/>
      <c r="B20" s="292"/>
      <c r="C20" s="292"/>
      <c r="D20" s="292"/>
      <c r="E20" s="292"/>
      <c r="F20" s="292"/>
      <c r="G20" s="292"/>
    </row>
    <row r="21" spans="1:7" ht="15">
      <c r="A21" s="292"/>
      <c r="B21" s="292"/>
      <c r="C21" s="292"/>
      <c r="D21" s="292"/>
      <c r="E21" s="292"/>
      <c r="F21" s="292"/>
      <c r="G21" s="292"/>
    </row>
    <row r="22" spans="1:7" ht="15">
      <c r="A22" s="292"/>
      <c r="B22" s="292"/>
      <c r="C22" s="292"/>
      <c r="D22" s="292"/>
      <c r="E22" s="292"/>
      <c r="F22" s="292"/>
      <c r="G22" s="292"/>
    </row>
  </sheetData>
  <sheetProtection/>
  <mergeCells count="14">
    <mergeCell ref="C14:D14"/>
    <mergeCell ref="E14:E15"/>
    <mergeCell ref="F14:G14"/>
    <mergeCell ref="A20:G20"/>
    <mergeCell ref="A21:G21"/>
    <mergeCell ref="A22:G22"/>
    <mergeCell ref="F1:G1"/>
    <mergeCell ref="F2:G2"/>
    <mergeCell ref="A6:G6"/>
    <mergeCell ref="A8:G8"/>
    <mergeCell ref="A13:A15"/>
    <mergeCell ref="B13:D13"/>
    <mergeCell ref="E13:G13"/>
    <mergeCell ref="B14:B15"/>
  </mergeCells>
  <printOptions/>
  <pageMargins left="0.7086614173228347" right="0.3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="115" zoomScaleNormal="115" zoomScalePageLayoutView="0" workbookViewId="0" topLeftCell="A4">
      <selection activeCell="A8" sqref="A8:D8"/>
    </sheetView>
  </sheetViews>
  <sheetFormatPr defaultColWidth="9.00390625" defaultRowHeight="12.75"/>
  <cols>
    <col min="1" max="1" width="24.125" style="28" customWidth="1"/>
    <col min="2" max="2" width="17.00390625" style="28" customWidth="1"/>
    <col min="3" max="3" width="18.375" style="28" customWidth="1"/>
    <col min="4" max="4" width="23.75390625" style="28" customWidth="1"/>
  </cols>
  <sheetData>
    <row r="1" spans="1:4" ht="18.75">
      <c r="A1" s="145"/>
      <c r="B1" s="145"/>
      <c r="C1" s="16"/>
      <c r="D1" s="14" t="s">
        <v>240</v>
      </c>
    </row>
    <row r="2" spans="1:4" ht="18.75">
      <c r="A2" s="145"/>
      <c r="B2" s="145"/>
      <c r="C2" s="16"/>
      <c r="D2" s="14" t="s">
        <v>243</v>
      </c>
    </row>
    <row r="3" spans="1:4" ht="18.75">
      <c r="A3" s="145"/>
      <c r="B3" s="145"/>
      <c r="C3" s="16"/>
      <c r="D3" s="16"/>
    </row>
    <row r="4" spans="1:4" ht="18.75">
      <c r="A4" s="145"/>
      <c r="B4" s="145"/>
      <c r="C4" s="16"/>
      <c r="D4" s="16"/>
    </row>
    <row r="6" spans="1:4" ht="18.75">
      <c r="A6" s="305" t="s">
        <v>6</v>
      </c>
      <c r="B6" s="305"/>
      <c r="C6" s="305"/>
      <c r="D6" s="305"/>
    </row>
    <row r="7" spans="1:4" ht="18.75">
      <c r="A7" s="146"/>
      <c r="B7" s="146"/>
      <c r="C7" s="146"/>
      <c r="D7" s="146"/>
    </row>
    <row r="8" spans="1:4" ht="136.5" customHeight="1">
      <c r="A8" s="268" t="s">
        <v>269</v>
      </c>
      <c r="B8" s="268"/>
      <c r="C8" s="268"/>
      <c r="D8" s="268"/>
    </row>
    <row r="9" spans="1:4" ht="18.75">
      <c r="A9" s="162"/>
      <c r="B9" s="162"/>
      <c r="C9" s="162"/>
      <c r="D9" s="162"/>
    </row>
    <row r="10" spans="1:4" ht="18.75">
      <c r="A10" s="162"/>
      <c r="B10" s="162"/>
      <c r="C10" s="162"/>
      <c r="D10" s="162"/>
    </row>
    <row r="11" spans="1:4" ht="18.75">
      <c r="A11" s="162"/>
      <c r="B11" s="162"/>
      <c r="C11" s="162"/>
      <c r="D11" s="162"/>
    </row>
    <row r="12" ht="18.75">
      <c r="D12" s="194" t="s">
        <v>1</v>
      </c>
    </row>
    <row r="13" spans="1:4" ht="18.75">
      <c r="A13" s="306" t="s">
        <v>74</v>
      </c>
      <c r="B13" s="306" t="s">
        <v>4</v>
      </c>
      <c r="C13" s="308" t="s">
        <v>122</v>
      </c>
      <c r="D13" s="309"/>
    </row>
    <row r="14" spans="1:4" ht="75">
      <c r="A14" s="307"/>
      <c r="B14" s="307"/>
      <c r="C14" s="75" t="s">
        <v>62</v>
      </c>
      <c r="D14" s="75" t="s">
        <v>123</v>
      </c>
    </row>
    <row r="15" spans="1:4" ht="18.75">
      <c r="A15" s="148"/>
      <c r="B15" s="149"/>
      <c r="C15" s="149"/>
      <c r="D15" s="150"/>
    </row>
    <row r="16" spans="1:4" ht="18.75">
      <c r="A16" s="73" t="s">
        <v>30</v>
      </c>
      <c r="B16" s="151">
        <f>C16+D16</f>
        <v>92944.38776</v>
      </c>
      <c r="C16" s="195">
        <v>91085.5</v>
      </c>
      <c r="D16" s="196">
        <v>1858.88776</v>
      </c>
    </row>
    <row r="17" spans="1:4" s="229" customFormat="1" ht="27.75" customHeight="1">
      <c r="A17" s="153" t="s">
        <v>4</v>
      </c>
      <c r="B17" s="228">
        <f>SUM(B16:B16)</f>
        <v>92944.38776</v>
      </c>
      <c r="C17" s="228">
        <f>SUM(C16:C16)</f>
        <v>91085.5</v>
      </c>
      <c r="D17" s="228">
        <f>SUM(D16:D16)</f>
        <v>1858.88776</v>
      </c>
    </row>
    <row r="18" ht="18.75">
      <c r="D18" s="157"/>
    </row>
    <row r="19" ht="18.75">
      <c r="D19" s="157"/>
    </row>
    <row r="20" ht="18.75">
      <c r="D20" s="157"/>
    </row>
    <row r="21" spans="1:4" ht="18.75">
      <c r="A21" s="310"/>
      <c r="B21" s="310"/>
      <c r="C21" s="310"/>
      <c r="D21" s="310"/>
    </row>
    <row r="22" ht="18.75">
      <c r="D22" s="157"/>
    </row>
    <row r="23" ht="18.75">
      <c r="D23" s="157"/>
    </row>
  </sheetData>
  <sheetProtection/>
  <mergeCells count="6">
    <mergeCell ref="A6:D6"/>
    <mergeCell ref="A8:D8"/>
    <mergeCell ref="A13:A14"/>
    <mergeCell ref="B13:B14"/>
    <mergeCell ref="C13:D13"/>
    <mergeCell ref="A21:D21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9" sqref="A9:IV9"/>
    </sheetView>
  </sheetViews>
  <sheetFormatPr defaultColWidth="9.00390625" defaultRowHeight="12.75"/>
  <cols>
    <col min="1" max="1" width="24.125" style="28" customWidth="1"/>
    <col min="2" max="2" width="17.00390625" style="28" customWidth="1"/>
    <col min="3" max="3" width="18.375" style="28" customWidth="1"/>
    <col min="4" max="4" width="23.75390625" style="28" customWidth="1"/>
  </cols>
  <sheetData>
    <row r="1" spans="1:4" ht="18.75">
      <c r="A1" s="145"/>
      <c r="B1" s="145"/>
      <c r="C1" s="16"/>
      <c r="D1" s="14" t="s">
        <v>57</v>
      </c>
    </row>
    <row r="2" spans="1:4" ht="18.75">
      <c r="A2" s="145"/>
      <c r="B2" s="145"/>
      <c r="C2" s="16"/>
      <c r="D2" s="14" t="s">
        <v>243</v>
      </c>
    </row>
    <row r="3" spans="1:4" ht="18.75">
      <c r="A3" s="145"/>
      <c r="B3" s="145"/>
      <c r="C3" s="16"/>
      <c r="D3" s="16"/>
    </row>
    <row r="4" spans="1:4" ht="18.75">
      <c r="A4" s="145"/>
      <c r="B4" s="145"/>
      <c r="C4" s="16"/>
      <c r="D4" s="16"/>
    </row>
    <row r="6" spans="1:4" ht="18.75">
      <c r="A6" s="305" t="s">
        <v>6</v>
      </c>
      <c r="B6" s="305"/>
      <c r="C6" s="305"/>
      <c r="D6" s="305"/>
    </row>
    <row r="7" spans="1:4" ht="18.75">
      <c r="A7" s="146"/>
      <c r="B7" s="146"/>
      <c r="C7" s="146"/>
      <c r="D7" s="146"/>
    </row>
    <row r="8" spans="1:4" ht="93" customHeight="1">
      <c r="A8" s="268" t="s">
        <v>271</v>
      </c>
      <c r="B8" s="268"/>
      <c r="C8" s="268"/>
      <c r="D8" s="268"/>
    </row>
    <row r="9" spans="1:4" ht="18.75">
      <c r="A9" s="162"/>
      <c r="B9" s="162"/>
      <c r="C9" s="162"/>
      <c r="D9" s="162"/>
    </row>
    <row r="10" spans="1:4" ht="18.75">
      <c r="A10" s="162"/>
      <c r="B10" s="162"/>
      <c r="C10" s="162"/>
      <c r="D10" s="162"/>
    </row>
    <row r="11" spans="1:4" ht="18.75">
      <c r="A11" s="162"/>
      <c r="B11" s="162"/>
      <c r="C11" s="162"/>
      <c r="D11" s="162"/>
    </row>
    <row r="12" ht="18.75">
      <c r="D12" s="194" t="s">
        <v>1</v>
      </c>
    </row>
    <row r="13" spans="1:4" ht="18.75">
      <c r="A13" s="306" t="s">
        <v>232</v>
      </c>
      <c r="B13" s="306" t="s">
        <v>4</v>
      </c>
      <c r="C13" s="308" t="s">
        <v>122</v>
      </c>
      <c r="D13" s="309"/>
    </row>
    <row r="14" spans="1:4" ht="75">
      <c r="A14" s="307"/>
      <c r="B14" s="307"/>
      <c r="C14" s="75" t="s">
        <v>62</v>
      </c>
      <c r="D14" s="75" t="s">
        <v>123</v>
      </c>
    </row>
    <row r="15" spans="1:4" ht="18.75">
      <c r="A15" s="148"/>
      <c r="B15" s="149"/>
      <c r="C15" s="149"/>
      <c r="D15" s="150"/>
    </row>
    <row r="16" spans="1:4" ht="18.75">
      <c r="A16" s="73" t="s">
        <v>7</v>
      </c>
      <c r="B16" s="151">
        <f>C16+D16</f>
        <v>225964.28572</v>
      </c>
      <c r="C16" s="195">
        <v>221445</v>
      </c>
      <c r="D16" s="196">
        <v>4519.28572</v>
      </c>
    </row>
    <row r="17" spans="1:4" ht="18.75">
      <c r="A17" s="73" t="s">
        <v>65</v>
      </c>
      <c r="B17" s="151">
        <f>C17+D17</f>
        <v>183674.28571</v>
      </c>
      <c r="C17" s="195">
        <v>180000.8</v>
      </c>
      <c r="D17" s="196">
        <v>3673.48571</v>
      </c>
    </row>
    <row r="18" spans="1:4" s="229" customFormat="1" ht="27.75" customHeight="1">
      <c r="A18" s="153" t="s">
        <v>4</v>
      </c>
      <c r="B18" s="228">
        <f>SUM(B16:B17)</f>
        <v>409638.57143</v>
      </c>
      <c r="C18" s="228">
        <f>SUM(C16:C17)</f>
        <v>401445.8</v>
      </c>
      <c r="D18" s="228">
        <f>SUM(D16:D17)</f>
        <v>8192.77143</v>
      </c>
    </row>
    <row r="19" ht="18.75">
      <c r="D19" s="157"/>
    </row>
    <row r="20" ht="18.75">
      <c r="D20" s="157"/>
    </row>
    <row r="21" ht="18.75">
      <c r="D21" s="157"/>
    </row>
    <row r="22" spans="1:4" ht="18.75">
      <c r="A22" s="310"/>
      <c r="B22" s="310"/>
      <c r="C22" s="310"/>
      <c r="D22" s="310"/>
    </row>
    <row r="23" ht="18.75">
      <c r="D23" s="157"/>
    </row>
    <row r="24" ht="18.75">
      <c r="D24" s="157"/>
    </row>
  </sheetData>
  <sheetProtection/>
  <mergeCells count="6">
    <mergeCell ref="A6:D6"/>
    <mergeCell ref="A8:D8"/>
    <mergeCell ref="A13:A14"/>
    <mergeCell ref="B13:B14"/>
    <mergeCell ref="C13:D13"/>
    <mergeCell ref="A22:D22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4">
      <selection activeCell="A30" sqref="A1:C30"/>
    </sheetView>
  </sheetViews>
  <sheetFormatPr defaultColWidth="9.00390625" defaultRowHeight="12.75"/>
  <cols>
    <col min="1" max="1" width="39.25390625" style="0" customWidth="1"/>
    <col min="2" max="3" width="24.00390625" style="0" customWidth="1"/>
  </cols>
  <sheetData>
    <row r="1" spans="1:3" s="7" customFormat="1" ht="18.75">
      <c r="A1" s="48"/>
      <c r="B1" s="48"/>
      <c r="C1" s="38" t="s">
        <v>13</v>
      </c>
    </row>
    <row r="2" spans="1:3" s="7" customFormat="1" ht="18.75">
      <c r="A2" s="48"/>
      <c r="B2" s="48"/>
      <c r="C2" s="38" t="s">
        <v>251</v>
      </c>
    </row>
    <row r="3" spans="1:3" s="1" customFormat="1" ht="49.5" customHeight="1">
      <c r="A3" s="48"/>
      <c r="B3" s="48"/>
      <c r="C3" s="38"/>
    </row>
    <row r="4" spans="1:3" s="1" customFormat="1" ht="18.75">
      <c r="A4" s="262" t="s">
        <v>0</v>
      </c>
      <c r="B4" s="262"/>
      <c r="C4" s="262"/>
    </row>
    <row r="5" spans="1:3" s="1" customFormat="1" ht="3.75" customHeight="1">
      <c r="A5" s="119"/>
      <c r="B5" s="119"/>
      <c r="C5" s="50"/>
    </row>
    <row r="6" spans="1:3" s="3" customFormat="1" ht="236.25" customHeight="1">
      <c r="A6" s="263" t="s">
        <v>113</v>
      </c>
      <c r="B6" s="263"/>
      <c r="C6" s="263"/>
    </row>
    <row r="7" spans="1:3" s="1" customFormat="1" ht="49.5" customHeight="1">
      <c r="A7" s="48"/>
      <c r="B7" s="48"/>
      <c r="C7" s="38"/>
    </row>
    <row r="8" spans="1:3" s="3" customFormat="1" ht="22.5" customHeight="1">
      <c r="A8" s="40"/>
      <c r="B8" s="40"/>
      <c r="C8" s="41" t="s">
        <v>1</v>
      </c>
    </row>
    <row r="9" spans="1:3" s="3" customFormat="1" ht="48" customHeight="1">
      <c r="A9" s="62" t="s">
        <v>43</v>
      </c>
      <c r="B9" s="53" t="s">
        <v>60</v>
      </c>
      <c r="C9" s="54" t="s">
        <v>67</v>
      </c>
    </row>
    <row r="10" spans="1:3" s="3" customFormat="1" ht="18.75" customHeight="1">
      <c r="A10" s="62">
        <v>1</v>
      </c>
      <c r="B10" s="53">
        <v>2</v>
      </c>
      <c r="C10" s="62">
        <v>3</v>
      </c>
    </row>
    <row r="11" spans="1:4" s="1" customFormat="1" ht="6.75" customHeight="1">
      <c r="A11" s="37"/>
      <c r="B11" s="37"/>
      <c r="C11" s="7"/>
      <c r="D11" s="7"/>
    </row>
    <row r="12" spans="1:3" s="3" customFormat="1" ht="18.75" customHeight="1">
      <c r="A12" s="40" t="s">
        <v>7</v>
      </c>
      <c r="B12" s="107">
        <v>1953.596</v>
      </c>
      <c r="C12" s="107">
        <v>1861</v>
      </c>
    </row>
    <row r="13" spans="1:3" s="3" customFormat="1" ht="18.75" customHeight="1">
      <c r="A13" s="40" t="s">
        <v>2</v>
      </c>
      <c r="B13" s="107">
        <v>37.8</v>
      </c>
      <c r="C13" s="107">
        <v>36</v>
      </c>
    </row>
    <row r="14" spans="1:3" s="2" customFormat="1" ht="18.75" customHeight="1">
      <c r="A14" s="40" t="s">
        <v>3</v>
      </c>
      <c r="B14" s="107">
        <v>336</v>
      </c>
      <c r="C14" s="107">
        <v>320</v>
      </c>
    </row>
    <row r="15" spans="1:3" s="3" customFormat="1" ht="18.75" customHeight="1">
      <c r="A15" s="7" t="s">
        <v>34</v>
      </c>
      <c r="B15" s="107">
        <v>4.284</v>
      </c>
      <c r="C15" s="107">
        <v>4</v>
      </c>
    </row>
    <row r="16" spans="1:3" s="3" customFormat="1" ht="18.75" customHeight="1">
      <c r="A16" s="7" t="s">
        <v>27</v>
      </c>
      <c r="B16" s="107">
        <v>4.284</v>
      </c>
      <c r="C16" s="107">
        <v>4</v>
      </c>
    </row>
    <row r="17" spans="1:3" s="3" customFormat="1" ht="18.75" customHeight="1">
      <c r="A17" s="7" t="s">
        <v>35</v>
      </c>
      <c r="B17" s="107">
        <v>24.612</v>
      </c>
      <c r="C17" s="107">
        <v>23</v>
      </c>
    </row>
    <row r="18" spans="1:3" s="3" customFormat="1" ht="18.75" customHeight="1">
      <c r="A18" s="7" t="s">
        <v>28</v>
      </c>
      <c r="B18" s="107">
        <v>4.284</v>
      </c>
      <c r="C18" s="107">
        <v>4</v>
      </c>
    </row>
    <row r="19" spans="1:3" s="3" customFormat="1" ht="18.75" customHeight="1">
      <c r="A19" s="7" t="s">
        <v>29</v>
      </c>
      <c r="B19" s="107">
        <v>4.284</v>
      </c>
      <c r="C19" s="107">
        <v>4</v>
      </c>
    </row>
    <row r="20" spans="1:3" s="3" customFormat="1" ht="18.75" customHeight="1">
      <c r="A20" s="7" t="s">
        <v>41</v>
      </c>
      <c r="B20" s="107">
        <v>4.284</v>
      </c>
      <c r="C20" s="107">
        <v>4</v>
      </c>
    </row>
    <row r="21" spans="1:3" s="3" customFormat="1" ht="18.75" customHeight="1">
      <c r="A21" s="7" t="s">
        <v>36</v>
      </c>
      <c r="B21" s="107">
        <v>386.644</v>
      </c>
      <c r="C21" s="107">
        <v>369.04</v>
      </c>
    </row>
    <row r="22" spans="1:3" s="3" customFormat="1" ht="18.75" customHeight="1">
      <c r="A22" s="7" t="s">
        <v>31</v>
      </c>
      <c r="B22" s="107">
        <v>4.284</v>
      </c>
      <c r="C22" s="107">
        <v>4</v>
      </c>
    </row>
    <row r="23" spans="1:3" s="3" customFormat="1" ht="18.75" customHeight="1">
      <c r="A23" s="7" t="s">
        <v>32</v>
      </c>
      <c r="B23" s="107">
        <v>21</v>
      </c>
      <c r="C23" s="107">
        <v>20</v>
      </c>
    </row>
    <row r="24" spans="1:3" s="3" customFormat="1" ht="18.75" customHeight="1">
      <c r="A24" s="7" t="s">
        <v>37</v>
      </c>
      <c r="B24" s="107">
        <v>4.284</v>
      </c>
      <c r="C24" s="107">
        <v>4</v>
      </c>
    </row>
    <row r="25" spans="1:3" s="3" customFormat="1" ht="18.75" customHeight="1">
      <c r="A25" s="7" t="s">
        <v>38</v>
      </c>
      <c r="B25" s="107">
        <v>4.284</v>
      </c>
      <c r="C25" s="107">
        <v>4</v>
      </c>
    </row>
    <row r="26" spans="1:3" s="3" customFormat="1" ht="18.75" customHeight="1">
      <c r="A26" s="7" t="s">
        <v>33</v>
      </c>
      <c r="B26" s="107">
        <v>21</v>
      </c>
      <c r="C26" s="107">
        <v>20</v>
      </c>
    </row>
    <row r="27" spans="1:3" s="3" customFormat="1" ht="6.75" customHeight="1">
      <c r="A27" s="7"/>
      <c r="B27" s="107"/>
      <c r="C27" s="107"/>
    </row>
    <row r="28" spans="1:3" s="3" customFormat="1" ht="18.75" customHeight="1">
      <c r="A28" s="7" t="s">
        <v>39</v>
      </c>
      <c r="B28" s="107">
        <v>4.284</v>
      </c>
      <c r="C28" s="107">
        <v>4</v>
      </c>
    </row>
    <row r="29" spans="1:3" s="3" customFormat="1" ht="18.75" customHeight="1">
      <c r="A29" s="7" t="s">
        <v>40</v>
      </c>
      <c r="B29" s="107">
        <v>4.284</v>
      </c>
      <c r="C29" s="107">
        <v>4</v>
      </c>
    </row>
    <row r="30" spans="1:3" s="3" customFormat="1" ht="24.75" customHeight="1">
      <c r="A30" s="40" t="s">
        <v>4</v>
      </c>
      <c r="B30" s="107">
        <f>B12+B13+B14+B15+B16+B17+B18+B19+B20+B21+B22+B23+B24+B25+B26+B28+B29</f>
        <v>2823.492</v>
      </c>
      <c r="C30" s="107">
        <f>C12+C13+C14+C15+C16+C17+C18+C19+C20+C21+C22+C23+C24+C25+C26+C28+C29</f>
        <v>2689.04</v>
      </c>
    </row>
  </sheetData>
  <sheetProtection/>
  <mergeCells count="2">
    <mergeCell ref="A4:C4"/>
    <mergeCell ref="A6:C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workbookViewId="0" topLeftCell="A1">
      <selection activeCell="C3" sqref="C3"/>
    </sheetView>
  </sheetViews>
  <sheetFormatPr defaultColWidth="9.00390625" defaultRowHeight="12.75"/>
  <cols>
    <col min="1" max="1" width="39.25390625" style="0" customWidth="1"/>
    <col min="2" max="3" width="24.00390625" style="0" customWidth="1"/>
  </cols>
  <sheetData>
    <row r="1" spans="1:3" s="7" customFormat="1" ht="18.75">
      <c r="A1" s="48"/>
      <c r="B1" s="48"/>
      <c r="C1" s="38" t="s">
        <v>16</v>
      </c>
    </row>
    <row r="2" spans="1:3" s="7" customFormat="1" ht="18.75">
      <c r="A2" s="48"/>
      <c r="B2" s="48"/>
      <c r="C2" s="38" t="s">
        <v>251</v>
      </c>
    </row>
    <row r="3" spans="1:3" s="1" customFormat="1" ht="49.5" customHeight="1">
      <c r="A3" s="48"/>
      <c r="B3" s="48"/>
      <c r="C3" s="38"/>
    </row>
    <row r="4" spans="1:3" s="1" customFormat="1" ht="18.75">
      <c r="A4" s="262" t="s">
        <v>6</v>
      </c>
      <c r="B4" s="262"/>
      <c r="C4" s="262"/>
    </row>
    <row r="5" spans="1:3" s="1" customFormat="1" ht="3.75" customHeight="1">
      <c r="A5" s="119"/>
      <c r="B5" s="119"/>
      <c r="C5" s="50"/>
    </row>
    <row r="6" spans="1:3" s="7" customFormat="1" ht="244.5" customHeight="1">
      <c r="A6" s="263" t="s">
        <v>114</v>
      </c>
      <c r="B6" s="263"/>
      <c r="C6" s="263"/>
    </row>
    <row r="7" spans="1:3" s="1" customFormat="1" ht="49.5" customHeight="1">
      <c r="A7" s="48"/>
      <c r="B7" s="48"/>
      <c r="C7" s="38"/>
    </row>
    <row r="8" s="7" customFormat="1" ht="18.75">
      <c r="C8" s="71" t="s">
        <v>1</v>
      </c>
    </row>
    <row r="9" spans="1:3" s="7" customFormat="1" ht="45" customHeight="1">
      <c r="A9" s="52" t="s">
        <v>43</v>
      </c>
      <c r="B9" s="53" t="s">
        <v>60</v>
      </c>
      <c r="C9" s="54" t="s">
        <v>67</v>
      </c>
    </row>
    <row r="10" spans="1:3" s="7" customFormat="1" ht="18.75" customHeight="1">
      <c r="A10" s="62">
        <v>1</v>
      </c>
      <c r="B10" s="53">
        <v>2</v>
      </c>
      <c r="C10" s="62">
        <v>3</v>
      </c>
    </row>
    <row r="11" spans="1:4" s="1" customFormat="1" ht="6.75" customHeight="1">
      <c r="A11" s="37"/>
      <c r="B11" s="37"/>
      <c r="C11" s="7"/>
      <c r="D11" s="7"/>
    </row>
    <row r="12" spans="1:3" s="7" customFormat="1" ht="19.5" customHeight="1">
      <c r="A12" s="7" t="s">
        <v>7</v>
      </c>
      <c r="B12" s="140">
        <v>43735.6696</v>
      </c>
      <c r="C12" s="140">
        <v>41653.152</v>
      </c>
    </row>
    <row r="13" spans="1:3" s="7" customFormat="1" ht="19.5" customHeight="1">
      <c r="A13" s="7" t="s">
        <v>2</v>
      </c>
      <c r="B13" s="140">
        <v>15186.30624</v>
      </c>
      <c r="C13" s="140">
        <v>14463.0488</v>
      </c>
    </row>
    <row r="14" spans="1:3" s="7" customFormat="1" ht="19.5" customHeight="1">
      <c r="A14" s="7" t="s">
        <v>3</v>
      </c>
      <c r="B14" s="140">
        <v>8400.38976</v>
      </c>
      <c r="C14" s="140">
        <v>8000.3712</v>
      </c>
    </row>
    <row r="15" spans="1:3" s="7" customFormat="1" ht="19.5" customHeight="1">
      <c r="A15" s="7" t="s">
        <v>34</v>
      </c>
      <c r="B15" s="140">
        <v>23885.76176</v>
      </c>
      <c r="C15" s="140">
        <v>22748.3112</v>
      </c>
    </row>
    <row r="16" spans="1:3" s="7" customFormat="1" ht="19.5" customHeight="1">
      <c r="A16" s="7" t="s">
        <v>27</v>
      </c>
      <c r="B16" s="140">
        <v>9285.192</v>
      </c>
      <c r="C16" s="140">
        <v>8843.04</v>
      </c>
    </row>
    <row r="17" spans="1:3" s="7" customFormat="1" ht="19.5" customHeight="1">
      <c r="A17" s="7" t="s">
        <v>35</v>
      </c>
      <c r="B17" s="140">
        <v>22372.63056</v>
      </c>
      <c r="C17" s="140">
        <v>21307.2672</v>
      </c>
    </row>
    <row r="18" spans="1:3" s="7" customFormat="1" ht="19.5" customHeight="1">
      <c r="A18" s="7" t="s">
        <v>28</v>
      </c>
      <c r="B18" s="140">
        <v>9406.46448</v>
      </c>
      <c r="C18" s="140">
        <v>8958.5376</v>
      </c>
    </row>
    <row r="19" spans="1:3" s="7" customFormat="1" ht="19.5" customHeight="1">
      <c r="A19" s="7" t="s">
        <v>29</v>
      </c>
      <c r="B19" s="140">
        <v>9526.5072</v>
      </c>
      <c r="C19" s="140">
        <v>9072.864</v>
      </c>
    </row>
    <row r="20" spans="1:3" s="7" customFormat="1" ht="19.5" customHeight="1">
      <c r="A20" s="7" t="s">
        <v>41</v>
      </c>
      <c r="B20" s="140">
        <v>12963.9384</v>
      </c>
      <c r="C20" s="140">
        <v>12346.608</v>
      </c>
    </row>
    <row r="21" spans="1:3" s="7" customFormat="1" ht="19.5" customHeight="1">
      <c r="A21" s="7" t="s">
        <v>36</v>
      </c>
      <c r="B21" s="140">
        <v>22717.68912</v>
      </c>
      <c r="C21" s="140">
        <v>21635.8944</v>
      </c>
    </row>
    <row r="22" spans="1:3" s="7" customFormat="1" ht="19.5" customHeight="1">
      <c r="A22" s="7" t="s">
        <v>31</v>
      </c>
      <c r="B22" s="140">
        <v>21334.08816</v>
      </c>
      <c r="C22" s="140">
        <v>20318.1792</v>
      </c>
    </row>
    <row r="23" spans="1:3" s="7" customFormat="1" ht="19.5" customHeight="1">
      <c r="A23" s="7" t="s">
        <v>32</v>
      </c>
      <c r="B23" s="140">
        <v>6072.95808</v>
      </c>
      <c r="C23" s="140">
        <v>5783.7696</v>
      </c>
    </row>
    <row r="24" spans="1:3" s="7" customFormat="1" ht="19.5" customHeight="1">
      <c r="A24" s="7" t="s">
        <v>37</v>
      </c>
      <c r="B24" s="140">
        <v>10411.18848</v>
      </c>
      <c r="C24" s="140">
        <v>9915.4176</v>
      </c>
    </row>
    <row r="25" spans="1:3" s="7" customFormat="1" ht="19.5" customHeight="1">
      <c r="A25" s="7" t="s">
        <v>119</v>
      </c>
      <c r="B25" s="140">
        <v>6891.5952</v>
      </c>
      <c r="C25" s="140">
        <v>6563.424</v>
      </c>
    </row>
    <row r="26" spans="2:3" s="7" customFormat="1" ht="9" customHeight="1">
      <c r="B26" s="140"/>
      <c r="C26" s="140"/>
    </row>
    <row r="27" spans="2:3" s="7" customFormat="1" ht="6.75" customHeight="1">
      <c r="B27" s="140"/>
      <c r="C27" s="140"/>
    </row>
    <row r="28" spans="1:3" s="7" customFormat="1" ht="19.5" customHeight="1">
      <c r="A28" s="7" t="s">
        <v>33</v>
      </c>
      <c r="B28" s="140">
        <v>16574.6448</v>
      </c>
      <c r="C28" s="140">
        <v>15785.376</v>
      </c>
    </row>
    <row r="29" spans="1:3" s="7" customFormat="1" ht="19.5" customHeight="1">
      <c r="A29" s="7" t="s">
        <v>39</v>
      </c>
      <c r="B29" s="140">
        <v>11317.03776</v>
      </c>
      <c r="C29" s="140">
        <v>10778.1312</v>
      </c>
    </row>
    <row r="30" spans="1:3" s="7" customFormat="1" ht="19.5" customHeight="1">
      <c r="A30" s="7" t="s">
        <v>40</v>
      </c>
      <c r="B30" s="140">
        <v>6729.4584</v>
      </c>
      <c r="C30" s="140">
        <v>6409.008</v>
      </c>
    </row>
    <row r="31" spans="1:3" s="7" customFormat="1" ht="24.75" customHeight="1">
      <c r="A31" s="7" t="s">
        <v>4</v>
      </c>
      <c r="B31" s="140">
        <f>SUM(B12:B30)</f>
        <v>256811.52</v>
      </c>
      <c r="C31" s="140">
        <f>SUM(C12:C30)</f>
        <v>244582.4</v>
      </c>
    </row>
  </sheetData>
  <sheetProtection/>
  <mergeCells count="2">
    <mergeCell ref="A6:C6"/>
    <mergeCell ref="A4:C4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selection activeCell="F6" sqref="F6"/>
    </sheetView>
  </sheetViews>
  <sheetFormatPr defaultColWidth="9.00390625" defaultRowHeight="12.75"/>
  <cols>
    <col min="1" max="1" width="50.25390625" style="43" customWidth="1"/>
    <col min="2" max="2" width="15.625" style="43" customWidth="1"/>
    <col min="3" max="3" width="17.625" style="43" customWidth="1"/>
    <col min="4" max="16384" width="9.125" style="43" customWidth="1"/>
  </cols>
  <sheetData>
    <row r="1" spans="1:3" ht="18.75">
      <c r="A1" s="7"/>
      <c r="B1" s="7"/>
      <c r="C1" s="38" t="s">
        <v>89</v>
      </c>
    </row>
    <row r="2" spans="1:3" ht="18.75">
      <c r="A2" s="48"/>
      <c r="B2" s="48"/>
      <c r="C2" s="38" t="s">
        <v>251</v>
      </c>
    </row>
    <row r="3" spans="1:3" ht="39" customHeight="1">
      <c r="A3" s="7"/>
      <c r="B3" s="7"/>
      <c r="C3" s="38"/>
    </row>
    <row r="4" spans="1:3" ht="18.75">
      <c r="A4" s="262" t="s">
        <v>6</v>
      </c>
      <c r="B4" s="262"/>
      <c r="C4" s="262"/>
    </row>
    <row r="5" spans="1:3" ht="18.75">
      <c r="A5" s="167"/>
      <c r="B5" s="167"/>
      <c r="C5" s="167"/>
    </row>
    <row r="6" spans="1:3" ht="117" customHeight="1">
      <c r="A6" s="263" t="s">
        <v>283</v>
      </c>
      <c r="B6" s="263"/>
      <c r="C6" s="263"/>
    </row>
    <row r="7" spans="1:3" ht="18.75">
      <c r="A7" s="167"/>
      <c r="B7" s="167"/>
      <c r="C7" s="167"/>
    </row>
    <row r="8" spans="1:3" ht="18.75">
      <c r="A8" s="270" t="s">
        <v>1</v>
      </c>
      <c r="B8" s="270"/>
      <c r="C8" s="270"/>
    </row>
    <row r="9" spans="1:3" ht="37.5">
      <c r="A9" s="62" t="s">
        <v>124</v>
      </c>
      <c r="B9" s="53" t="s">
        <v>60</v>
      </c>
      <c r="C9" s="54" t="s">
        <v>67</v>
      </c>
    </row>
    <row r="10" spans="1:3" ht="18.75">
      <c r="A10" s="62">
        <v>1</v>
      </c>
      <c r="B10" s="53">
        <v>2</v>
      </c>
      <c r="C10" s="62">
        <v>3</v>
      </c>
    </row>
    <row r="11" spans="1:3" ht="11.25" customHeight="1">
      <c r="A11" s="37"/>
      <c r="B11" s="37"/>
      <c r="C11" s="7"/>
    </row>
    <row r="12" spans="1:3" ht="18.75">
      <c r="A12" s="7" t="s">
        <v>125</v>
      </c>
      <c r="B12" s="168">
        <v>202.5</v>
      </c>
      <c r="C12" s="169">
        <v>214.3</v>
      </c>
    </row>
    <row r="13" spans="1:3" ht="18.75">
      <c r="A13" s="7" t="s">
        <v>126</v>
      </c>
      <c r="B13" s="168">
        <v>396.3</v>
      </c>
      <c r="C13" s="170">
        <v>422</v>
      </c>
    </row>
    <row r="14" spans="1:3" ht="18.75">
      <c r="A14" s="7" t="s">
        <v>127</v>
      </c>
      <c r="B14" s="168">
        <v>196.1</v>
      </c>
      <c r="C14" s="169">
        <v>207.8</v>
      </c>
    </row>
    <row r="15" spans="1:3" ht="18.75">
      <c r="A15" s="7" t="s">
        <v>128</v>
      </c>
      <c r="B15" s="168">
        <v>202.5</v>
      </c>
      <c r="C15" s="169">
        <v>214.3</v>
      </c>
    </row>
    <row r="16" spans="1:3" ht="18.75">
      <c r="A16" s="7" t="s">
        <v>129</v>
      </c>
      <c r="B16" s="170">
        <v>202</v>
      </c>
      <c r="C16" s="170">
        <v>214</v>
      </c>
    </row>
    <row r="17" spans="1:3" ht="18.75">
      <c r="A17" s="7" t="s">
        <v>130</v>
      </c>
      <c r="B17" s="168">
        <v>198.2</v>
      </c>
      <c r="C17" s="170">
        <v>210</v>
      </c>
    </row>
    <row r="18" spans="1:3" ht="18.75">
      <c r="A18" s="7" t="s">
        <v>131</v>
      </c>
      <c r="B18" s="168">
        <v>201.6</v>
      </c>
      <c r="C18" s="170">
        <v>185</v>
      </c>
    </row>
    <row r="19" spans="1:3" ht="18.75">
      <c r="A19" s="7" t="s">
        <v>132</v>
      </c>
      <c r="B19" s="168">
        <v>196.2</v>
      </c>
      <c r="C19" s="169">
        <v>207.7</v>
      </c>
    </row>
    <row r="20" spans="1:3" ht="18.75">
      <c r="A20" s="7" t="s">
        <v>133</v>
      </c>
      <c r="B20" s="168">
        <v>97.9</v>
      </c>
      <c r="C20" s="169">
        <v>103.6</v>
      </c>
    </row>
    <row r="21" spans="1:3" ht="18.75">
      <c r="A21" s="7" t="s">
        <v>134</v>
      </c>
      <c r="B21" s="168">
        <v>82.6</v>
      </c>
      <c r="C21" s="169">
        <v>87.4</v>
      </c>
    </row>
    <row r="22" spans="1:3" ht="18.75">
      <c r="A22" s="7" t="s">
        <v>135</v>
      </c>
      <c r="B22" s="168">
        <v>82.6</v>
      </c>
      <c r="C22" s="169">
        <v>87.6</v>
      </c>
    </row>
    <row r="23" spans="1:3" ht="18.75">
      <c r="A23" s="7" t="s">
        <v>136</v>
      </c>
      <c r="B23" s="168">
        <v>202.5</v>
      </c>
      <c r="C23" s="169">
        <v>214.3</v>
      </c>
    </row>
    <row r="24" spans="1:3" ht="18.75">
      <c r="A24" s="7" t="s">
        <v>137</v>
      </c>
      <c r="B24" s="168">
        <v>82.6</v>
      </c>
      <c r="C24" s="169">
        <v>87.4</v>
      </c>
    </row>
    <row r="25" spans="1:3" ht="18.75">
      <c r="A25" s="7" t="s">
        <v>138</v>
      </c>
      <c r="B25" s="170">
        <v>202</v>
      </c>
      <c r="C25" s="170">
        <v>214</v>
      </c>
    </row>
    <row r="26" spans="1:3" ht="18.75">
      <c r="A26" s="7" t="s">
        <v>139</v>
      </c>
      <c r="B26" s="168">
        <v>82.6</v>
      </c>
      <c r="C26" s="169">
        <v>87.2</v>
      </c>
    </row>
    <row r="27" spans="1:3" ht="18.75">
      <c r="A27" s="7" t="s">
        <v>140</v>
      </c>
      <c r="B27" s="168">
        <v>82.6</v>
      </c>
      <c r="C27" s="169">
        <v>87.2</v>
      </c>
    </row>
    <row r="28" spans="1:3" ht="18.75">
      <c r="A28" s="7" t="s">
        <v>141</v>
      </c>
      <c r="B28" s="168">
        <v>202.5</v>
      </c>
      <c r="C28" s="169">
        <v>215</v>
      </c>
    </row>
    <row r="29" spans="1:3" ht="18.75">
      <c r="A29" s="7" t="s">
        <v>142</v>
      </c>
      <c r="B29" s="168">
        <v>202.2</v>
      </c>
      <c r="C29" s="170">
        <v>206</v>
      </c>
    </row>
    <row r="30" spans="1:3" ht="18.75">
      <c r="A30" s="7" t="s">
        <v>143</v>
      </c>
      <c r="B30" s="168">
        <v>202.5</v>
      </c>
      <c r="C30" s="169">
        <v>214.7</v>
      </c>
    </row>
    <row r="31" spans="1:3" ht="18.75">
      <c r="A31" s="7" t="s">
        <v>144</v>
      </c>
      <c r="B31" s="168">
        <v>82.6</v>
      </c>
      <c r="C31" s="169">
        <v>87.4</v>
      </c>
    </row>
    <row r="32" spans="1:3" ht="18.75">
      <c r="A32" s="7" t="s">
        <v>145</v>
      </c>
      <c r="B32" s="168">
        <v>198.3</v>
      </c>
      <c r="C32" s="169">
        <v>210.5</v>
      </c>
    </row>
    <row r="33" spans="1:3" ht="18.75">
      <c r="A33" s="7" t="s">
        <v>146</v>
      </c>
      <c r="B33" s="168">
        <v>202.5</v>
      </c>
      <c r="C33" s="169">
        <v>214.7</v>
      </c>
    </row>
    <row r="34" spans="1:3" ht="18.75">
      <c r="A34" s="7" t="s">
        <v>147</v>
      </c>
      <c r="B34" s="168">
        <v>83.1</v>
      </c>
      <c r="C34" s="169">
        <v>102.2</v>
      </c>
    </row>
    <row r="35" spans="1:3" ht="18.75">
      <c r="A35" s="7" t="s">
        <v>148</v>
      </c>
      <c r="B35" s="168">
        <v>97.9</v>
      </c>
      <c r="C35" s="169">
        <v>103.6</v>
      </c>
    </row>
    <row r="36" spans="1:3" ht="18.75">
      <c r="A36" s="7" t="s">
        <v>149</v>
      </c>
      <c r="B36" s="168">
        <v>198.3</v>
      </c>
      <c r="C36" s="169">
        <v>210.5</v>
      </c>
    </row>
    <row r="37" spans="1:3" ht="18.75">
      <c r="A37" s="7" t="s">
        <v>150</v>
      </c>
      <c r="B37" s="168">
        <v>202.5</v>
      </c>
      <c r="C37" s="169">
        <v>214.3</v>
      </c>
    </row>
    <row r="38" spans="1:3" ht="18.75">
      <c r="A38" s="7" t="s">
        <v>151</v>
      </c>
      <c r="B38" s="168">
        <v>198.3</v>
      </c>
      <c r="C38" s="169">
        <v>210.5</v>
      </c>
    </row>
    <row r="39" spans="1:3" ht="18.75">
      <c r="A39" s="7" t="s">
        <v>152</v>
      </c>
      <c r="B39" s="168">
        <v>83.1</v>
      </c>
      <c r="C39" s="169">
        <v>102.2</v>
      </c>
    </row>
    <row r="40" spans="1:3" ht="18.75">
      <c r="A40" s="7" t="s">
        <v>153</v>
      </c>
      <c r="B40" s="168">
        <v>98.7</v>
      </c>
      <c r="C40" s="169">
        <v>104.7</v>
      </c>
    </row>
    <row r="41" spans="1:3" ht="18.75">
      <c r="A41" s="7" t="s">
        <v>154</v>
      </c>
      <c r="B41" s="170">
        <v>196.2</v>
      </c>
      <c r="C41" s="170">
        <v>207.7</v>
      </c>
    </row>
    <row r="42" spans="1:3" ht="18.75">
      <c r="A42" s="7" t="s">
        <v>155</v>
      </c>
      <c r="B42" s="170">
        <v>82.6</v>
      </c>
      <c r="C42" s="170">
        <v>87.4</v>
      </c>
    </row>
    <row r="43" spans="1:3" ht="18.75">
      <c r="A43" s="7" t="s">
        <v>156</v>
      </c>
      <c r="B43" s="170">
        <v>82.6</v>
      </c>
      <c r="C43" s="170">
        <v>87.4</v>
      </c>
    </row>
    <row r="44" spans="1:3" ht="18.75">
      <c r="A44" s="7" t="s">
        <v>157</v>
      </c>
      <c r="B44" s="170">
        <v>198.2</v>
      </c>
      <c r="C44" s="170">
        <v>210</v>
      </c>
    </row>
    <row r="45" spans="1:3" ht="18.75">
      <c r="A45" s="7" t="s">
        <v>158</v>
      </c>
      <c r="B45" s="170">
        <v>83.6</v>
      </c>
      <c r="C45" s="170">
        <v>88.4</v>
      </c>
    </row>
    <row r="46" spans="1:3" ht="18.75">
      <c r="A46" s="7" t="s">
        <v>159</v>
      </c>
      <c r="B46" s="170">
        <v>83.1</v>
      </c>
      <c r="C46" s="170">
        <v>102.2</v>
      </c>
    </row>
    <row r="47" spans="1:3" ht="18.75">
      <c r="A47" s="7" t="s">
        <v>160</v>
      </c>
      <c r="B47" s="170">
        <v>86</v>
      </c>
      <c r="C47" s="170">
        <v>94.9</v>
      </c>
    </row>
    <row r="48" spans="1:3" ht="18.75">
      <c r="A48" s="7" t="s">
        <v>161</v>
      </c>
      <c r="B48" s="170">
        <v>202.5</v>
      </c>
      <c r="C48" s="170">
        <v>215</v>
      </c>
    </row>
    <row r="49" spans="1:3" ht="18.75">
      <c r="A49" s="7" t="s">
        <v>162</v>
      </c>
      <c r="B49" s="170">
        <v>82.6</v>
      </c>
      <c r="C49" s="170">
        <v>87.2</v>
      </c>
    </row>
    <row r="50" spans="1:3" ht="18.75">
      <c r="A50" s="7" t="s">
        <v>163</v>
      </c>
      <c r="B50" s="170">
        <v>99.1</v>
      </c>
      <c r="C50" s="170">
        <v>106.2</v>
      </c>
    </row>
    <row r="51" spans="1:3" ht="18.75">
      <c r="A51" s="7" t="s">
        <v>164</v>
      </c>
      <c r="B51" s="170">
        <v>198.2</v>
      </c>
      <c r="C51" s="170">
        <v>210</v>
      </c>
    </row>
    <row r="52" spans="1:3" ht="18.75">
      <c r="A52" s="7" t="s">
        <v>165</v>
      </c>
      <c r="B52" s="170">
        <v>197.9</v>
      </c>
      <c r="C52" s="170">
        <v>210</v>
      </c>
    </row>
    <row r="53" spans="1:3" ht="18.75">
      <c r="A53" s="7" t="s">
        <v>166</v>
      </c>
      <c r="B53" s="170">
        <v>202.5</v>
      </c>
      <c r="C53" s="170">
        <v>215</v>
      </c>
    </row>
    <row r="54" spans="1:3" ht="18.75">
      <c r="A54" s="7" t="s">
        <v>167</v>
      </c>
      <c r="B54" s="170">
        <v>198.3</v>
      </c>
      <c r="C54" s="170">
        <v>210.5</v>
      </c>
    </row>
    <row r="55" spans="1:3" ht="18.75">
      <c r="A55" s="7" t="s">
        <v>168</v>
      </c>
      <c r="B55" s="170">
        <v>82.6</v>
      </c>
      <c r="C55" s="170">
        <v>87.4</v>
      </c>
    </row>
    <row r="56" spans="1:3" ht="18.75">
      <c r="A56" s="7" t="s">
        <v>169</v>
      </c>
      <c r="B56" s="170">
        <v>98.7</v>
      </c>
      <c r="C56" s="170">
        <v>104.7</v>
      </c>
    </row>
    <row r="57" spans="1:3" ht="18.75">
      <c r="A57" s="7" t="s">
        <v>170</v>
      </c>
      <c r="B57" s="170">
        <v>198.2</v>
      </c>
      <c r="C57" s="170">
        <v>210</v>
      </c>
    </row>
    <row r="58" spans="1:3" ht="18.75">
      <c r="A58" s="7" t="s">
        <v>171</v>
      </c>
      <c r="B58" s="170">
        <v>202.5</v>
      </c>
      <c r="C58" s="170">
        <v>214.7</v>
      </c>
    </row>
    <row r="59" spans="1:3" ht="18.75">
      <c r="A59" s="7" t="s">
        <v>172</v>
      </c>
      <c r="B59" s="170">
        <v>198.2</v>
      </c>
      <c r="C59" s="170">
        <v>210</v>
      </c>
    </row>
    <row r="60" spans="1:3" ht="39" customHeight="1">
      <c r="A60" s="239" t="s">
        <v>260</v>
      </c>
      <c r="B60" s="238">
        <v>198.3</v>
      </c>
      <c r="C60" s="238">
        <v>210.5</v>
      </c>
    </row>
    <row r="61" spans="1:3" ht="37.5">
      <c r="A61" s="74" t="s">
        <v>261</v>
      </c>
      <c r="B61" s="238">
        <v>196.2</v>
      </c>
      <c r="C61" s="238">
        <v>207.7</v>
      </c>
    </row>
    <row r="62" spans="1:3" ht="18.75">
      <c r="A62" s="7" t="s">
        <v>173</v>
      </c>
      <c r="B62" s="170">
        <v>202.2</v>
      </c>
      <c r="C62" s="170">
        <v>206</v>
      </c>
    </row>
    <row r="63" spans="1:3" ht="18.75">
      <c r="A63" s="7" t="s">
        <v>174</v>
      </c>
      <c r="B63" s="170">
        <v>82.6</v>
      </c>
      <c r="C63" s="170">
        <v>87.4</v>
      </c>
    </row>
    <row r="64" spans="1:3" ht="18.75">
      <c r="A64" s="7" t="s">
        <v>175</v>
      </c>
      <c r="B64" s="170">
        <v>196.1</v>
      </c>
      <c r="C64" s="170">
        <v>207.7</v>
      </c>
    </row>
    <row r="65" spans="1:3" ht="18.75">
      <c r="A65" s="7" t="s">
        <v>176</v>
      </c>
      <c r="B65" s="170">
        <v>82.6</v>
      </c>
      <c r="C65" s="170">
        <v>87.4</v>
      </c>
    </row>
    <row r="66" spans="1:3" ht="18.75">
      <c r="A66" s="7" t="s">
        <v>177</v>
      </c>
      <c r="B66" s="170">
        <v>196.1</v>
      </c>
      <c r="C66" s="170">
        <v>207.7</v>
      </c>
    </row>
    <row r="67" spans="1:3" ht="18.75">
      <c r="A67" s="7" t="s">
        <v>178</v>
      </c>
      <c r="B67" s="170">
        <v>196.1</v>
      </c>
      <c r="C67" s="170">
        <v>207.7</v>
      </c>
    </row>
    <row r="68" spans="1:3" ht="18.75">
      <c r="A68" s="7" t="s">
        <v>81</v>
      </c>
      <c r="B68" s="170">
        <v>202.5</v>
      </c>
      <c r="C68" s="170">
        <v>215</v>
      </c>
    </row>
    <row r="69" spans="1:3" ht="18.75">
      <c r="A69" s="7" t="s">
        <v>179</v>
      </c>
      <c r="B69" s="170">
        <v>202.5</v>
      </c>
      <c r="C69" s="170">
        <v>215</v>
      </c>
    </row>
    <row r="70" spans="1:3" ht="18.75">
      <c r="A70" s="7" t="s">
        <v>180</v>
      </c>
      <c r="B70" s="170">
        <v>202.2</v>
      </c>
      <c r="C70" s="170">
        <v>206</v>
      </c>
    </row>
    <row r="71" spans="1:3" ht="18.75">
      <c r="A71" s="7" t="s">
        <v>181</v>
      </c>
      <c r="B71" s="170">
        <v>202.5</v>
      </c>
      <c r="C71" s="170">
        <v>215</v>
      </c>
    </row>
    <row r="72" spans="1:3" ht="18.75">
      <c r="A72" s="7" t="s">
        <v>182</v>
      </c>
      <c r="B72" s="170">
        <v>82.6</v>
      </c>
      <c r="C72" s="170">
        <v>87.2</v>
      </c>
    </row>
    <row r="73" spans="1:3" ht="18.75">
      <c r="A73" s="7" t="s">
        <v>183</v>
      </c>
      <c r="B73" s="170">
        <v>82.6</v>
      </c>
      <c r="C73" s="170">
        <v>87.8</v>
      </c>
    </row>
    <row r="74" spans="1:3" ht="18.75">
      <c r="A74" s="7" t="s">
        <v>184</v>
      </c>
      <c r="B74" s="170">
        <v>198.3</v>
      </c>
      <c r="C74" s="170">
        <v>210.5</v>
      </c>
    </row>
    <row r="75" spans="1:3" ht="18.75">
      <c r="A75" s="7" t="s">
        <v>185</v>
      </c>
      <c r="B75" s="170">
        <v>82.6</v>
      </c>
      <c r="C75" s="170">
        <v>87.6</v>
      </c>
    </row>
    <row r="76" spans="1:3" ht="18.75">
      <c r="A76" s="7" t="s">
        <v>186</v>
      </c>
      <c r="B76" s="170">
        <v>82.6</v>
      </c>
      <c r="C76" s="170">
        <v>87.4</v>
      </c>
    </row>
    <row r="77" spans="1:3" ht="18.75">
      <c r="A77" s="7" t="s">
        <v>187</v>
      </c>
      <c r="B77" s="170">
        <v>196.1</v>
      </c>
      <c r="C77" s="170">
        <v>207.8</v>
      </c>
    </row>
    <row r="78" spans="1:3" ht="18.75">
      <c r="A78" s="7" t="s">
        <v>188</v>
      </c>
      <c r="B78" s="170">
        <v>202</v>
      </c>
      <c r="C78" s="170">
        <v>214</v>
      </c>
    </row>
    <row r="79" spans="1:3" ht="18.75">
      <c r="A79" s="7" t="s">
        <v>189</v>
      </c>
      <c r="B79" s="170">
        <v>198.3</v>
      </c>
      <c r="C79" s="170">
        <v>210.5</v>
      </c>
    </row>
    <row r="80" spans="1:3" ht="18.75">
      <c r="A80" s="7" t="s">
        <v>190</v>
      </c>
      <c r="B80" s="170">
        <v>197.9</v>
      </c>
      <c r="C80" s="170">
        <v>210</v>
      </c>
    </row>
    <row r="81" spans="1:3" ht="18.75">
      <c r="A81" s="7" t="s">
        <v>191</v>
      </c>
      <c r="B81" s="170">
        <v>198.3</v>
      </c>
      <c r="C81" s="170">
        <v>210.5</v>
      </c>
    </row>
    <row r="82" spans="1:3" ht="18.75">
      <c r="A82" s="7" t="s">
        <v>192</v>
      </c>
      <c r="B82" s="170">
        <v>202.5</v>
      </c>
      <c r="C82" s="170">
        <v>214.8</v>
      </c>
    </row>
    <row r="83" spans="1:3" ht="18.75">
      <c r="A83" s="7" t="s">
        <v>193</v>
      </c>
      <c r="B83" s="170">
        <v>196.1</v>
      </c>
      <c r="C83" s="170">
        <v>207.8</v>
      </c>
    </row>
    <row r="84" spans="1:3" ht="18.75">
      <c r="A84" s="7" t="s">
        <v>262</v>
      </c>
      <c r="B84" s="170">
        <v>202</v>
      </c>
      <c r="C84" s="170">
        <v>214</v>
      </c>
    </row>
    <row r="85" spans="1:3" ht="18.75">
      <c r="A85" s="7" t="s">
        <v>194</v>
      </c>
      <c r="B85" s="170">
        <v>202</v>
      </c>
      <c r="C85" s="170">
        <v>214</v>
      </c>
    </row>
    <row r="86" spans="1:3" ht="18.75">
      <c r="A86" s="7" t="s">
        <v>195</v>
      </c>
      <c r="B86" s="170">
        <v>82.6</v>
      </c>
      <c r="C86" s="170">
        <v>87.4</v>
      </c>
    </row>
    <row r="87" spans="1:3" ht="18.75">
      <c r="A87" s="7" t="s">
        <v>196</v>
      </c>
      <c r="B87" s="170">
        <v>202.5</v>
      </c>
      <c r="C87" s="170">
        <v>214.7</v>
      </c>
    </row>
    <row r="88" spans="1:3" ht="18.75">
      <c r="A88" s="7" t="s">
        <v>197</v>
      </c>
      <c r="B88" s="170">
        <v>97.9</v>
      </c>
      <c r="C88" s="170">
        <v>103.6</v>
      </c>
    </row>
    <row r="89" spans="1:3" ht="18.75">
      <c r="A89" s="7" t="s">
        <v>198</v>
      </c>
      <c r="B89" s="170">
        <v>82.6</v>
      </c>
      <c r="C89" s="170">
        <v>87.4</v>
      </c>
    </row>
    <row r="90" spans="1:3" ht="18.75">
      <c r="A90" s="7" t="s">
        <v>199</v>
      </c>
      <c r="B90" s="170">
        <v>83.6</v>
      </c>
      <c r="C90" s="170">
        <v>88.4</v>
      </c>
    </row>
    <row r="91" spans="1:3" ht="18.75">
      <c r="A91" s="7" t="s">
        <v>200</v>
      </c>
      <c r="B91" s="170">
        <v>196.1</v>
      </c>
      <c r="C91" s="170">
        <v>207.8</v>
      </c>
    </row>
    <row r="92" spans="1:3" ht="18.75">
      <c r="A92" s="7" t="s">
        <v>201</v>
      </c>
      <c r="B92" s="170">
        <v>83.6</v>
      </c>
      <c r="C92" s="170">
        <v>88.4</v>
      </c>
    </row>
    <row r="93" spans="1:3" ht="18.75">
      <c r="A93" s="7" t="s">
        <v>202</v>
      </c>
      <c r="B93" s="170">
        <v>197.9</v>
      </c>
      <c r="C93" s="170">
        <v>210</v>
      </c>
    </row>
    <row r="94" spans="1:3" ht="18.75">
      <c r="A94" s="7" t="s">
        <v>203</v>
      </c>
      <c r="B94" s="170">
        <v>197.9</v>
      </c>
      <c r="C94" s="170">
        <v>210</v>
      </c>
    </row>
    <row r="95" spans="1:3" ht="18.75">
      <c r="A95" s="7" t="s">
        <v>204</v>
      </c>
      <c r="B95" s="170">
        <v>97.9</v>
      </c>
      <c r="C95" s="170">
        <v>103.6</v>
      </c>
    </row>
    <row r="96" spans="1:3" ht="18.75">
      <c r="A96" s="7" t="s">
        <v>205</v>
      </c>
      <c r="B96" s="170">
        <v>202.2</v>
      </c>
      <c r="C96" s="170">
        <v>206</v>
      </c>
    </row>
    <row r="97" spans="1:3" ht="18.75">
      <c r="A97" s="7" t="s">
        <v>206</v>
      </c>
      <c r="B97" s="170">
        <v>196.1</v>
      </c>
      <c r="C97" s="170">
        <v>207.8</v>
      </c>
    </row>
    <row r="98" spans="1:3" ht="18.75">
      <c r="A98" s="7" t="s">
        <v>207</v>
      </c>
      <c r="B98" s="170">
        <v>82.6</v>
      </c>
      <c r="C98" s="170">
        <v>87.6</v>
      </c>
    </row>
    <row r="99" spans="1:3" ht="18.75">
      <c r="A99" s="7" t="s">
        <v>208</v>
      </c>
      <c r="B99" s="170">
        <v>202</v>
      </c>
      <c r="C99" s="170">
        <v>214</v>
      </c>
    </row>
    <row r="100" spans="1:3" ht="18.75">
      <c r="A100" s="7" t="s">
        <v>209</v>
      </c>
      <c r="B100" s="170">
        <v>202.5</v>
      </c>
      <c r="C100" s="170">
        <v>214.8</v>
      </c>
    </row>
    <row r="101" spans="1:3" ht="18.75">
      <c r="A101" s="7" t="s">
        <v>210</v>
      </c>
      <c r="B101" s="170">
        <v>83.6</v>
      </c>
      <c r="C101" s="170">
        <v>88.4</v>
      </c>
    </row>
    <row r="102" spans="1:3" ht="18.75">
      <c r="A102" s="7" t="s">
        <v>211</v>
      </c>
      <c r="B102" s="170">
        <v>99.4</v>
      </c>
      <c r="C102" s="170">
        <v>105.2</v>
      </c>
    </row>
    <row r="103" spans="1:3" ht="18.75">
      <c r="A103" s="7" t="s">
        <v>212</v>
      </c>
      <c r="B103" s="170">
        <v>83.6</v>
      </c>
      <c r="C103" s="170">
        <v>88.4</v>
      </c>
    </row>
    <row r="104" spans="1:3" ht="37.5">
      <c r="A104" s="171" t="s">
        <v>264</v>
      </c>
      <c r="B104" s="170">
        <v>82.6</v>
      </c>
      <c r="C104" s="170">
        <v>87.4</v>
      </c>
    </row>
    <row r="105" spans="1:3" ht="56.25">
      <c r="A105" s="171" t="s">
        <v>263</v>
      </c>
      <c r="B105" s="170">
        <v>99.4</v>
      </c>
      <c r="C105" s="170">
        <v>105.2</v>
      </c>
    </row>
    <row r="106" spans="1:3" ht="18.75">
      <c r="A106" s="7" t="s">
        <v>213</v>
      </c>
      <c r="B106" s="170">
        <v>202.5</v>
      </c>
      <c r="C106" s="170">
        <v>215</v>
      </c>
    </row>
    <row r="107" spans="1:3" ht="18.75">
      <c r="A107" s="7" t="s">
        <v>214</v>
      </c>
      <c r="B107" s="170">
        <v>202.2</v>
      </c>
      <c r="C107" s="170">
        <v>206</v>
      </c>
    </row>
    <row r="108" spans="1:3" ht="18.75">
      <c r="A108" s="7" t="s">
        <v>215</v>
      </c>
      <c r="B108" s="170">
        <v>99.1</v>
      </c>
      <c r="C108" s="170">
        <v>106.2</v>
      </c>
    </row>
    <row r="109" spans="1:3" ht="18.75">
      <c r="A109" s="7" t="s">
        <v>216</v>
      </c>
      <c r="B109" s="170">
        <v>202.5</v>
      </c>
      <c r="C109" s="170">
        <v>214.8</v>
      </c>
    </row>
    <row r="110" spans="1:3" ht="18.75">
      <c r="A110" s="7" t="s">
        <v>217</v>
      </c>
      <c r="B110" s="170">
        <v>197.9</v>
      </c>
      <c r="C110" s="170">
        <v>210</v>
      </c>
    </row>
    <row r="111" spans="1:3" ht="18.75">
      <c r="A111" s="7" t="s">
        <v>218</v>
      </c>
      <c r="B111" s="170">
        <v>198.2</v>
      </c>
      <c r="C111" s="170">
        <v>210</v>
      </c>
    </row>
    <row r="112" spans="1:3" ht="18.75">
      <c r="A112" s="7" t="s">
        <v>219</v>
      </c>
      <c r="B112" s="170">
        <v>197.9</v>
      </c>
      <c r="C112" s="170">
        <v>210</v>
      </c>
    </row>
    <row r="113" spans="1:3" ht="18.75">
      <c r="A113" s="7" t="s">
        <v>220</v>
      </c>
      <c r="B113" s="170">
        <v>82.6</v>
      </c>
      <c r="C113" s="170">
        <v>87.4</v>
      </c>
    </row>
    <row r="114" spans="1:3" ht="18.75">
      <c r="A114" s="7" t="s">
        <v>221</v>
      </c>
      <c r="B114" s="170">
        <v>196.1</v>
      </c>
      <c r="C114" s="170">
        <v>207.8</v>
      </c>
    </row>
    <row r="115" spans="1:3" ht="18.75">
      <c r="A115" s="7" t="s">
        <v>222</v>
      </c>
      <c r="B115" s="170">
        <v>83.6</v>
      </c>
      <c r="C115" s="170">
        <v>88.4</v>
      </c>
    </row>
    <row r="116" spans="1:3" ht="18.75">
      <c r="A116" s="7" t="s">
        <v>223</v>
      </c>
      <c r="B116" s="170">
        <v>197.9</v>
      </c>
      <c r="C116" s="170">
        <v>210</v>
      </c>
    </row>
    <row r="117" spans="1:3" ht="18.75">
      <c r="A117" s="7" t="s">
        <v>224</v>
      </c>
      <c r="B117" s="170">
        <v>83.6</v>
      </c>
      <c r="C117" s="170">
        <v>88.4</v>
      </c>
    </row>
    <row r="118" spans="1:3" ht="18.75">
      <c r="A118" s="7" t="s">
        <v>225</v>
      </c>
      <c r="B118" s="170">
        <v>202.5</v>
      </c>
      <c r="C118" s="170">
        <v>215</v>
      </c>
    </row>
    <row r="119" spans="1:3" ht="18.75">
      <c r="A119" s="7" t="s">
        <v>226</v>
      </c>
      <c r="B119" s="170">
        <v>202</v>
      </c>
      <c r="C119" s="170">
        <v>214</v>
      </c>
    </row>
    <row r="120" spans="1:3" ht="18.75">
      <c r="A120" s="7" t="s">
        <v>227</v>
      </c>
      <c r="B120" s="170">
        <v>97.9</v>
      </c>
      <c r="C120" s="170">
        <v>103.6</v>
      </c>
    </row>
    <row r="121" spans="1:3" ht="18.75">
      <c r="A121" s="7" t="s">
        <v>228</v>
      </c>
      <c r="B121" s="170">
        <v>82.6</v>
      </c>
      <c r="C121" s="170">
        <v>87.4</v>
      </c>
    </row>
    <row r="122" spans="1:3" ht="18.75">
      <c r="A122" s="7" t="s">
        <v>229</v>
      </c>
      <c r="B122" s="170">
        <v>195.5</v>
      </c>
      <c r="C122" s="170">
        <v>206.6</v>
      </c>
    </row>
    <row r="123" spans="1:3" ht="18.75">
      <c r="A123" s="7" t="s">
        <v>230</v>
      </c>
      <c r="B123" s="170">
        <v>82.6</v>
      </c>
      <c r="C123" s="170">
        <v>87.2</v>
      </c>
    </row>
    <row r="124" spans="1:3" ht="18.75">
      <c r="A124" s="7" t="s">
        <v>4</v>
      </c>
      <c r="B124" s="56">
        <f>SUM(B12:B123)</f>
        <v>17484.5</v>
      </c>
      <c r="C124" s="56">
        <f>SUM(C12:C123)</f>
        <v>18509.7</v>
      </c>
    </row>
  </sheetData>
  <sheetProtection/>
  <mergeCells count="3">
    <mergeCell ref="A4:C4"/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2019-11-26T11:04:31Z</cp:lastPrinted>
  <dcterms:created xsi:type="dcterms:W3CDTF">2008-08-27T11:02:35Z</dcterms:created>
  <dcterms:modified xsi:type="dcterms:W3CDTF">2020-03-03T09:45:45Z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XXJ7TYMEEKJ2-802150788-833</vt:lpwstr>
  </property>
  <property fmtid="{D5CDD505-2E9C-101B-9397-08002B2CF9AE}" pid="4" name="_dlc_DocIdItemGu">
    <vt:lpwstr>9202c23a-280d-4d0a-85ff-564e41842786</vt:lpwstr>
  </property>
  <property fmtid="{D5CDD505-2E9C-101B-9397-08002B2CF9AE}" pid="5" name="_dlc_DocIdU">
    <vt:lpwstr>https://vip.gov.mari.ru/minfin/_layouts/DocIdRedir.aspx?ID=XXJ7TYMEEKJ2-802150788-833, XXJ7TYMEEKJ2-802150788-833</vt:lpwstr>
  </property>
</Properties>
</file>