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19.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20.xml" ContentType="application/vnd.openxmlformats-officedocument.spreadsheetml.worksheet+xml"/>
  <Override PartName="/xl/worksheets/sheet2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1.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11.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5.xml" ContentType="application/vnd.openxmlformats-officedocument.spreadsheetml.externalLink+xml"/>
  <Override PartName="/xl/externalLinks/externalLink9.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90" windowWidth="27795" windowHeight="13290" firstSheet="5" activeTab="29"/>
  </bookViews>
  <sheets>
    <sheet name="1(2023)" sheetId="4" r:id="rId1"/>
    <sheet name="1(2020)" sheetId="1" r:id="rId2"/>
    <sheet name="1(2021)" sheetId="2" r:id="rId3"/>
    <sheet name="1(2022)" sheetId="3" r:id="rId4"/>
    <sheet name="1(2024)" sheetId="5" r:id="rId5"/>
    <sheet name="2" sheetId="6" r:id="rId6"/>
    <sheet name="3" sheetId="7" r:id="rId7"/>
    <sheet name="4" sheetId="8" r:id="rId8"/>
    <sheet name="5(2020)" sheetId="9" r:id="rId9"/>
    <sheet name="5(2021)" sheetId="10" r:id="rId10"/>
    <sheet name="5(2022)" sheetId="11" r:id="rId11"/>
    <sheet name="5(2023)" sheetId="12" r:id="rId12"/>
    <sheet name="5(2024)" sheetId="13" r:id="rId13"/>
    <sheet name="6" sheetId="14" r:id="rId14"/>
    <sheet name="7" sheetId="15" r:id="rId15"/>
    <sheet name="8" sheetId="16" r:id="rId16"/>
    <sheet name="9" sheetId="17" r:id="rId17"/>
    <sheet name="10" sheetId="18" r:id="rId18"/>
    <sheet name="11.1" sheetId="19" r:id="rId19"/>
    <sheet name="11.2" sheetId="20" r:id="rId20"/>
    <sheet name="11.3" sheetId="21" r:id="rId21"/>
    <sheet name="12" sheetId="22" r:id="rId22"/>
    <sheet name="13" sheetId="23" r:id="rId23"/>
    <sheet name="14" sheetId="24" r:id="rId24"/>
    <sheet name="15" sheetId="25" r:id="rId25"/>
    <sheet name="16" sheetId="26" r:id="rId26"/>
    <sheet name="18" sheetId="27" r:id="rId27"/>
    <sheet name="19" sheetId="28" r:id="rId28"/>
    <sheet name="Марий Эл" sheetId="29" r:id="rId29"/>
    <sheet name="17" sheetId="30" r:id="rId30"/>
  </sheets>
  <externalReferences>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xlnm._FilterDatabase" localSheetId="26" hidden="1">'18'!#REF!</definedName>
    <definedName name="_xlnm._FilterDatabase" localSheetId="5" hidden="1">'2'!$A$17:$CQ$86</definedName>
    <definedName name="_xlnm._FilterDatabase" localSheetId="6" hidden="1">'3'!$A$17:$BV$17</definedName>
    <definedName name="_xlnm._FilterDatabase" localSheetId="7" hidden="1">'4'!#REF!</definedName>
    <definedName name="_xlnm._FilterDatabase" localSheetId="8" hidden="1">'5(2020)'!#REF!</definedName>
    <definedName name="_xlnm._FilterDatabase" localSheetId="9" hidden="1">'5(2021)'!#REF!</definedName>
    <definedName name="_xlnm._FilterDatabase" localSheetId="10" hidden="1">'5(2022)'!#REF!</definedName>
    <definedName name="_xlnm._FilterDatabase" localSheetId="11" hidden="1">'5(2023)'!#REF!</definedName>
    <definedName name="_xlnm._FilterDatabase" localSheetId="12" hidden="1">'5(2024)'!#REF!</definedName>
    <definedName name="_xlnm._FilterDatabase" localSheetId="13" hidden="1">'6'!$A$19:$BW$19</definedName>
    <definedName name="_xlnm._FilterDatabase" localSheetId="14" hidden="1">'7'!$A$13:$DL$18</definedName>
    <definedName name="_xlnm._FilterDatabase" localSheetId="15" hidden="1">'8'!#REF!</definedName>
    <definedName name="_xlnm._FilterDatabase" localSheetId="16" hidden="1">'9'!#REF!</definedName>
    <definedName name="_xlnm.Print_Titles" localSheetId="1">'1(2020)'!$15:$19</definedName>
    <definedName name="_xlnm.Print_Titles" localSheetId="2">'1(2021)'!$15:$19</definedName>
    <definedName name="_xlnm.Print_Titles" localSheetId="3">'1(2022)'!$15:$19</definedName>
    <definedName name="_xlnm.Print_Titles" localSheetId="0">'1(2023)'!$15:$19</definedName>
    <definedName name="_xlnm.Print_Titles" localSheetId="4">'1(2024)'!$15:$19</definedName>
    <definedName name="_xlnm.Print_Titles" localSheetId="19">'11.2'!$17:$17</definedName>
    <definedName name="_xlnm.Print_Titles" localSheetId="20">'11.3'!$14:$14</definedName>
    <definedName name="_xlnm.Print_Area" localSheetId="1">'1(2020)'!$A$1:$S$42</definedName>
    <definedName name="_xlnm.Print_Area" localSheetId="2">'1(2021)'!$A$1:$S$44</definedName>
    <definedName name="_xlnm.Print_Area" localSheetId="3">'1(2022)'!$A$1:$S$44</definedName>
    <definedName name="_xlnm.Print_Area" localSheetId="0">'1(2023)'!$A$1:$S$46</definedName>
    <definedName name="_xlnm.Print_Area" localSheetId="4">'1(2024)'!$A$1:$S$46</definedName>
    <definedName name="_xlnm.Print_Area" localSheetId="17">'10'!$A$1:$R$43</definedName>
    <definedName name="_xlnm.Print_Area" localSheetId="18">'11.1'!$A$1:$AH$17</definedName>
    <definedName name="_xlnm.Print_Area" localSheetId="19">'11.2'!$A$5:$O$162</definedName>
    <definedName name="_xlnm.Print_Area" localSheetId="20">'11.3'!$A$5:$I$37</definedName>
    <definedName name="_xlnm.Print_Area" localSheetId="21">'12'!$A$1:$AE$48</definedName>
    <definedName name="_xlnm.Print_Area" localSheetId="22">'13'!$A$1:$K$59</definedName>
    <definedName name="_xlnm.Print_Area" localSheetId="23">'14'!$A$1:$S$47</definedName>
    <definedName name="_xlnm.Print_Area" localSheetId="24">'15'!$A$1:$Y$15</definedName>
    <definedName name="_xlnm.Print_Area" localSheetId="25">'16'!$A$1:$X$15</definedName>
    <definedName name="_xlnm.Print_Area" localSheetId="29">'17'!$A$1:$H$19</definedName>
    <definedName name="_xlnm.Print_Area" localSheetId="26">'18'!$A$1:$J$27</definedName>
    <definedName name="_xlnm.Print_Area" localSheetId="27">'19'!$A$1:$B$21</definedName>
    <definedName name="_xlnm.Print_Area" localSheetId="5">'2'!$A$1:$CQ$94</definedName>
    <definedName name="_xlnm.Print_Area" localSheetId="6">'3'!$A$1:$AO$53</definedName>
    <definedName name="_xlnm.Print_Area" localSheetId="7">'4'!$A$1:$CZ$52</definedName>
    <definedName name="_xlnm.Print_Area" localSheetId="8">'5(2020)'!$A$1:$AL$39</definedName>
    <definedName name="_xlnm.Print_Area" localSheetId="9">'5(2021)'!$A$1:$AL$40</definedName>
    <definedName name="_xlnm.Print_Area" localSheetId="10">'5(2022)'!$A$1:$AL$42</definedName>
    <definedName name="_xlnm.Print_Area" localSheetId="11">'5(2023)'!$A$1:$AL$44</definedName>
    <definedName name="_xlnm.Print_Area" localSheetId="12">'5(2024)'!$A$1:$AL$46</definedName>
    <definedName name="_xlnm.Print_Area" localSheetId="13">'6'!$A$1:$BX$53</definedName>
    <definedName name="_xlnm.Print_Area" localSheetId="14">'7'!$A$1:$DL$53</definedName>
    <definedName name="_xlnm.Print_Area" localSheetId="15">'8'!$A$1:$AM$50</definedName>
    <definedName name="_xlnm.Print_Area" localSheetId="16">'9'!$A$1:$E$41</definedName>
  </definedNames>
  <calcPr calcId="145621"/>
</workbook>
</file>

<file path=xl/calcChain.xml><?xml version="1.0" encoding="utf-8"?>
<calcChain xmlns="http://schemas.openxmlformats.org/spreadsheetml/2006/main">
  <c r="R451" i="29" l="1"/>
  <c r="Q451" i="29"/>
  <c r="R450" i="29"/>
  <c r="Q450" i="29"/>
  <c r="R449" i="29"/>
  <c r="Q449" i="29"/>
  <c r="R448" i="29"/>
  <c r="Q448" i="29"/>
  <c r="R447" i="29"/>
  <c r="Q447" i="29"/>
  <c r="R446" i="29"/>
  <c r="Q446" i="29"/>
  <c r="R445" i="29"/>
  <c r="Q445" i="29"/>
  <c r="R444" i="29"/>
  <c r="Q444" i="29"/>
  <c r="R443" i="29"/>
  <c r="Q443" i="29"/>
  <c r="R442" i="29"/>
  <c r="Q442" i="29"/>
  <c r="R441" i="29"/>
  <c r="Q441" i="29"/>
  <c r="R440" i="29"/>
  <c r="Q440" i="29"/>
  <c r="R439" i="29"/>
  <c r="Q439" i="29"/>
  <c r="R438" i="29"/>
  <c r="Q438" i="29"/>
  <c r="R437" i="29"/>
  <c r="Q437" i="29"/>
  <c r="R436" i="29"/>
  <c r="Q436" i="29"/>
  <c r="R435" i="29"/>
  <c r="Q435" i="29"/>
  <c r="R434" i="29"/>
  <c r="Q434" i="29"/>
  <c r="R433" i="29"/>
  <c r="Q433" i="29"/>
  <c r="R432" i="29"/>
  <c r="Q432" i="29"/>
  <c r="R431" i="29"/>
  <c r="Q431" i="29"/>
  <c r="P431" i="29"/>
  <c r="O431" i="29"/>
  <c r="N431" i="29"/>
  <c r="M431" i="29"/>
  <c r="L431" i="29"/>
  <c r="K431" i="29"/>
  <c r="J431" i="29"/>
  <c r="I431" i="29"/>
  <c r="H431" i="29"/>
  <c r="G431" i="29"/>
  <c r="F431" i="29"/>
  <c r="D431" i="29"/>
  <c r="R430" i="29"/>
  <c r="Q430" i="29"/>
  <c r="R429" i="29"/>
  <c r="Q429" i="29"/>
  <c r="R428" i="29"/>
  <c r="Q428" i="29"/>
  <c r="R427" i="29"/>
  <c r="Q427" i="29"/>
  <c r="R426" i="29"/>
  <c r="Q426" i="29"/>
  <c r="R425" i="29"/>
  <c r="Q425" i="29"/>
  <c r="R424" i="29"/>
  <c r="Q424" i="29"/>
  <c r="R423" i="29"/>
  <c r="Q423" i="29"/>
  <c r="R422" i="29"/>
  <c r="Q422" i="29"/>
  <c r="R421" i="29"/>
  <c r="Q421" i="29"/>
  <c r="R420" i="29"/>
  <c r="R419" i="29"/>
  <c r="Q419" i="29"/>
  <c r="R418" i="29"/>
  <c r="Q418" i="29"/>
  <c r="R417" i="29"/>
  <c r="Q417" i="29"/>
  <c r="R416" i="29"/>
  <c r="Q416" i="29"/>
  <c r="R415" i="29"/>
  <c r="Q415" i="29"/>
  <c r="R414" i="29"/>
  <c r="Q414" i="29"/>
  <c r="R413" i="29"/>
  <c r="Q413" i="29"/>
  <c r="R412" i="29"/>
  <c r="Q412" i="29"/>
  <c r="R411" i="29"/>
  <c r="Q411" i="29"/>
  <c r="R410" i="29"/>
  <c r="Q410" i="29"/>
  <c r="R409" i="29"/>
  <c r="Q409" i="29"/>
  <c r="R408" i="29"/>
  <c r="Q408" i="29"/>
  <c r="R407" i="29"/>
  <c r="Q407" i="29"/>
  <c r="R406" i="29"/>
  <c r="Q406" i="29"/>
  <c r="R405" i="29"/>
  <c r="Q405" i="29"/>
  <c r="R404" i="29"/>
  <c r="Q404" i="29"/>
  <c r="R403" i="29"/>
  <c r="Q403" i="29"/>
  <c r="R402" i="29"/>
  <c r="Q402" i="29"/>
  <c r="R401" i="29"/>
  <c r="Q401" i="29"/>
  <c r="R400" i="29"/>
  <c r="Q400" i="29"/>
  <c r="P400" i="29"/>
  <c r="O400" i="29"/>
  <c r="N400" i="29"/>
  <c r="M400" i="29"/>
  <c r="L400" i="29"/>
  <c r="K400" i="29"/>
  <c r="J400" i="29"/>
  <c r="I400" i="29"/>
  <c r="H400" i="29"/>
  <c r="G400" i="29"/>
  <c r="F400" i="29"/>
  <c r="E400" i="29"/>
  <c r="D400" i="29"/>
  <c r="R399" i="29"/>
  <c r="Q399" i="29"/>
  <c r="P399" i="29"/>
  <c r="O399" i="29"/>
  <c r="N399" i="29"/>
  <c r="M399" i="29"/>
  <c r="L399" i="29"/>
  <c r="K399" i="29"/>
  <c r="J399" i="29"/>
  <c r="I399" i="29"/>
  <c r="H399" i="29"/>
  <c r="G399" i="29"/>
  <c r="F399" i="29"/>
  <c r="E399" i="29"/>
  <c r="D399" i="29"/>
  <c r="R398" i="29"/>
  <c r="Q398" i="29"/>
  <c r="R397" i="29"/>
  <c r="Q397" i="29"/>
  <c r="R396" i="29"/>
  <c r="Q396" i="29"/>
  <c r="R395" i="29"/>
  <c r="Q395" i="29"/>
  <c r="R394" i="29"/>
  <c r="Q394" i="29"/>
  <c r="R393" i="29"/>
  <c r="Q393" i="29"/>
  <c r="R392" i="29"/>
  <c r="Q392" i="29"/>
  <c r="R391" i="29"/>
  <c r="Q391" i="29"/>
  <c r="R390" i="29"/>
  <c r="Q390" i="29"/>
  <c r="R389" i="29"/>
  <c r="Q389" i="29"/>
  <c r="R388" i="29"/>
  <c r="Q388" i="29"/>
  <c r="R387" i="29"/>
  <c r="Q387" i="29"/>
  <c r="R386" i="29"/>
  <c r="Q386" i="29"/>
  <c r="R385" i="29"/>
  <c r="Q385" i="29"/>
  <c r="R384" i="29"/>
  <c r="Q384" i="29"/>
  <c r="R383" i="29"/>
  <c r="Q383" i="29"/>
  <c r="R382" i="29"/>
  <c r="Q382" i="29"/>
  <c r="R381" i="29"/>
  <c r="Q381" i="29"/>
  <c r="R380" i="29"/>
  <c r="Q380" i="29"/>
  <c r="R379" i="29"/>
  <c r="Q379" i="29"/>
  <c r="R378" i="29"/>
  <c r="Q378" i="29"/>
  <c r="R377" i="29"/>
  <c r="Q377" i="29"/>
  <c r="R376" i="29"/>
  <c r="Q376" i="29"/>
  <c r="R375" i="29"/>
  <c r="Q375" i="29"/>
  <c r="P375" i="29"/>
  <c r="O375" i="29"/>
  <c r="N375" i="29"/>
  <c r="M375" i="29"/>
  <c r="L375" i="29"/>
  <c r="K375" i="29"/>
  <c r="J375" i="29"/>
  <c r="I375" i="29"/>
  <c r="H375" i="29"/>
  <c r="G375" i="29"/>
  <c r="F375" i="29"/>
  <c r="E375" i="29"/>
  <c r="D375" i="29"/>
  <c r="R374" i="29"/>
  <c r="Q374" i="29"/>
  <c r="P374" i="29"/>
  <c r="O374" i="29"/>
  <c r="N374" i="29"/>
  <c r="M374" i="29"/>
  <c r="L374" i="29"/>
  <c r="K374" i="29"/>
  <c r="J374" i="29"/>
  <c r="I374" i="29"/>
  <c r="H374" i="29"/>
  <c r="G374" i="29"/>
  <c r="F374" i="29"/>
  <c r="E374" i="29"/>
  <c r="D374" i="29"/>
  <c r="R373" i="29"/>
  <c r="Q373" i="29"/>
  <c r="P373" i="29"/>
  <c r="O373" i="29"/>
  <c r="N373" i="29"/>
  <c r="M373" i="29"/>
  <c r="L373" i="29"/>
  <c r="K373" i="29"/>
  <c r="J373" i="29"/>
  <c r="I373" i="29"/>
  <c r="H373" i="29"/>
  <c r="G373" i="29"/>
  <c r="F373" i="29"/>
  <c r="E373" i="29"/>
  <c r="D373" i="29"/>
  <c r="P350" i="29"/>
  <c r="O350" i="29"/>
  <c r="N350" i="29"/>
  <c r="M350" i="29"/>
  <c r="L350" i="29"/>
  <c r="K350" i="29"/>
  <c r="J350" i="29"/>
  <c r="I350" i="29"/>
  <c r="H350" i="29"/>
  <c r="G350" i="29"/>
  <c r="F350" i="29"/>
  <c r="O345" i="29"/>
  <c r="M345" i="29"/>
  <c r="K345" i="29"/>
  <c r="I345" i="29"/>
  <c r="G345" i="29"/>
  <c r="F345" i="29"/>
  <c r="P340" i="29"/>
  <c r="O340" i="29"/>
  <c r="N340" i="29"/>
  <c r="M340" i="29"/>
  <c r="L340" i="29"/>
  <c r="K340" i="29"/>
  <c r="J340" i="29"/>
  <c r="I340" i="29"/>
  <c r="H340" i="29"/>
  <c r="G340" i="29"/>
  <c r="F340" i="29"/>
  <c r="R317" i="29"/>
  <c r="Q317" i="29"/>
  <c r="R316" i="29"/>
  <c r="Q316" i="29"/>
  <c r="R315" i="29"/>
  <c r="Q315" i="29"/>
  <c r="R314" i="29"/>
  <c r="Q314" i="29"/>
  <c r="R313" i="29"/>
  <c r="Q313" i="29"/>
  <c r="R312" i="29"/>
  <c r="Q312" i="29"/>
  <c r="R311" i="29"/>
  <c r="Q311" i="29"/>
  <c r="R310" i="29"/>
  <c r="Q310" i="29"/>
  <c r="R309" i="29"/>
  <c r="Q309" i="29"/>
  <c r="R308" i="29"/>
  <c r="Q308" i="29"/>
  <c r="R307" i="29"/>
  <c r="Q307" i="29"/>
  <c r="R306" i="29"/>
  <c r="Q306" i="29"/>
  <c r="R305" i="29"/>
  <c r="Q305" i="29"/>
  <c r="R304" i="29"/>
  <c r="Q304" i="29"/>
  <c r="R303" i="29"/>
  <c r="Q303" i="29"/>
  <c r="R302" i="29"/>
  <c r="Q302" i="29"/>
  <c r="R301" i="29"/>
  <c r="Q301" i="29"/>
  <c r="R300" i="29"/>
  <c r="Q300" i="29"/>
  <c r="R299" i="29"/>
  <c r="Q299" i="29"/>
  <c r="R298" i="29"/>
  <c r="Q298" i="29"/>
  <c r="R297" i="29"/>
  <c r="Q297" i="29"/>
  <c r="R296" i="29"/>
  <c r="Q296" i="29"/>
  <c r="R295" i="29"/>
  <c r="Q295" i="29"/>
  <c r="R294" i="29"/>
  <c r="Q294" i="29"/>
  <c r="R293" i="29"/>
  <c r="Q293" i="29"/>
  <c r="R292" i="29"/>
  <c r="Q292" i="29"/>
  <c r="R291" i="29"/>
  <c r="Q291" i="29"/>
  <c r="R290" i="29"/>
  <c r="Q290" i="29"/>
  <c r="R289" i="29"/>
  <c r="Q289" i="29"/>
  <c r="R288" i="29"/>
  <c r="Q288" i="29"/>
  <c r="R287" i="29"/>
  <c r="Q287" i="29"/>
  <c r="R286" i="29"/>
  <c r="Q286" i="29"/>
  <c r="R285" i="29"/>
  <c r="Q285" i="29"/>
  <c r="R284" i="29"/>
  <c r="Q284" i="29"/>
  <c r="R283" i="29"/>
  <c r="Q283" i="29"/>
  <c r="R282" i="29"/>
  <c r="Q282" i="29"/>
  <c r="R281" i="29"/>
  <c r="Q281" i="29"/>
  <c r="R280" i="29"/>
  <c r="Q280" i="29"/>
  <c r="R279" i="29"/>
  <c r="Q279" i="29"/>
  <c r="R278" i="29"/>
  <c r="Q278" i="29"/>
  <c r="R277" i="29"/>
  <c r="Q277" i="29"/>
  <c r="R276" i="29"/>
  <c r="Q276" i="29"/>
  <c r="R275" i="29"/>
  <c r="Q275" i="29"/>
  <c r="R274" i="29"/>
  <c r="Q274" i="29"/>
  <c r="R273" i="29"/>
  <c r="Q273" i="29"/>
  <c r="R272" i="29"/>
  <c r="Q272" i="29"/>
  <c r="R271" i="29"/>
  <c r="Q271" i="29"/>
  <c r="R270" i="29"/>
  <c r="Q270" i="29"/>
  <c r="R269" i="29"/>
  <c r="Q269" i="29"/>
  <c r="R268" i="29"/>
  <c r="Q268" i="29"/>
  <c r="R267" i="29"/>
  <c r="Q267" i="29"/>
  <c r="R266" i="29"/>
  <c r="Q266" i="29"/>
  <c r="R265" i="29"/>
  <c r="Q265" i="29"/>
  <c r="R264" i="29"/>
  <c r="Q264" i="29"/>
  <c r="R263" i="29"/>
  <c r="Q263" i="29"/>
  <c r="R262" i="29"/>
  <c r="Q262" i="29"/>
  <c r="R261" i="29"/>
  <c r="Q261" i="29"/>
  <c r="R260" i="29"/>
  <c r="Q260" i="29"/>
  <c r="R259" i="29"/>
  <c r="Q259" i="29"/>
  <c r="R258" i="29"/>
  <c r="Q258" i="29"/>
  <c r="R257" i="29"/>
  <c r="Q257" i="29"/>
  <c r="R256" i="29"/>
  <c r="Q256" i="29"/>
  <c r="R255" i="29"/>
  <c r="Q255" i="29"/>
  <c r="R254" i="29"/>
  <c r="Q254" i="29"/>
  <c r="R253" i="29"/>
  <c r="G251" i="29"/>
  <c r="G252" i="29" s="1"/>
  <c r="I251" i="29" s="1"/>
  <c r="I252" i="29" s="1"/>
  <c r="K251" i="29" s="1"/>
  <c r="K252" i="29" s="1"/>
  <c r="M251" i="29" s="1"/>
  <c r="M252" i="29" s="1"/>
  <c r="O251" i="29" s="1"/>
  <c r="R241" i="29"/>
  <c r="Q241" i="29"/>
  <c r="R240" i="29"/>
  <c r="Q240" i="29"/>
  <c r="R239" i="29"/>
  <c r="Q239" i="29"/>
  <c r="R238" i="29"/>
  <c r="Q238" i="29"/>
  <c r="R237" i="29"/>
  <c r="Q237" i="29"/>
  <c r="R236" i="29"/>
  <c r="Q236" i="29"/>
  <c r="R234" i="29"/>
  <c r="Q234" i="29"/>
  <c r="R233" i="29"/>
  <c r="Q233" i="29"/>
  <c r="R232" i="29"/>
  <c r="Q232" i="29"/>
  <c r="R231" i="29"/>
  <c r="Q231" i="29"/>
  <c r="R230" i="29"/>
  <c r="Q230" i="29"/>
  <c r="R229" i="29"/>
  <c r="Q229" i="29"/>
  <c r="R228" i="29"/>
  <c r="Q228" i="29"/>
  <c r="R227" i="29"/>
  <c r="Q227" i="29"/>
  <c r="P226" i="29"/>
  <c r="R226" i="29" s="1"/>
  <c r="O226" i="29"/>
  <c r="Q226" i="29" s="1"/>
  <c r="N226" i="29"/>
  <c r="M226" i="29"/>
  <c r="L226" i="29"/>
  <c r="K226" i="29"/>
  <c r="J226" i="29"/>
  <c r="I226" i="29"/>
  <c r="H226" i="29"/>
  <c r="G226" i="29"/>
  <c r="F226" i="29"/>
  <c r="R225" i="29"/>
  <c r="Q225" i="29"/>
  <c r="P224" i="29"/>
  <c r="R224" i="29" s="1"/>
  <c r="R222" i="29" s="1"/>
  <c r="R246" i="29" s="1"/>
  <c r="O224" i="29"/>
  <c r="Q224" i="29" s="1"/>
  <c r="Q222" i="29" s="1"/>
  <c r="Q246" i="29" s="1"/>
  <c r="N224" i="29"/>
  <c r="M224" i="29"/>
  <c r="L224" i="29"/>
  <c r="K224" i="29"/>
  <c r="J224" i="29"/>
  <c r="I224" i="29"/>
  <c r="H224" i="29"/>
  <c r="G224" i="29"/>
  <c r="F224" i="29"/>
  <c r="R223" i="29"/>
  <c r="Q223" i="29"/>
  <c r="P222" i="29"/>
  <c r="P246" i="29" s="1"/>
  <c r="O222" i="29"/>
  <c r="O246" i="29" s="1"/>
  <c r="N222" i="29"/>
  <c r="N246" i="29" s="1"/>
  <c r="M222" i="29"/>
  <c r="M246" i="29" s="1"/>
  <c r="L222" i="29"/>
  <c r="L246" i="29" s="1"/>
  <c r="K222" i="29"/>
  <c r="K246" i="29" s="1"/>
  <c r="J222" i="29"/>
  <c r="J246" i="29" s="1"/>
  <c r="I222" i="29"/>
  <c r="I246" i="29" s="1"/>
  <c r="H222" i="29"/>
  <c r="H246" i="29" s="1"/>
  <c r="G222" i="29"/>
  <c r="G246" i="29" s="1"/>
  <c r="F222" i="29"/>
  <c r="F246" i="29" s="1"/>
  <c r="R221" i="29"/>
  <c r="Q221" i="29"/>
  <c r="R220" i="29"/>
  <c r="Q220" i="29"/>
  <c r="R219" i="29"/>
  <c r="Q219" i="29"/>
  <c r="R218" i="29"/>
  <c r="Q218" i="29"/>
  <c r="R217" i="29"/>
  <c r="Q217" i="29"/>
  <c r="R216" i="29"/>
  <c r="Q216" i="29"/>
  <c r="R215" i="29"/>
  <c r="Q215" i="29"/>
  <c r="R214" i="29"/>
  <c r="Q214" i="29"/>
  <c r="R213" i="29"/>
  <c r="Q213" i="29"/>
  <c r="R212" i="29"/>
  <c r="Q212" i="29"/>
  <c r="R211" i="29"/>
  <c r="Q211" i="29"/>
  <c r="P211" i="29"/>
  <c r="O211" i="29"/>
  <c r="N211" i="29"/>
  <c r="M211" i="29"/>
  <c r="L211" i="29"/>
  <c r="K211" i="29"/>
  <c r="J211" i="29"/>
  <c r="I211" i="29"/>
  <c r="H211" i="29"/>
  <c r="G211" i="29"/>
  <c r="F211" i="29"/>
  <c r="R210" i="29"/>
  <c r="R243" i="29" s="1"/>
  <c r="R244" i="29" s="1"/>
  <c r="Q210" i="29"/>
  <c r="Q243" i="29" s="1"/>
  <c r="Q244" i="29" s="1"/>
  <c r="P210" i="29"/>
  <c r="P243" i="29" s="1"/>
  <c r="P244" i="29" s="1"/>
  <c r="O210" i="29"/>
  <c r="O243" i="29" s="1"/>
  <c r="O244" i="29" s="1"/>
  <c r="N210" i="29"/>
  <c r="N243" i="29" s="1"/>
  <c r="N244" i="29" s="1"/>
  <c r="M210" i="29"/>
  <c r="M243" i="29" s="1"/>
  <c r="M244" i="29" s="1"/>
  <c r="L210" i="29"/>
  <c r="L243" i="29" s="1"/>
  <c r="L244" i="29" s="1"/>
  <c r="K210" i="29"/>
  <c r="K243" i="29" s="1"/>
  <c r="K244" i="29" s="1"/>
  <c r="J210" i="29"/>
  <c r="J243" i="29" s="1"/>
  <c r="J244" i="29" s="1"/>
  <c r="I210" i="29"/>
  <c r="I243" i="29" s="1"/>
  <c r="I244" i="29" s="1"/>
  <c r="H210" i="29"/>
  <c r="H243" i="29" s="1"/>
  <c r="H244" i="29" s="1"/>
  <c r="G210" i="29"/>
  <c r="G243" i="29" s="1"/>
  <c r="G244" i="29" s="1"/>
  <c r="F210" i="29"/>
  <c r="F243" i="29" s="1"/>
  <c r="F244" i="29" s="1"/>
  <c r="R209" i="29"/>
  <c r="Q209" i="29"/>
  <c r="R208" i="29"/>
  <c r="Q208" i="29"/>
  <c r="R207" i="29"/>
  <c r="Q207" i="29"/>
  <c r="R206" i="29"/>
  <c r="Q206" i="29"/>
  <c r="R205" i="29"/>
  <c r="Q205" i="29"/>
  <c r="R204" i="29"/>
  <c r="Q204" i="29"/>
  <c r="R201" i="29"/>
  <c r="Q201" i="29"/>
  <c r="P200" i="29"/>
  <c r="R200" i="29" s="1"/>
  <c r="O200" i="29"/>
  <c r="Q200" i="29" s="1"/>
  <c r="N200" i="29"/>
  <c r="M200" i="29"/>
  <c r="L200" i="29"/>
  <c r="K200" i="29"/>
  <c r="J200" i="29"/>
  <c r="I200" i="29"/>
  <c r="H200" i="29"/>
  <c r="G200" i="29"/>
  <c r="F200" i="29"/>
  <c r="P199" i="29"/>
  <c r="R199" i="29" s="1"/>
  <c r="O199" i="29"/>
  <c r="Q199" i="29" s="1"/>
  <c r="N199" i="29"/>
  <c r="M199" i="29"/>
  <c r="L199" i="29"/>
  <c r="K199" i="29"/>
  <c r="J199" i="29"/>
  <c r="I199" i="29"/>
  <c r="H199" i="29"/>
  <c r="G199" i="29"/>
  <c r="F199" i="29"/>
  <c r="P198" i="29"/>
  <c r="R198" i="29" s="1"/>
  <c r="O198" i="29"/>
  <c r="Q198" i="29" s="1"/>
  <c r="N198" i="29"/>
  <c r="M198" i="29"/>
  <c r="L198" i="29"/>
  <c r="K198" i="29"/>
  <c r="J198" i="29"/>
  <c r="I198" i="29"/>
  <c r="H198" i="29"/>
  <c r="G198" i="29"/>
  <c r="F198" i="29"/>
  <c r="P197" i="29"/>
  <c r="R197" i="29" s="1"/>
  <c r="O197" i="29"/>
  <c r="Q197" i="29" s="1"/>
  <c r="N197" i="29"/>
  <c r="M197" i="29"/>
  <c r="L197" i="29"/>
  <c r="K197" i="29"/>
  <c r="J197" i="29"/>
  <c r="I197" i="29"/>
  <c r="H197" i="29"/>
  <c r="G197" i="29"/>
  <c r="F197" i="29"/>
  <c r="R195" i="29"/>
  <c r="Q195" i="29"/>
  <c r="F195" i="29"/>
  <c r="R194" i="29"/>
  <c r="Q194" i="29"/>
  <c r="F194" i="29"/>
  <c r="R193" i="29"/>
  <c r="Q193" i="29"/>
  <c r="R192" i="29"/>
  <c r="Q192" i="29"/>
  <c r="R191" i="29"/>
  <c r="Q191" i="29"/>
  <c r="P190" i="29"/>
  <c r="O190" i="29"/>
  <c r="N190" i="29"/>
  <c r="M190" i="29"/>
  <c r="L190" i="29"/>
  <c r="K190" i="29"/>
  <c r="J190" i="29"/>
  <c r="I190" i="29"/>
  <c r="H190" i="29"/>
  <c r="G190" i="29"/>
  <c r="F190" i="29"/>
  <c r="R189" i="29"/>
  <c r="Q189" i="29"/>
  <c r="R188" i="29"/>
  <c r="Q188" i="29"/>
  <c r="R187" i="29"/>
  <c r="Q187" i="29"/>
  <c r="R186" i="29"/>
  <c r="Q186" i="29"/>
  <c r="O186" i="29"/>
  <c r="M186" i="29"/>
  <c r="K186" i="29"/>
  <c r="I186" i="29"/>
  <c r="G186" i="29"/>
  <c r="Q184" i="29"/>
  <c r="F184" i="29"/>
  <c r="R183" i="29"/>
  <c r="Q183" i="29"/>
  <c r="R182" i="29"/>
  <c r="Q182" i="29"/>
  <c r="R181" i="29"/>
  <c r="Q181" i="29"/>
  <c r="R180" i="29"/>
  <c r="Q180" i="29"/>
  <c r="R179" i="29"/>
  <c r="Q179" i="29"/>
  <c r="R178" i="29"/>
  <c r="Q178" i="29"/>
  <c r="R177" i="29"/>
  <c r="Q177" i="29"/>
  <c r="R176" i="29"/>
  <c r="Q176" i="29"/>
  <c r="Q175" i="29"/>
  <c r="R174" i="29"/>
  <c r="Q174" i="29"/>
  <c r="P173" i="29"/>
  <c r="O173" i="29"/>
  <c r="N173" i="29"/>
  <c r="M173" i="29"/>
  <c r="L173" i="29"/>
  <c r="K173" i="29"/>
  <c r="J173" i="29"/>
  <c r="I173" i="29"/>
  <c r="H173" i="29"/>
  <c r="G173" i="29"/>
  <c r="F173" i="29"/>
  <c r="R172" i="29"/>
  <c r="Q172" i="29"/>
  <c r="R171" i="29"/>
  <c r="Q171" i="29"/>
  <c r="R170" i="29"/>
  <c r="Q170" i="29"/>
  <c r="R169" i="29"/>
  <c r="Q169" i="29"/>
  <c r="R168" i="29"/>
  <c r="Q168" i="29"/>
  <c r="P167" i="29"/>
  <c r="O167" i="29"/>
  <c r="N167" i="29"/>
  <c r="M167" i="29"/>
  <c r="L167" i="29"/>
  <c r="K167" i="29"/>
  <c r="J167" i="29"/>
  <c r="I167" i="29"/>
  <c r="H167" i="29"/>
  <c r="G167" i="29"/>
  <c r="F167" i="29"/>
  <c r="R165" i="29"/>
  <c r="Q165" i="29"/>
  <c r="R164" i="29"/>
  <c r="Q164" i="29"/>
  <c r="R163" i="29"/>
  <c r="Q163" i="29"/>
  <c r="R162" i="29"/>
  <c r="Q162" i="29"/>
  <c r="R161" i="29"/>
  <c r="Q161" i="29"/>
  <c r="R159" i="29"/>
  <c r="Q159" i="29"/>
  <c r="R158" i="29"/>
  <c r="Q158" i="29"/>
  <c r="R157" i="29"/>
  <c r="Q157" i="29"/>
  <c r="R156" i="29"/>
  <c r="Q156" i="29"/>
  <c r="R152" i="29"/>
  <c r="Q152" i="29"/>
  <c r="R151" i="29"/>
  <c r="Q151" i="29"/>
  <c r="R150" i="29"/>
  <c r="Q150" i="29"/>
  <c r="R149" i="29"/>
  <c r="Q149" i="29"/>
  <c r="R148" i="29"/>
  <c r="Q148" i="29"/>
  <c r="R146" i="29"/>
  <c r="Q146" i="29"/>
  <c r="R144" i="29"/>
  <c r="Q144" i="29"/>
  <c r="R143" i="29"/>
  <c r="Q143" i="29"/>
  <c r="R142" i="29"/>
  <c r="Q142" i="29"/>
  <c r="R141" i="29"/>
  <c r="Q141" i="29"/>
  <c r="R140" i="29"/>
  <c r="Q140" i="29"/>
  <c r="Q138" i="29"/>
  <c r="R137" i="29"/>
  <c r="Q137" i="29"/>
  <c r="R136" i="29"/>
  <c r="Q136" i="29"/>
  <c r="R135" i="29"/>
  <c r="Q135" i="29"/>
  <c r="R134" i="29"/>
  <c r="Q134" i="29"/>
  <c r="R133" i="29"/>
  <c r="Q133" i="29"/>
  <c r="R132" i="29"/>
  <c r="Q132" i="29"/>
  <c r="R131" i="29"/>
  <c r="Q131" i="29"/>
  <c r="R130" i="29"/>
  <c r="Q130" i="29"/>
  <c r="R129" i="29"/>
  <c r="Q129" i="29"/>
  <c r="R128" i="29"/>
  <c r="Q128" i="29"/>
  <c r="R127" i="29"/>
  <c r="Q127" i="29"/>
  <c r="R126" i="29"/>
  <c r="Q126" i="29"/>
  <c r="R125" i="29"/>
  <c r="Q125" i="29"/>
  <c r="R124" i="29"/>
  <c r="Q124" i="29"/>
  <c r="P124" i="29"/>
  <c r="O124" i="29"/>
  <c r="N124" i="29"/>
  <c r="M124" i="29"/>
  <c r="L124" i="29"/>
  <c r="K124" i="29"/>
  <c r="J124" i="29"/>
  <c r="I124" i="29"/>
  <c r="H124" i="29"/>
  <c r="G124" i="29"/>
  <c r="F124" i="29"/>
  <c r="R122" i="29"/>
  <c r="Q122" i="29"/>
  <c r="R121" i="29"/>
  <c r="Q121" i="29"/>
  <c r="R120" i="29"/>
  <c r="Q120" i="29"/>
  <c r="R119" i="29"/>
  <c r="Q119" i="29"/>
  <c r="R118" i="29"/>
  <c r="Q118" i="29"/>
  <c r="R116" i="29"/>
  <c r="Q116" i="29"/>
  <c r="R114" i="29"/>
  <c r="Q114" i="29"/>
  <c r="R113" i="29"/>
  <c r="Q113" i="29"/>
  <c r="R112" i="29"/>
  <c r="Q112" i="29"/>
  <c r="R111" i="29"/>
  <c r="Q111" i="29"/>
  <c r="R108" i="29"/>
  <c r="Q108" i="29"/>
  <c r="R107" i="29"/>
  <c r="Q107" i="29"/>
  <c r="R106" i="29"/>
  <c r="Q106" i="29"/>
  <c r="R105" i="29"/>
  <c r="Q105" i="29"/>
  <c r="R104" i="29"/>
  <c r="Q104" i="29"/>
  <c r="R103" i="29"/>
  <c r="Q103" i="29"/>
  <c r="P103" i="29"/>
  <c r="P202" i="29" s="1"/>
  <c r="O103" i="29"/>
  <c r="O202" i="29" s="1"/>
  <c r="N103" i="29"/>
  <c r="N202" i="29" s="1"/>
  <c r="M103" i="29"/>
  <c r="M202" i="29" s="1"/>
  <c r="L103" i="29"/>
  <c r="L202" i="29" s="1"/>
  <c r="K103" i="29"/>
  <c r="K202" i="29" s="1"/>
  <c r="J103" i="29"/>
  <c r="J202" i="29" s="1"/>
  <c r="I103" i="29"/>
  <c r="I202" i="29" s="1"/>
  <c r="H103" i="29"/>
  <c r="H202" i="29" s="1"/>
  <c r="G103" i="29"/>
  <c r="G202" i="29" s="1"/>
  <c r="F103" i="29"/>
  <c r="R102" i="29"/>
  <c r="Q102" i="29"/>
  <c r="R101" i="29"/>
  <c r="Q101" i="29"/>
  <c r="R100" i="29"/>
  <c r="Q100" i="29"/>
  <c r="R99" i="29"/>
  <c r="Q99" i="29"/>
  <c r="R98" i="29"/>
  <c r="Q98" i="29"/>
  <c r="R97" i="29"/>
  <c r="Q97" i="29"/>
  <c r="P97" i="29"/>
  <c r="O97" i="29"/>
  <c r="N97" i="29"/>
  <c r="M97" i="29"/>
  <c r="L97" i="29"/>
  <c r="K97" i="29"/>
  <c r="J97" i="29"/>
  <c r="I97" i="29"/>
  <c r="H97" i="29"/>
  <c r="G97" i="29"/>
  <c r="F97" i="29"/>
  <c r="R96" i="29"/>
  <c r="Q96" i="29"/>
  <c r="P96" i="29"/>
  <c r="O96" i="29"/>
  <c r="N96" i="29"/>
  <c r="M96" i="29"/>
  <c r="L96" i="29"/>
  <c r="K96" i="29"/>
  <c r="J96" i="29"/>
  <c r="I96" i="29"/>
  <c r="H96" i="29"/>
  <c r="G96" i="29"/>
  <c r="F96" i="29"/>
  <c r="P95" i="29"/>
  <c r="P123" i="29" s="1"/>
  <c r="P153" i="29" s="1"/>
  <c r="O95" i="29"/>
  <c r="O123" i="29" s="1"/>
  <c r="O153" i="29" s="1"/>
  <c r="N95" i="29"/>
  <c r="N123" i="29" s="1"/>
  <c r="N153" i="29" s="1"/>
  <c r="M95" i="29"/>
  <c r="M123" i="29" s="1"/>
  <c r="M153" i="29" s="1"/>
  <c r="L95" i="29"/>
  <c r="L123" i="29" s="1"/>
  <c r="L153" i="29" s="1"/>
  <c r="K95" i="29"/>
  <c r="K123" i="29" s="1"/>
  <c r="K153" i="29" s="1"/>
  <c r="J95" i="29"/>
  <c r="J123" i="29" s="1"/>
  <c r="J153" i="29" s="1"/>
  <c r="I95" i="29"/>
  <c r="I123" i="29" s="1"/>
  <c r="I153" i="29" s="1"/>
  <c r="H95" i="29"/>
  <c r="H123" i="29" s="1"/>
  <c r="H153" i="29" s="1"/>
  <c r="G95" i="29"/>
  <c r="G123" i="29" s="1"/>
  <c r="G153" i="29" s="1"/>
  <c r="F95" i="29"/>
  <c r="F123" i="29" s="1"/>
  <c r="F153" i="29" s="1"/>
  <c r="R94" i="29"/>
  <c r="Q94" i="29"/>
  <c r="R93" i="29"/>
  <c r="Q93" i="29"/>
  <c r="R92" i="29"/>
  <c r="Q92" i="29"/>
  <c r="R91" i="29"/>
  <c r="Q91" i="29"/>
  <c r="R90" i="29"/>
  <c r="Q90" i="29"/>
  <c r="P89" i="29"/>
  <c r="P117" i="29" s="1"/>
  <c r="P147" i="29" s="1"/>
  <c r="O89" i="29"/>
  <c r="O117" i="29" s="1"/>
  <c r="O147" i="29" s="1"/>
  <c r="N89" i="29"/>
  <c r="N117" i="29" s="1"/>
  <c r="N147" i="29" s="1"/>
  <c r="M89" i="29"/>
  <c r="M117" i="29" s="1"/>
  <c r="M147" i="29" s="1"/>
  <c r="L89" i="29"/>
  <c r="L117" i="29" s="1"/>
  <c r="L147" i="29" s="1"/>
  <c r="K89" i="29"/>
  <c r="K117" i="29" s="1"/>
  <c r="K147" i="29" s="1"/>
  <c r="J89" i="29"/>
  <c r="J117" i="29" s="1"/>
  <c r="J147" i="29" s="1"/>
  <c r="I89" i="29"/>
  <c r="I117" i="29" s="1"/>
  <c r="I147" i="29" s="1"/>
  <c r="H89" i="29"/>
  <c r="H117" i="29" s="1"/>
  <c r="H147" i="29" s="1"/>
  <c r="G89" i="29"/>
  <c r="G117" i="29" s="1"/>
  <c r="G147" i="29" s="1"/>
  <c r="F89" i="29"/>
  <c r="F117" i="29" s="1"/>
  <c r="F147" i="29" s="1"/>
  <c r="R88" i="29"/>
  <c r="Q88" i="29"/>
  <c r="R86" i="29"/>
  <c r="Q86" i="29"/>
  <c r="R85" i="29"/>
  <c r="Q85" i="29"/>
  <c r="R84" i="29"/>
  <c r="Q84" i="29"/>
  <c r="R83" i="29"/>
  <c r="Q83" i="29"/>
  <c r="R82" i="29"/>
  <c r="Q82" i="29"/>
  <c r="R80" i="29"/>
  <c r="Q80" i="29"/>
  <c r="R79" i="29"/>
  <c r="Q79" i="29"/>
  <c r="R78" i="29"/>
  <c r="Q78" i="29"/>
  <c r="R77" i="29"/>
  <c r="Q77" i="29"/>
  <c r="P77" i="29"/>
  <c r="O77" i="29"/>
  <c r="N77" i="29"/>
  <c r="M77" i="29"/>
  <c r="L77" i="29"/>
  <c r="K77" i="29"/>
  <c r="J77" i="29"/>
  <c r="I77" i="29"/>
  <c r="H77" i="29"/>
  <c r="G77" i="29"/>
  <c r="F77" i="29"/>
  <c r="F202" i="29" s="1"/>
  <c r="R76" i="29"/>
  <c r="Q76" i="29"/>
  <c r="R75" i="29"/>
  <c r="Q75" i="29"/>
  <c r="R74" i="29"/>
  <c r="Q74" i="29"/>
  <c r="R73" i="29"/>
  <c r="Q73" i="29"/>
  <c r="P73" i="29"/>
  <c r="O73" i="29"/>
  <c r="N73" i="29"/>
  <c r="M73" i="29"/>
  <c r="L73" i="29"/>
  <c r="K73" i="29"/>
  <c r="J73" i="29"/>
  <c r="I73" i="29"/>
  <c r="H73" i="29"/>
  <c r="G73" i="29"/>
  <c r="F73" i="29"/>
  <c r="R72" i="29"/>
  <c r="Q72" i="29"/>
  <c r="R71" i="29"/>
  <c r="Q71" i="29"/>
  <c r="R70" i="29"/>
  <c r="Q70" i="29"/>
  <c r="P70" i="29"/>
  <c r="P196" i="29" s="1"/>
  <c r="O70" i="29"/>
  <c r="O196" i="29" s="1"/>
  <c r="N70" i="29"/>
  <c r="N196" i="29" s="1"/>
  <c r="N185" i="29" s="1"/>
  <c r="M70" i="29"/>
  <c r="M196" i="29" s="1"/>
  <c r="M185" i="29" s="1"/>
  <c r="L70" i="29"/>
  <c r="L196" i="29" s="1"/>
  <c r="L185" i="29" s="1"/>
  <c r="K70" i="29"/>
  <c r="K196" i="29" s="1"/>
  <c r="K185" i="29" s="1"/>
  <c r="J70" i="29"/>
  <c r="J196" i="29" s="1"/>
  <c r="J185" i="29" s="1"/>
  <c r="I70" i="29"/>
  <c r="I196" i="29" s="1"/>
  <c r="I185" i="29" s="1"/>
  <c r="H70" i="29"/>
  <c r="H196" i="29" s="1"/>
  <c r="H185" i="29" s="1"/>
  <c r="G70" i="29"/>
  <c r="G196" i="29" s="1"/>
  <c r="G185" i="29" s="1"/>
  <c r="F70" i="29"/>
  <c r="F196" i="29" s="1"/>
  <c r="F185" i="29" s="1"/>
  <c r="R69" i="29"/>
  <c r="Q69" i="29"/>
  <c r="R68" i="29"/>
  <c r="Q68" i="29"/>
  <c r="R67" i="29"/>
  <c r="Q67" i="29"/>
  <c r="R66" i="29"/>
  <c r="Q66" i="29"/>
  <c r="R65" i="29"/>
  <c r="Q65" i="29"/>
  <c r="R64" i="29"/>
  <c r="Q64" i="29"/>
  <c r="R63" i="29"/>
  <c r="Q63" i="29"/>
  <c r="R62" i="29"/>
  <c r="Q62" i="29"/>
  <c r="P62" i="29"/>
  <c r="O62" i="29"/>
  <c r="N62" i="29"/>
  <c r="M62" i="29"/>
  <c r="L62" i="29"/>
  <c r="K62" i="29"/>
  <c r="J62" i="29"/>
  <c r="I62" i="29"/>
  <c r="H62" i="29"/>
  <c r="G62" i="29"/>
  <c r="F62" i="29"/>
  <c r="R61" i="29"/>
  <c r="Q61" i="29"/>
  <c r="R60" i="29"/>
  <c r="Q60" i="29"/>
  <c r="R59" i="29"/>
  <c r="Q59" i="29"/>
  <c r="R58" i="29"/>
  <c r="Q58" i="29"/>
  <c r="R57" i="29"/>
  <c r="R190" i="29" s="1"/>
  <c r="Q57" i="29"/>
  <c r="Q190" i="29" s="1"/>
  <c r="R56" i="29"/>
  <c r="Q56" i="29"/>
  <c r="R55" i="29"/>
  <c r="Q55" i="29"/>
  <c r="P55" i="29"/>
  <c r="O55" i="29"/>
  <c r="N55" i="29"/>
  <c r="M55" i="29"/>
  <c r="L55" i="29"/>
  <c r="K55" i="29"/>
  <c r="J55" i="29"/>
  <c r="I55" i="29"/>
  <c r="H55" i="29"/>
  <c r="G55" i="29"/>
  <c r="R53" i="29"/>
  <c r="Q53" i="29"/>
  <c r="P53" i="29"/>
  <c r="O53" i="29"/>
  <c r="N53" i="29"/>
  <c r="M53" i="29"/>
  <c r="L53" i="29"/>
  <c r="K53" i="29"/>
  <c r="J53" i="29"/>
  <c r="I53" i="29"/>
  <c r="H53" i="29"/>
  <c r="G53" i="29"/>
  <c r="F53" i="29"/>
  <c r="R51" i="29"/>
  <c r="Q51" i="29"/>
  <c r="R50" i="29"/>
  <c r="Q50" i="29"/>
  <c r="R49" i="29"/>
  <c r="Q49" i="29"/>
  <c r="R48" i="29"/>
  <c r="Q48" i="29"/>
  <c r="R47" i="29"/>
  <c r="Q47" i="29"/>
  <c r="R45" i="29"/>
  <c r="Q45" i="29"/>
  <c r="R44" i="29"/>
  <c r="Q44" i="29"/>
  <c r="P44" i="29"/>
  <c r="P87" i="29" s="1"/>
  <c r="P115" i="29" s="1"/>
  <c r="O44" i="29"/>
  <c r="O87" i="29" s="1"/>
  <c r="O115" i="29" s="1"/>
  <c r="N44" i="29"/>
  <c r="N87" i="29" s="1"/>
  <c r="N115" i="29" s="1"/>
  <c r="M44" i="29"/>
  <c r="M87" i="29" s="1"/>
  <c r="M115" i="29" s="1"/>
  <c r="L44" i="29"/>
  <c r="L87" i="29" s="1"/>
  <c r="L115" i="29" s="1"/>
  <c r="K44" i="29"/>
  <c r="K87" i="29" s="1"/>
  <c r="K115" i="29" s="1"/>
  <c r="J44" i="29"/>
  <c r="J87" i="29" s="1"/>
  <c r="J115" i="29" s="1"/>
  <c r="I44" i="29"/>
  <c r="I87" i="29" s="1"/>
  <c r="I115" i="29" s="1"/>
  <c r="H44" i="29"/>
  <c r="H87" i="29" s="1"/>
  <c r="H115" i="29" s="1"/>
  <c r="G44" i="29"/>
  <c r="G87" i="29" s="1"/>
  <c r="G115" i="29" s="1"/>
  <c r="F44" i="29"/>
  <c r="F87" i="29" s="1"/>
  <c r="R43" i="29"/>
  <c r="Q43" i="29"/>
  <c r="R42" i="29"/>
  <c r="Q42" i="29"/>
  <c r="R41" i="29"/>
  <c r="Q41" i="29"/>
  <c r="R40" i="29"/>
  <c r="Q40" i="29"/>
  <c r="R39" i="29"/>
  <c r="Q39" i="29"/>
  <c r="R38" i="29"/>
  <c r="Q38" i="29"/>
  <c r="P38" i="29"/>
  <c r="O38" i="29"/>
  <c r="N38" i="29"/>
  <c r="M38" i="29"/>
  <c r="L38" i="29"/>
  <c r="K38" i="29"/>
  <c r="J38" i="29"/>
  <c r="I38" i="29"/>
  <c r="H38" i="29"/>
  <c r="G38" i="29"/>
  <c r="F38" i="29"/>
  <c r="R37" i="29"/>
  <c r="R95" i="29" s="1"/>
  <c r="R123" i="29" s="1"/>
  <c r="R153" i="29" s="1"/>
  <c r="Q37" i="29"/>
  <c r="Q95" i="29" s="1"/>
  <c r="Q123" i="29" s="1"/>
  <c r="Q153" i="29" s="1"/>
  <c r="R36" i="29"/>
  <c r="Q36" i="29"/>
  <c r="R35" i="29"/>
  <c r="Q35" i="29"/>
  <c r="R34" i="29"/>
  <c r="Q34" i="29"/>
  <c r="R33" i="29"/>
  <c r="Q33" i="29"/>
  <c r="R32" i="29"/>
  <c r="Q32" i="29"/>
  <c r="R31" i="29"/>
  <c r="R89" i="29" s="1"/>
  <c r="R117" i="29" s="1"/>
  <c r="R147" i="29" s="1"/>
  <c r="Q31" i="29"/>
  <c r="Q89" i="29" s="1"/>
  <c r="Q117" i="29" s="1"/>
  <c r="Q147" i="29" s="1"/>
  <c r="R30" i="29"/>
  <c r="Q30" i="29"/>
  <c r="R29" i="29"/>
  <c r="Q29" i="29"/>
  <c r="Q173" i="29" s="1"/>
  <c r="Q167" i="29" s="1"/>
  <c r="R28" i="29"/>
  <c r="Q28" i="29"/>
  <c r="R27" i="29"/>
  <c r="Q27" i="29"/>
  <c r="R26" i="29"/>
  <c r="Q26" i="29"/>
  <c r="R25" i="29"/>
  <c r="Q25" i="29"/>
  <c r="R24" i="29"/>
  <c r="Q24" i="29"/>
  <c r="R23" i="29"/>
  <c r="R81" i="29" s="1"/>
  <c r="Q23" i="29"/>
  <c r="Q81" i="29" s="1"/>
  <c r="P23" i="29"/>
  <c r="P81" i="29" s="1"/>
  <c r="O23" i="29"/>
  <c r="O81" i="29" s="1"/>
  <c r="N23" i="29"/>
  <c r="N81" i="29" s="1"/>
  <c r="M23" i="29"/>
  <c r="M81" i="29" s="1"/>
  <c r="L23" i="29"/>
  <c r="L81" i="29" s="1"/>
  <c r="K23" i="29"/>
  <c r="K81" i="29" s="1"/>
  <c r="J23" i="29"/>
  <c r="J81" i="29" s="1"/>
  <c r="I23" i="29"/>
  <c r="I81" i="29" s="1"/>
  <c r="H23" i="29"/>
  <c r="H81" i="29" s="1"/>
  <c r="G23" i="29"/>
  <c r="G81" i="29" s="1"/>
  <c r="F23" i="29"/>
  <c r="F81" i="29" s="1"/>
  <c r="G145" i="29" l="1"/>
  <c r="G139" i="29" s="1"/>
  <c r="G155" i="29" s="1"/>
  <c r="G154" i="29" s="1"/>
  <c r="G110" i="29"/>
  <c r="H145" i="29"/>
  <c r="H139" i="29" s="1"/>
  <c r="H155" i="29" s="1"/>
  <c r="H154" i="29" s="1"/>
  <c r="H110" i="29"/>
  <c r="I145" i="29"/>
  <c r="I139" i="29" s="1"/>
  <c r="I155" i="29" s="1"/>
  <c r="I154" i="29" s="1"/>
  <c r="I110" i="29"/>
  <c r="J145" i="29"/>
  <c r="J139" i="29" s="1"/>
  <c r="J155" i="29" s="1"/>
  <c r="J154" i="29" s="1"/>
  <c r="J110" i="29"/>
  <c r="K145" i="29"/>
  <c r="K139" i="29" s="1"/>
  <c r="K155" i="29" s="1"/>
  <c r="K154" i="29" s="1"/>
  <c r="K110" i="29"/>
  <c r="L145" i="29"/>
  <c r="L139" i="29" s="1"/>
  <c r="L155" i="29" s="1"/>
  <c r="L154" i="29" s="1"/>
  <c r="L110" i="29"/>
  <c r="M145" i="29"/>
  <c r="M139" i="29" s="1"/>
  <c r="M155" i="29" s="1"/>
  <c r="M154" i="29" s="1"/>
  <c r="M110" i="29"/>
  <c r="N145" i="29"/>
  <c r="N139" i="29" s="1"/>
  <c r="N155" i="29" s="1"/>
  <c r="N154" i="29" s="1"/>
  <c r="N110" i="29"/>
  <c r="O145" i="29"/>
  <c r="O139" i="29" s="1"/>
  <c r="O155" i="29" s="1"/>
  <c r="O154" i="29" s="1"/>
  <c r="O110" i="29"/>
  <c r="P145" i="29"/>
  <c r="P139" i="29" s="1"/>
  <c r="P155" i="29" s="1"/>
  <c r="P154" i="29" s="1"/>
  <c r="P110" i="29"/>
  <c r="F115" i="29"/>
  <c r="G109" i="29"/>
  <c r="G160" i="29" s="1"/>
  <c r="H109" i="29"/>
  <c r="H160" i="29" s="1"/>
  <c r="I109" i="29"/>
  <c r="I160" i="29" s="1"/>
  <c r="J109" i="29"/>
  <c r="J160" i="29" s="1"/>
  <c r="K109" i="29"/>
  <c r="K160" i="29" s="1"/>
  <c r="L109" i="29"/>
  <c r="L160" i="29" s="1"/>
  <c r="M109" i="29"/>
  <c r="M160" i="29" s="1"/>
  <c r="N109" i="29"/>
  <c r="N160" i="29" s="1"/>
  <c r="O109" i="29"/>
  <c r="O160" i="29" s="1"/>
  <c r="P109" i="29"/>
  <c r="P160" i="29" s="1"/>
  <c r="Q109" i="29"/>
  <c r="Q160" i="29" s="1"/>
  <c r="R109" i="29"/>
  <c r="R160" i="29" s="1"/>
  <c r="R350" i="29"/>
  <c r="R173" i="29"/>
  <c r="R167" i="29" s="1"/>
  <c r="Q196" i="29"/>
  <c r="Q185" i="29" s="1"/>
  <c r="Q242" i="29" s="1"/>
  <c r="Q250" i="29" s="1"/>
  <c r="O185" i="29"/>
  <c r="R196" i="29"/>
  <c r="R185" i="29" s="1"/>
  <c r="P185" i="29"/>
  <c r="Q87" i="29"/>
  <c r="Q115" i="29" s="1"/>
  <c r="R87" i="29"/>
  <c r="R115" i="29" s="1"/>
  <c r="Q202" i="29"/>
  <c r="R202" i="29"/>
  <c r="F242" i="29"/>
  <c r="G242" i="29"/>
  <c r="H242" i="29"/>
  <c r="I242" i="29"/>
  <c r="J242" i="29"/>
  <c r="K242" i="29"/>
  <c r="L242" i="29"/>
  <c r="M242" i="29"/>
  <c r="N242" i="29"/>
  <c r="O242" i="29"/>
  <c r="P242" i="29"/>
  <c r="Q248" i="29"/>
  <c r="Q247" i="29"/>
  <c r="R248" i="29"/>
  <c r="F250" i="29"/>
  <c r="G250" i="29"/>
  <c r="G248" i="29"/>
  <c r="H250" i="29"/>
  <c r="H252" i="29" s="1"/>
  <c r="H248" i="29"/>
  <c r="I250" i="29"/>
  <c r="I248" i="29"/>
  <c r="J250" i="29"/>
  <c r="J252" i="29" s="1"/>
  <c r="J248" i="29"/>
  <c r="K250" i="29"/>
  <c r="K248" i="29"/>
  <c r="L250" i="29"/>
  <c r="L252" i="29" s="1"/>
  <c r="L248" i="29"/>
  <c r="M250" i="29"/>
  <c r="M248" i="29"/>
  <c r="N250" i="29"/>
  <c r="N252" i="29" s="1"/>
  <c r="N248" i="29"/>
  <c r="O250" i="29"/>
  <c r="O248" i="29"/>
  <c r="P250" i="29"/>
  <c r="P252" i="29" s="1"/>
  <c r="P248" i="29"/>
  <c r="O252" i="29"/>
  <c r="Q252" i="29" s="1"/>
  <c r="Q251" i="29"/>
  <c r="R145" i="29" l="1"/>
  <c r="R139" i="29" s="1"/>
  <c r="R155" i="29" s="1"/>
  <c r="R154" i="29" s="1"/>
  <c r="R110" i="29"/>
  <c r="Q145" i="29"/>
  <c r="Q139" i="29" s="1"/>
  <c r="Q155" i="29" s="1"/>
  <c r="Q154" i="29" s="1"/>
  <c r="Q110" i="29"/>
  <c r="R242" i="29"/>
  <c r="R250" i="29" s="1"/>
  <c r="R252" i="29" s="1"/>
  <c r="F145" i="29"/>
  <c r="F139" i="29" s="1"/>
  <c r="F155" i="29" s="1"/>
  <c r="F154" i="29" s="1"/>
  <c r="F110" i="29"/>
  <c r="F109" i="29"/>
  <c r="F160" i="29" s="1"/>
  <c r="A7" i="27" l="1"/>
  <c r="K39" i="24" l="1"/>
  <c r="I39" i="24"/>
  <c r="F39" i="24"/>
  <c r="K38" i="24"/>
  <c r="I38" i="24"/>
  <c r="F38" i="24"/>
  <c r="K37" i="24"/>
  <c r="I37" i="24"/>
  <c r="F37" i="24"/>
  <c r="K36" i="24"/>
  <c r="I36" i="24"/>
  <c r="F36" i="24"/>
  <c r="K35" i="24"/>
  <c r="I35" i="24"/>
  <c r="F35" i="24"/>
  <c r="K34" i="24"/>
  <c r="I34" i="24"/>
  <c r="F34" i="24"/>
  <c r="K33" i="24"/>
  <c r="I33" i="24"/>
  <c r="F33" i="24"/>
  <c r="S32" i="24"/>
  <c r="R32" i="24"/>
  <c r="Q32" i="24"/>
  <c r="P32" i="24"/>
  <c r="O32" i="24"/>
  <c r="M32" i="24"/>
  <c r="K32" i="24"/>
  <c r="J32" i="24"/>
  <c r="I32" i="24"/>
  <c r="H32" i="24"/>
  <c r="G32" i="24"/>
  <c r="F32" i="24"/>
  <c r="E32" i="24"/>
  <c r="D32" i="24"/>
  <c r="B32" i="24"/>
  <c r="A32" i="24"/>
  <c r="K31" i="24"/>
  <c r="I31" i="24"/>
  <c r="F31" i="24"/>
  <c r="K30" i="24"/>
  <c r="I30" i="24"/>
  <c r="F30" i="24"/>
  <c r="K29" i="24"/>
  <c r="I29" i="24"/>
  <c r="F29" i="24"/>
  <c r="K28" i="24"/>
  <c r="I28" i="24"/>
  <c r="F28" i="24"/>
  <c r="K27" i="24"/>
  <c r="I27" i="24"/>
  <c r="F27" i="24"/>
  <c r="K26" i="24"/>
  <c r="I26" i="24"/>
  <c r="F26" i="24"/>
  <c r="K25" i="24"/>
  <c r="I25" i="24"/>
  <c r="F25" i="24"/>
  <c r="K24" i="24"/>
  <c r="I24" i="24"/>
  <c r="F24" i="24"/>
  <c r="D23" i="24"/>
  <c r="K23" i="24" s="1"/>
  <c r="K22" i="24" s="1"/>
  <c r="K21" i="24" s="1"/>
  <c r="K17" i="24" s="1"/>
  <c r="K15" i="24" s="1"/>
  <c r="S22" i="24"/>
  <c r="R22" i="24"/>
  <c r="Q22" i="24"/>
  <c r="P22" i="24"/>
  <c r="O22" i="24"/>
  <c r="M22" i="24"/>
  <c r="J22" i="24"/>
  <c r="H22" i="24"/>
  <c r="G22" i="24"/>
  <c r="E22" i="24"/>
  <c r="D22" i="24"/>
  <c r="B22" i="24"/>
  <c r="A22" i="24"/>
  <c r="S21" i="24"/>
  <c r="R21" i="24"/>
  <c r="Q21" i="24"/>
  <c r="P21" i="24"/>
  <c r="O21" i="24"/>
  <c r="M21" i="24"/>
  <c r="J21" i="24"/>
  <c r="H21" i="24"/>
  <c r="G21" i="24"/>
  <c r="E21" i="24"/>
  <c r="D21" i="24"/>
  <c r="B21" i="24"/>
  <c r="A21" i="24"/>
  <c r="F20" i="24"/>
  <c r="B20" i="24"/>
  <c r="A20" i="24"/>
  <c r="F19" i="24"/>
  <c r="B19" i="24"/>
  <c r="A19" i="24"/>
  <c r="S18" i="24"/>
  <c r="R18" i="24"/>
  <c r="Q18" i="24"/>
  <c r="P18" i="24"/>
  <c r="O18" i="24"/>
  <c r="M18" i="24"/>
  <c r="K18" i="24"/>
  <c r="J18" i="24"/>
  <c r="I18" i="24"/>
  <c r="H18" i="24"/>
  <c r="G18" i="24"/>
  <c r="F18" i="24"/>
  <c r="E18" i="24"/>
  <c r="D18" i="24"/>
  <c r="B18" i="24"/>
  <c r="A18" i="24"/>
  <c r="S17" i="24"/>
  <c r="R17" i="24"/>
  <c r="Q17" i="24"/>
  <c r="P17" i="24"/>
  <c r="O17" i="24"/>
  <c r="M17" i="24"/>
  <c r="J17" i="24"/>
  <c r="H17" i="24"/>
  <c r="G17" i="24"/>
  <c r="E17" i="24"/>
  <c r="D17" i="24"/>
  <c r="B17" i="24"/>
  <c r="A17" i="24"/>
  <c r="S16" i="24"/>
  <c r="R16" i="24"/>
  <c r="Q16" i="24"/>
  <c r="P16" i="24"/>
  <c r="O16" i="24"/>
  <c r="M16" i="24"/>
  <c r="L16" i="24"/>
  <c r="K16" i="24"/>
  <c r="J16" i="24"/>
  <c r="I16" i="24"/>
  <c r="H16" i="24"/>
  <c r="G16" i="24"/>
  <c r="F16" i="24"/>
  <c r="E16" i="24"/>
  <c r="D16" i="24"/>
  <c r="B16" i="24"/>
  <c r="A16" i="24"/>
  <c r="S15" i="24"/>
  <c r="R15" i="24"/>
  <c r="Q15" i="24"/>
  <c r="P15" i="24"/>
  <c r="O15" i="24"/>
  <c r="M15" i="24"/>
  <c r="J15" i="24"/>
  <c r="H15" i="24"/>
  <c r="G15" i="24"/>
  <c r="E15" i="24"/>
  <c r="D15" i="24"/>
  <c r="B15" i="24"/>
  <c r="A15" i="24"/>
  <c r="A6" i="24"/>
  <c r="I23" i="24" l="1"/>
  <c r="F23" i="24" l="1"/>
  <c r="F22" i="24" s="1"/>
  <c r="F21" i="24" s="1"/>
  <c r="F17" i="24" s="1"/>
  <c r="F15" i="24" s="1"/>
  <c r="I22" i="24"/>
  <c r="I21" i="24" s="1"/>
  <c r="I17" i="24" s="1"/>
  <c r="I15" i="24" s="1"/>
  <c r="B31" i="23" l="1"/>
  <c r="A31" i="23"/>
  <c r="B21" i="23"/>
  <c r="A21" i="23"/>
  <c r="B20" i="23"/>
  <c r="A20" i="23"/>
  <c r="B19" i="23"/>
  <c r="A19" i="23"/>
  <c r="B18" i="23"/>
  <c r="A18" i="23"/>
  <c r="B17" i="23"/>
  <c r="A17" i="23"/>
  <c r="B16" i="23"/>
  <c r="A16" i="23"/>
  <c r="B15" i="23"/>
  <c r="A15" i="23"/>
  <c r="B14" i="23"/>
  <c r="A14" i="23"/>
  <c r="A6" i="23"/>
  <c r="B32" i="22" l="1"/>
  <c r="A32" i="22"/>
  <c r="B22" i="22"/>
  <c r="A22" i="22"/>
  <c r="B21" i="22"/>
  <c r="A21" i="22"/>
  <c r="B20" i="22"/>
  <c r="A20" i="22"/>
  <c r="B19" i="22"/>
  <c r="A19" i="22"/>
  <c r="B18" i="22"/>
  <c r="A18" i="22"/>
  <c r="B17" i="22"/>
  <c r="A17" i="22"/>
  <c r="B16" i="22"/>
  <c r="A16" i="22"/>
  <c r="B15" i="22"/>
  <c r="A15" i="22"/>
  <c r="A6" i="22"/>
  <c r="B30" i="18" l="1"/>
  <c r="A30" i="18"/>
  <c r="B20" i="18"/>
  <c r="A20" i="18"/>
  <c r="B19" i="18"/>
  <c r="A19" i="18"/>
  <c r="B18" i="18"/>
  <c r="A18" i="18"/>
  <c r="B17" i="18"/>
  <c r="A17" i="18"/>
  <c r="B16" i="18"/>
  <c r="A16" i="18"/>
  <c r="B15" i="18"/>
  <c r="A15" i="18"/>
  <c r="B14" i="18"/>
  <c r="A14" i="18"/>
  <c r="B13" i="18"/>
  <c r="A13" i="18"/>
  <c r="E32" i="17" l="1"/>
  <c r="D32" i="17"/>
  <c r="B32" i="17"/>
  <c r="A32" i="17"/>
  <c r="C31" i="17"/>
  <c r="B31" i="17"/>
  <c r="A31" i="17"/>
  <c r="B30" i="17"/>
  <c r="A30" i="17"/>
  <c r="B29" i="17"/>
  <c r="A29" i="17"/>
  <c r="B28" i="17"/>
  <c r="A28" i="17"/>
  <c r="B27" i="17"/>
  <c r="A27" i="17"/>
  <c r="E26" i="17"/>
  <c r="D26" i="17"/>
  <c r="B26" i="17"/>
  <c r="A26" i="17"/>
  <c r="B25" i="17"/>
  <c r="A25" i="17"/>
  <c r="B24" i="17"/>
  <c r="A24" i="17"/>
  <c r="E23" i="17"/>
  <c r="D23" i="17"/>
  <c r="B23" i="17"/>
  <c r="A23" i="17"/>
  <c r="A14" i="17"/>
  <c r="AM41" i="16" l="1"/>
  <c r="AL41" i="16"/>
  <c r="AK41" i="16"/>
  <c r="AJ41" i="16"/>
  <c r="AI41" i="16"/>
  <c r="AM40" i="16"/>
  <c r="AL40" i="16"/>
  <c r="AK40" i="16"/>
  <c r="AJ40" i="16"/>
  <c r="AI40" i="16"/>
  <c r="AM39" i="16"/>
  <c r="AL39" i="16"/>
  <c r="AK39" i="16"/>
  <c r="AJ39" i="16"/>
  <c r="AI39" i="16"/>
  <c r="AM38" i="16"/>
  <c r="AL38" i="16"/>
  <c r="AK38" i="16"/>
  <c r="AJ38" i="16"/>
  <c r="AI38" i="16"/>
  <c r="AM37" i="16"/>
  <c r="AL37" i="16"/>
  <c r="AK37" i="16"/>
  <c r="AJ37" i="16"/>
  <c r="AI37" i="16"/>
  <c r="AM36" i="16"/>
  <c r="AL36" i="16"/>
  <c r="AK36" i="16"/>
  <c r="AJ36" i="16"/>
  <c r="AI36" i="16"/>
  <c r="AM35" i="16"/>
  <c r="AL35" i="16"/>
  <c r="AK35" i="16"/>
  <c r="AJ35" i="16"/>
  <c r="AI35" i="16"/>
  <c r="AM34" i="16"/>
  <c r="AL34" i="16"/>
  <c r="AK34" i="16"/>
  <c r="AJ34" i="16"/>
  <c r="AI34" i="16"/>
  <c r="AD34" i="16"/>
  <c r="Y34" i="16"/>
  <c r="T34" i="16"/>
  <c r="O34" i="16"/>
  <c r="J34" i="16"/>
  <c r="C34" i="16"/>
  <c r="B34" i="16"/>
  <c r="A34" i="16"/>
  <c r="AL33" i="16"/>
  <c r="AK33" i="16"/>
  <c r="AJ33" i="16"/>
  <c r="AL32" i="16"/>
  <c r="AK32" i="16"/>
  <c r="AJ32" i="16"/>
  <c r="AL31" i="16"/>
  <c r="AK31" i="16"/>
  <c r="AJ31" i="16"/>
  <c r="AM30" i="16"/>
  <c r="AL30" i="16"/>
  <c r="AK30" i="16"/>
  <c r="AJ30" i="16"/>
  <c r="AM29" i="16"/>
  <c r="AL29" i="16"/>
  <c r="AK29" i="16"/>
  <c r="AJ29" i="16"/>
  <c r="AM28" i="16"/>
  <c r="AL28" i="16"/>
  <c r="AK28" i="16"/>
  <c r="AJ28" i="16"/>
  <c r="AM27" i="16"/>
  <c r="AL27" i="16"/>
  <c r="AK27" i="16"/>
  <c r="AJ27" i="16"/>
  <c r="AL26" i="16"/>
  <c r="AK26" i="16"/>
  <c r="AJ26" i="16"/>
  <c r="W26" i="16"/>
  <c r="V26" i="16"/>
  <c r="U26" i="16"/>
  <c r="R26" i="16"/>
  <c r="Q26" i="16"/>
  <c r="P26" i="16"/>
  <c r="N26" i="16"/>
  <c r="M26" i="16"/>
  <c r="L26" i="16"/>
  <c r="K26" i="16"/>
  <c r="I26" i="16"/>
  <c r="H26" i="16"/>
  <c r="G26" i="16"/>
  <c r="F26" i="16"/>
  <c r="E26" i="16"/>
  <c r="AM24" i="16"/>
  <c r="AL24" i="16"/>
  <c r="AK24" i="16"/>
  <c r="AJ24" i="16"/>
  <c r="AI24" i="16"/>
  <c r="AH24" i="16"/>
  <c r="AG24" i="16"/>
  <c r="AF24" i="16"/>
  <c r="AE24" i="16"/>
  <c r="AD24" i="16"/>
  <c r="AC24" i="16"/>
  <c r="AB24" i="16"/>
  <c r="AA24" i="16"/>
  <c r="Z24" i="16"/>
  <c r="Y24" i="16"/>
  <c r="X24" i="16"/>
  <c r="W24" i="16"/>
  <c r="V24" i="16"/>
  <c r="U24" i="16"/>
  <c r="T24" i="16"/>
  <c r="S24" i="16"/>
  <c r="R24" i="16"/>
  <c r="Q24" i="16"/>
  <c r="P24" i="16"/>
  <c r="O24" i="16"/>
  <c r="N24" i="16"/>
  <c r="M24" i="16"/>
  <c r="L24" i="16"/>
  <c r="K24" i="16"/>
  <c r="J24" i="16"/>
  <c r="I24" i="16"/>
  <c r="H24" i="16"/>
  <c r="G24" i="16"/>
  <c r="F24" i="16"/>
  <c r="E24" i="16"/>
  <c r="B24" i="16"/>
  <c r="A24" i="16"/>
  <c r="AM23" i="16"/>
  <c r="AL23" i="16"/>
  <c r="AK23" i="16"/>
  <c r="AJ23" i="16"/>
  <c r="AI23" i="16"/>
  <c r="AH23" i="16"/>
  <c r="AG23" i="16"/>
  <c r="AF23" i="16"/>
  <c r="AE23" i="16"/>
  <c r="AD23" i="16"/>
  <c r="AC23" i="16"/>
  <c r="AB23" i="16"/>
  <c r="AA23" i="16"/>
  <c r="Z23" i="16"/>
  <c r="Y23" i="16"/>
  <c r="X23" i="16"/>
  <c r="W23" i="16"/>
  <c r="V23" i="16"/>
  <c r="U23" i="16"/>
  <c r="T23" i="16"/>
  <c r="S23" i="16"/>
  <c r="R23" i="16"/>
  <c r="Q23" i="16"/>
  <c r="P23" i="16"/>
  <c r="O23" i="16"/>
  <c r="N23" i="16"/>
  <c r="M23" i="16"/>
  <c r="L23" i="16"/>
  <c r="K23" i="16"/>
  <c r="J23" i="16"/>
  <c r="I23" i="16"/>
  <c r="H23" i="16"/>
  <c r="G23" i="16"/>
  <c r="F23" i="16"/>
  <c r="E23" i="16"/>
  <c r="B23" i="16"/>
  <c r="A23" i="16"/>
  <c r="B22" i="16"/>
  <c r="B21" i="16"/>
  <c r="A21" i="16"/>
  <c r="AM20" i="16"/>
  <c r="AL20" i="16"/>
  <c r="AK20" i="16"/>
  <c r="AJ20" i="16"/>
  <c r="AI20" i="16"/>
  <c r="AH20" i="16"/>
  <c r="AG20" i="16"/>
  <c r="AF20" i="16"/>
  <c r="AE20" i="16"/>
  <c r="AD20" i="16"/>
  <c r="AC20" i="16"/>
  <c r="AB20" i="16"/>
  <c r="AA20" i="16"/>
  <c r="Z20" i="16"/>
  <c r="Y20" i="16"/>
  <c r="X20" i="16"/>
  <c r="W20" i="16"/>
  <c r="V20" i="16"/>
  <c r="U20" i="16"/>
  <c r="T20" i="16"/>
  <c r="S20" i="16"/>
  <c r="R20" i="16"/>
  <c r="Q20" i="16"/>
  <c r="P20" i="16"/>
  <c r="O20" i="16"/>
  <c r="N20" i="16"/>
  <c r="M20" i="16"/>
  <c r="L20" i="16"/>
  <c r="K20" i="16"/>
  <c r="J20" i="16"/>
  <c r="I20" i="16"/>
  <c r="H20" i="16"/>
  <c r="G20" i="16"/>
  <c r="F20" i="16"/>
  <c r="E20" i="16"/>
  <c r="B20" i="16"/>
  <c r="A20" i="16"/>
  <c r="AM19" i="16"/>
  <c r="AL19" i="16"/>
  <c r="AK19" i="16"/>
  <c r="AJ19" i="16"/>
  <c r="AI19" i="16"/>
  <c r="AH19" i="16"/>
  <c r="AG19" i="16"/>
  <c r="AF19" i="16"/>
  <c r="AE19" i="16"/>
  <c r="AD19" i="16"/>
  <c r="AC19" i="16"/>
  <c r="AB19" i="16"/>
  <c r="AA19" i="16"/>
  <c r="Z19" i="16"/>
  <c r="Y19" i="16"/>
  <c r="X19" i="16"/>
  <c r="W19" i="16"/>
  <c r="V19" i="16"/>
  <c r="U19" i="16"/>
  <c r="T19" i="16"/>
  <c r="S19" i="16"/>
  <c r="R19" i="16"/>
  <c r="Q19" i="16"/>
  <c r="P19" i="16"/>
  <c r="O19" i="16"/>
  <c r="N19" i="16"/>
  <c r="M19" i="16"/>
  <c r="L19" i="16"/>
  <c r="K19" i="16"/>
  <c r="J19" i="16"/>
  <c r="I19" i="16"/>
  <c r="H19" i="16"/>
  <c r="G19" i="16"/>
  <c r="F19" i="16"/>
  <c r="E19" i="16"/>
  <c r="B19" i="16"/>
  <c r="A19" i="16"/>
  <c r="AM18" i="16"/>
  <c r="AL18" i="16"/>
  <c r="AK18" i="16"/>
  <c r="AJ18" i="16"/>
  <c r="AI18" i="16"/>
  <c r="AH18" i="16"/>
  <c r="AG18" i="16"/>
  <c r="AF18" i="16"/>
  <c r="AE18" i="16"/>
  <c r="AD18" i="16"/>
  <c r="AC18" i="16"/>
  <c r="AB18" i="16"/>
  <c r="AA18" i="16"/>
  <c r="Z18" i="16"/>
  <c r="Y18" i="16"/>
  <c r="X18" i="16"/>
  <c r="W18" i="16"/>
  <c r="V18" i="16"/>
  <c r="U18" i="16"/>
  <c r="T18" i="16"/>
  <c r="S18" i="16"/>
  <c r="R18" i="16"/>
  <c r="Q18" i="16"/>
  <c r="P18" i="16"/>
  <c r="O18" i="16"/>
  <c r="N18" i="16"/>
  <c r="M18" i="16"/>
  <c r="L18" i="16"/>
  <c r="K18" i="16"/>
  <c r="J18" i="16"/>
  <c r="I18" i="16"/>
  <c r="H18" i="16"/>
  <c r="G18" i="16"/>
  <c r="F18" i="16"/>
  <c r="E18" i="16"/>
  <c r="B18" i="16"/>
  <c r="A18" i="16"/>
  <c r="AM17" i="16"/>
  <c r="AL17" i="16"/>
  <c r="AK17" i="16"/>
  <c r="AJ17" i="16"/>
  <c r="AI17" i="16"/>
  <c r="AH17" i="16"/>
  <c r="AG17" i="16"/>
  <c r="AF17" i="16"/>
  <c r="AE17" i="16"/>
  <c r="AD17" i="16"/>
  <c r="AC17" i="16"/>
  <c r="AB17" i="16"/>
  <c r="AA17" i="16"/>
  <c r="Z17" i="16"/>
  <c r="Y17" i="16"/>
  <c r="X17" i="16"/>
  <c r="W17" i="16"/>
  <c r="V17" i="16"/>
  <c r="U17" i="16"/>
  <c r="T17" i="16"/>
  <c r="S17" i="16"/>
  <c r="R17" i="16"/>
  <c r="Q17" i="16"/>
  <c r="P17" i="16"/>
  <c r="O17" i="16"/>
  <c r="N17" i="16"/>
  <c r="M17" i="16"/>
  <c r="L17" i="16"/>
  <c r="K17" i="16"/>
  <c r="J17" i="16"/>
  <c r="I17" i="16"/>
  <c r="H17" i="16"/>
  <c r="G17" i="16"/>
  <c r="F17" i="16"/>
  <c r="E17" i="16"/>
  <c r="B17" i="16"/>
  <c r="A17" i="16"/>
  <c r="DI42" i="15" l="1"/>
  <c r="DH42" i="15"/>
  <c r="DB42" i="15"/>
  <c r="DA42" i="15"/>
  <c r="CW42" i="15"/>
  <c r="CV42" i="15"/>
  <c r="CS42" i="15"/>
  <c r="CR42" i="15"/>
  <c r="CQ42" i="15"/>
  <c r="CP42" i="15"/>
  <c r="CO42" i="15"/>
  <c r="CL42" i="15"/>
  <c r="CK42" i="15"/>
  <c r="CJ42" i="15"/>
  <c r="CE42" i="15"/>
  <c r="CD42" i="15"/>
  <c r="CC42" i="15"/>
  <c r="CB42" i="15"/>
  <c r="CA42" i="15"/>
  <c r="BX42" i="15"/>
  <c r="BW42" i="15"/>
  <c r="BV42" i="15"/>
  <c r="BU42" i="15"/>
  <c r="BT42" i="15"/>
  <c r="BQ42" i="15"/>
  <c r="BP42" i="15"/>
  <c r="BO42" i="15"/>
  <c r="BN42" i="15"/>
  <c r="BM42" i="15"/>
  <c r="BJ42" i="15"/>
  <c r="BI42" i="15"/>
  <c r="BH42" i="15"/>
  <c r="BG42" i="15"/>
  <c r="BF42" i="15"/>
  <c r="BC42" i="15"/>
  <c r="BB42" i="15"/>
  <c r="BA42" i="15"/>
  <c r="AZ42" i="15"/>
  <c r="DK42" i="15" s="1"/>
  <c r="AY42" i="15"/>
  <c r="AV42" i="15"/>
  <c r="AU42" i="15"/>
  <c r="AT42" i="15"/>
  <c r="AR42" i="15"/>
  <c r="DJ42" i="15" s="1"/>
  <c r="AO42" i="15"/>
  <c r="DG42" i="15" s="1"/>
  <c r="AN42" i="15"/>
  <c r="DF42" i="15" s="1"/>
  <c r="AM42" i="15"/>
  <c r="DE42" i="15" s="1"/>
  <c r="AL42" i="15"/>
  <c r="DD42" i="15" s="1"/>
  <c r="AK42" i="15"/>
  <c r="DC42" i="15" s="1"/>
  <c r="AH42" i="15"/>
  <c r="CZ42" i="15" s="1"/>
  <c r="AG42" i="15"/>
  <c r="CY42" i="15" s="1"/>
  <c r="AF42" i="15"/>
  <c r="CX42" i="15" s="1"/>
  <c r="Q42" i="15"/>
  <c r="P42" i="15"/>
  <c r="O42" i="15"/>
  <c r="N42" i="15"/>
  <c r="M42" i="15"/>
  <c r="L42" i="15"/>
  <c r="K42" i="15"/>
  <c r="J42" i="15"/>
  <c r="I42" i="15"/>
  <c r="H42" i="15"/>
  <c r="G42" i="15"/>
  <c r="F42" i="15"/>
  <c r="E42" i="15"/>
  <c r="D42" i="15"/>
  <c r="DI41" i="15"/>
  <c r="DH41" i="15"/>
  <c r="DB41" i="15"/>
  <c r="DA41" i="15"/>
  <c r="CW41" i="15"/>
  <c r="CV41" i="15"/>
  <c r="CS41" i="15"/>
  <c r="CR41" i="15"/>
  <c r="CQ41" i="15"/>
  <c r="CP41" i="15"/>
  <c r="CO41" i="15"/>
  <c r="CL41" i="15"/>
  <c r="CK41" i="15"/>
  <c r="CJ41" i="15"/>
  <c r="CE41" i="15"/>
  <c r="CD41" i="15"/>
  <c r="CC41" i="15"/>
  <c r="CB41" i="15"/>
  <c r="CA41" i="15"/>
  <c r="BX41" i="15"/>
  <c r="BW41" i="15"/>
  <c r="BV41" i="15"/>
  <c r="BU41" i="15"/>
  <c r="BT41" i="15"/>
  <c r="BQ41" i="15"/>
  <c r="BP41" i="15"/>
  <c r="BO41" i="15"/>
  <c r="BN41" i="15"/>
  <c r="BM41" i="15"/>
  <c r="BJ41" i="15"/>
  <c r="BI41" i="15"/>
  <c r="BH41" i="15"/>
  <c r="BG41" i="15"/>
  <c r="BF41" i="15"/>
  <c r="BC41" i="15"/>
  <c r="BB41" i="15"/>
  <c r="BA41" i="15"/>
  <c r="AZ41" i="15"/>
  <c r="DK41" i="15" s="1"/>
  <c r="AY41" i="15"/>
  <c r="AV41" i="15"/>
  <c r="AU41" i="15"/>
  <c r="AT41" i="15"/>
  <c r="AR41" i="15"/>
  <c r="DJ41" i="15" s="1"/>
  <c r="AO41" i="15"/>
  <c r="DG41" i="15" s="1"/>
  <c r="AN41" i="15"/>
  <c r="DF41" i="15" s="1"/>
  <c r="AM41" i="15"/>
  <c r="DE41" i="15" s="1"/>
  <c r="AL41" i="15"/>
  <c r="DD41" i="15" s="1"/>
  <c r="AK41" i="15"/>
  <c r="DC41" i="15" s="1"/>
  <c r="AH41" i="15"/>
  <c r="CZ41" i="15" s="1"/>
  <c r="AG41" i="15"/>
  <c r="CY41" i="15" s="1"/>
  <c r="AF41" i="15"/>
  <c r="CX41" i="15" s="1"/>
  <c r="Q41" i="15"/>
  <c r="P41" i="15"/>
  <c r="O41" i="15"/>
  <c r="N41" i="15"/>
  <c r="M41" i="15"/>
  <c r="L41" i="15"/>
  <c r="K41" i="15"/>
  <c r="J41" i="15"/>
  <c r="I41" i="15"/>
  <c r="H41" i="15"/>
  <c r="G41" i="15"/>
  <c r="F41" i="15"/>
  <c r="E41" i="15"/>
  <c r="D41" i="15"/>
  <c r="DI40" i="15"/>
  <c r="DH40" i="15"/>
  <c r="DB40" i="15"/>
  <c r="DA40" i="15"/>
  <c r="CW40" i="15"/>
  <c r="CV40" i="15"/>
  <c r="CS40" i="15"/>
  <c r="CR40" i="15"/>
  <c r="CQ40" i="15"/>
  <c r="CP40" i="15"/>
  <c r="CO40" i="15"/>
  <c r="CL40" i="15"/>
  <c r="CK40" i="15"/>
  <c r="CJ40" i="15"/>
  <c r="CI40" i="15"/>
  <c r="CH40" i="15"/>
  <c r="CE40" i="15"/>
  <c r="CD40" i="15"/>
  <c r="CC40" i="15"/>
  <c r="CB40" i="15"/>
  <c r="CA40" i="15"/>
  <c r="BX40" i="15"/>
  <c r="BW40" i="15"/>
  <c r="BV40" i="15"/>
  <c r="BU40" i="15"/>
  <c r="BT40" i="15"/>
  <c r="BQ40" i="15"/>
  <c r="BP40" i="15"/>
  <c r="BO40" i="15"/>
  <c r="BN40" i="15"/>
  <c r="BM40" i="15"/>
  <c r="BJ40" i="15"/>
  <c r="BI40" i="15"/>
  <c r="BH40" i="15"/>
  <c r="BG40" i="15"/>
  <c r="BF40" i="15"/>
  <c r="BC40" i="15"/>
  <c r="BB40" i="15"/>
  <c r="BA40" i="15"/>
  <c r="AZ40" i="15"/>
  <c r="DK40" i="15" s="1"/>
  <c r="AY40" i="15"/>
  <c r="AV40" i="15"/>
  <c r="AU40" i="15"/>
  <c r="AT40" i="15"/>
  <c r="AR40" i="15"/>
  <c r="DJ40" i="15" s="1"/>
  <c r="AO40" i="15"/>
  <c r="DG40" i="15" s="1"/>
  <c r="AN40" i="15"/>
  <c r="DF40" i="15" s="1"/>
  <c r="AM40" i="15"/>
  <c r="DE40" i="15" s="1"/>
  <c r="AL40" i="15"/>
  <c r="DD40" i="15" s="1"/>
  <c r="AK40" i="15"/>
  <c r="DC40" i="15" s="1"/>
  <c r="AH40" i="15"/>
  <c r="CZ40" i="15" s="1"/>
  <c r="AG40" i="15"/>
  <c r="CY40" i="15" s="1"/>
  <c r="AF40" i="15"/>
  <c r="CX40" i="15" s="1"/>
  <c r="Q40" i="15"/>
  <c r="P40" i="15"/>
  <c r="O40" i="15"/>
  <c r="N40" i="15"/>
  <c r="M40" i="15"/>
  <c r="L40" i="15"/>
  <c r="K40" i="15"/>
  <c r="J40" i="15"/>
  <c r="I40" i="15"/>
  <c r="H40" i="15"/>
  <c r="G40" i="15"/>
  <c r="F40" i="15"/>
  <c r="E40" i="15"/>
  <c r="D40" i="15"/>
  <c r="DI39" i="15"/>
  <c r="DH39" i="15"/>
  <c r="DB39" i="15"/>
  <c r="DA39" i="15"/>
  <c r="CW39" i="15"/>
  <c r="CV39" i="15"/>
  <c r="CS39" i="15"/>
  <c r="CR39" i="15"/>
  <c r="CQ39" i="15"/>
  <c r="CP39" i="15"/>
  <c r="CO39" i="15"/>
  <c r="CL39" i="15"/>
  <c r="CK39" i="15"/>
  <c r="CJ39" i="15"/>
  <c r="CI39" i="15"/>
  <c r="CH39" i="15"/>
  <c r="CE39" i="15"/>
  <c r="CD39" i="15"/>
  <c r="CC39" i="15"/>
  <c r="CB39" i="15"/>
  <c r="CA39" i="15"/>
  <c r="BX39" i="15"/>
  <c r="BW39" i="15"/>
  <c r="BV39" i="15"/>
  <c r="BU39" i="15"/>
  <c r="BT39" i="15"/>
  <c r="BQ39" i="15"/>
  <c r="BP39" i="15"/>
  <c r="BO39" i="15"/>
  <c r="BN39" i="15"/>
  <c r="BM39" i="15"/>
  <c r="BJ39" i="15"/>
  <c r="BI39" i="15"/>
  <c r="BH39" i="15"/>
  <c r="BG39" i="15"/>
  <c r="BF39" i="15"/>
  <c r="BC39" i="15"/>
  <c r="BB39" i="15"/>
  <c r="BA39" i="15"/>
  <c r="AZ39" i="15"/>
  <c r="DK39" i="15" s="1"/>
  <c r="AY39" i="15"/>
  <c r="AV39" i="15"/>
  <c r="AU39" i="15"/>
  <c r="AT39" i="15"/>
  <c r="AR39" i="15"/>
  <c r="DJ39" i="15" s="1"/>
  <c r="AO39" i="15"/>
  <c r="DG39" i="15" s="1"/>
  <c r="AN39" i="15"/>
  <c r="DF39" i="15" s="1"/>
  <c r="AM39" i="15"/>
  <c r="AL39" i="15"/>
  <c r="DD39" i="15" s="1"/>
  <c r="AK39" i="15"/>
  <c r="DC39" i="15" s="1"/>
  <c r="AH39" i="15"/>
  <c r="CZ39" i="15" s="1"/>
  <c r="AG39" i="15"/>
  <c r="CY39" i="15" s="1"/>
  <c r="AF39" i="15"/>
  <c r="CX39" i="15" s="1"/>
  <c r="Q39" i="15"/>
  <c r="P39" i="15"/>
  <c r="O39" i="15"/>
  <c r="N39" i="15"/>
  <c r="M39" i="15"/>
  <c r="L39" i="15"/>
  <c r="J39" i="15"/>
  <c r="I39" i="15"/>
  <c r="H39" i="15"/>
  <c r="G39" i="15"/>
  <c r="F39" i="15"/>
  <c r="E39" i="15"/>
  <c r="D39" i="15"/>
  <c r="DI38" i="15"/>
  <c r="DH38" i="15"/>
  <c r="DB38" i="15"/>
  <c r="DA38" i="15"/>
  <c r="CW38" i="15"/>
  <c r="CV38" i="15"/>
  <c r="CS38" i="15"/>
  <c r="CR38" i="15"/>
  <c r="CQ38" i="15"/>
  <c r="CP38" i="15"/>
  <c r="CO38" i="15"/>
  <c r="CL38" i="15"/>
  <c r="CK38" i="15"/>
  <c r="CJ38" i="15"/>
  <c r="CI38" i="15"/>
  <c r="CH38" i="15"/>
  <c r="CE38" i="15"/>
  <c r="CD38" i="15"/>
  <c r="CC38" i="15"/>
  <c r="CB38" i="15"/>
  <c r="CA38" i="15"/>
  <c r="BX38" i="15"/>
  <c r="BW38" i="15"/>
  <c r="BV38" i="15"/>
  <c r="BU38" i="15"/>
  <c r="BT38" i="15"/>
  <c r="BQ38" i="15"/>
  <c r="BP38" i="15"/>
  <c r="BO38" i="15"/>
  <c r="BN38" i="15"/>
  <c r="BM38" i="15"/>
  <c r="BJ38" i="15"/>
  <c r="BI38" i="15"/>
  <c r="BH38" i="15"/>
  <c r="BG38" i="15"/>
  <c r="BF38" i="15"/>
  <c r="BC38" i="15"/>
  <c r="BB38" i="15"/>
  <c r="BA38" i="15"/>
  <c r="AZ38" i="15"/>
  <c r="DK38" i="15" s="1"/>
  <c r="AY38" i="15"/>
  <c r="AV38" i="15"/>
  <c r="AU38" i="15"/>
  <c r="AT38" i="15"/>
  <c r="AR38" i="15"/>
  <c r="DJ38" i="15" s="1"/>
  <c r="AO38" i="15"/>
  <c r="DG38" i="15" s="1"/>
  <c r="AN38" i="15"/>
  <c r="DF38" i="15" s="1"/>
  <c r="AM38" i="15"/>
  <c r="AL38" i="15"/>
  <c r="DD38" i="15" s="1"/>
  <c r="AK38" i="15"/>
  <c r="DC38" i="15" s="1"/>
  <c r="AH38" i="15"/>
  <c r="CZ38" i="15" s="1"/>
  <c r="AG38" i="15"/>
  <c r="CY38" i="15" s="1"/>
  <c r="AF38" i="15"/>
  <c r="CX38" i="15" s="1"/>
  <c r="Q38" i="15"/>
  <c r="P38" i="15"/>
  <c r="O38" i="15"/>
  <c r="N38" i="15"/>
  <c r="M38" i="15"/>
  <c r="L38" i="15"/>
  <c r="J38" i="15"/>
  <c r="I38" i="15"/>
  <c r="H38" i="15"/>
  <c r="G38" i="15"/>
  <c r="F38" i="15"/>
  <c r="E38" i="15"/>
  <c r="D38" i="15"/>
  <c r="DI37" i="15"/>
  <c r="DH37" i="15"/>
  <c r="DB37" i="15"/>
  <c r="DA37" i="15"/>
  <c r="CW37" i="15"/>
  <c r="CV37" i="15"/>
  <c r="CS37" i="15"/>
  <c r="CR37" i="15"/>
  <c r="CQ37" i="15"/>
  <c r="CP37" i="15"/>
  <c r="CO37" i="15"/>
  <c r="CL37" i="15"/>
  <c r="CK37" i="15"/>
  <c r="CJ37" i="15"/>
  <c r="CI37" i="15"/>
  <c r="CH37" i="15"/>
  <c r="CE37" i="15"/>
  <c r="CD37" i="15"/>
  <c r="CC37" i="15"/>
  <c r="CB37" i="15"/>
  <c r="CA37" i="15"/>
  <c r="BX37" i="15"/>
  <c r="BW37" i="15"/>
  <c r="BV37" i="15"/>
  <c r="BU37" i="15"/>
  <c r="BT37" i="15"/>
  <c r="BQ37" i="15"/>
  <c r="BP37" i="15"/>
  <c r="BO37" i="15"/>
  <c r="BN37" i="15"/>
  <c r="BM37" i="15"/>
  <c r="BJ37" i="15"/>
  <c r="BI37" i="15"/>
  <c r="BH37" i="15"/>
  <c r="BG37" i="15"/>
  <c r="BF37" i="15"/>
  <c r="BC37" i="15"/>
  <c r="BB37" i="15"/>
  <c r="BA37" i="15"/>
  <c r="AZ37" i="15"/>
  <c r="DK37" i="15" s="1"/>
  <c r="DK36" i="15" s="1"/>
  <c r="AY37" i="15"/>
  <c r="AV37" i="15"/>
  <c r="AU37" i="15"/>
  <c r="AT37" i="15"/>
  <c r="AR37" i="15"/>
  <c r="DJ37" i="15" s="1"/>
  <c r="DJ36" i="15" s="1"/>
  <c r="AO37" i="15"/>
  <c r="DG37" i="15" s="1"/>
  <c r="DG36" i="15" s="1"/>
  <c r="AN37" i="15"/>
  <c r="DF37" i="15" s="1"/>
  <c r="DF36" i="15" s="1"/>
  <c r="AM37" i="15"/>
  <c r="DE37" i="15" s="1"/>
  <c r="DE36" i="15" s="1"/>
  <c r="AL37" i="15"/>
  <c r="DD37" i="15" s="1"/>
  <c r="DD36" i="15" s="1"/>
  <c r="AK37" i="15"/>
  <c r="DC37" i="15" s="1"/>
  <c r="DC36" i="15" s="1"/>
  <c r="AH37" i="15"/>
  <c r="CZ37" i="15" s="1"/>
  <c r="CZ36" i="15" s="1"/>
  <c r="AG37" i="15"/>
  <c r="CY37" i="15" s="1"/>
  <c r="CY36" i="15" s="1"/>
  <c r="AF37" i="15"/>
  <c r="CX37" i="15" s="1"/>
  <c r="CX36" i="15" s="1"/>
  <c r="Q37" i="15"/>
  <c r="P37" i="15"/>
  <c r="O37" i="15"/>
  <c r="N37" i="15"/>
  <c r="M37" i="15"/>
  <c r="L37" i="15"/>
  <c r="K37" i="15"/>
  <c r="J37" i="15"/>
  <c r="I37" i="15"/>
  <c r="H37" i="15"/>
  <c r="G37" i="15"/>
  <c r="F37" i="15"/>
  <c r="E37" i="15"/>
  <c r="D37" i="15"/>
  <c r="DI36" i="15"/>
  <c r="DH36" i="15"/>
  <c r="DB36" i="15"/>
  <c r="DA36" i="15"/>
  <c r="CW36" i="15"/>
  <c r="CV36" i="15"/>
  <c r="CU36" i="15"/>
  <c r="CT36" i="15"/>
  <c r="CS36" i="15"/>
  <c r="CR36" i="15"/>
  <c r="CQ36" i="15"/>
  <c r="CP36" i="15"/>
  <c r="CO36" i="15"/>
  <c r="CN36" i="15"/>
  <c r="CM36" i="15"/>
  <c r="CL36" i="15"/>
  <c r="CK36" i="15"/>
  <c r="CJ36" i="15"/>
  <c r="CI36" i="15"/>
  <c r="CH36" i="15"/>
  <c r="CG36" i="15"/>
  <c r="CF36" i="15"/>
  <c r="CE36" i="15"/>
  <c r="CD36" i="15"/>
  <c r="CC36" i="15"/>
  <c r="CB36" i="15"/>
  <c r="CA36" i="15"/>
  <c r="BZ36" i="15"/>
  <c r="BY36" i="15"/>
  <c r="BX36" i="15"/>
  <c r="BW36" i="15"/>
  <c r="BV36" i="15"/>
  <c r="BU36" i="15"/>
  <c r="BT36" i="15"/>
  <c r="BS36" i="15"/>
  <c r="BR36" i="15"/>
  <c r="BQ36" i="15"/>
  <c r="BP36" i="15"/>
  <c r="BO36" i="15"/>
  <c r="BN36" i="15"/>
  <c r="BM36" i="15"/>
  <c r="BL36" i="15"/>
  <c r="BK36" i="15"/>
  <c r="BJ36" i="15"/>
  <c r="BI36" i="15"/>
  <c r="BH36" i="15"/>
  <c r="BG36" i="15"/>
  <c r="BF36" i="15"/>
  <c r="BE36" i="15"/>
  <c r="BD36" i="15"/>
  <c r="BC36" i="15"/>
  <c r="BB36" i="15"/>
  <c r="BA36" i="15"/>
  <c r="AZ36" i="15"/>
  <c r="AY36" i="15"/>
  <c r="AX36" i="15"/>
  <c r="AW36" i="15"/>
  <c r="AV36" i="15"/>
  <c r="AU36" i="15"/>
  <c r="AT36" i="15"/>
  <c r="AS36" i="15"/>
  <c r="AR36" i="15"/>
  <c r="AQ36" i="15"/>
  <c r="AP36" i="15"/>
  <c r="AO36" i="15"/>
  <c r="AN36" i="15"/>
  <c r="AM36" i="15"/>
  <c r="AL36" i="15"/>
  <c r="AK36" i="15"/>
  <c r="AJ36" i="15"/>
  <c r="AI36" i="15"/>
  <c r="AH36" i="15"/>
  <c r="AG36" i="15"/>
  <c r="AF36" i="15"/>
  <c r="AE36" i="15"/>
  <c r="AD36" i="15"/>
  <c r="AC36" i="15"/>
  <c r="AB36" i="15"/>
  <c r="AA36" i="15"/>
  <c r="Z36" i="15"/>
  <c r="Y36" i="15"/>
  <c r="X36" i="15"/>
  <c r="W36" i="15"/>
  <c r="V36" i="15"/>
  <c r="U36" i="15"/>
  <c r="T36" i="15"/>
  <c r="S36" i="15"/>
  <c r="R36" i="15"/>
  <c r="Q36" i="15"/>
  <c r="P36" i="15"/>
  <c r="O36" i="15"/>
  <c r="N36" i="15"/>
  <c r="M36" i="15"/>
  <c r="L36" i="15"/>
  <c r="K36" i="15"/>
  <c r="J36" i="15"/>
  <c r="I36" i="15"/>
  <c r="H36" i="15"/>
  <c r="G36" i="15"/>
  <c r="F36" i="15"/>
  <c r="E36" i="15"/>
  <c r="D36" i="15"/>
  <c r="C36" i="15"/>
  <c r="B36" i="15"/>
  <c r="A36" i="15"/>
  <c r="DI33" i="15"/>
  <c r="DH33" i="15"/>
  <c r="DB33" i="15"/>
  <c r="DA33" i="15"/>
  <c r="CW33" i="15"/>
  <c r="CV33" i="15"/>
  <c r="CS33" i="15"/>
  <c r="CR33" i="15"/>
  <c r="CQ33" i="15"/>
  <c r="CP33" i="15"/>
  <c r="CO33" i="15"/>
  <c r="CL33" i="15"/>
  <c r="CK33" i="15"/>
  <c r="CJ33" i="15"/>
  <c r="CI33" i="15"/>
  <c r="CH33" i="15"/>
  <c r="CE33" i="15"/>
  <c r="CD33" i="15"/>
  <c r="CC33" i="15"/>
  <c r="CB33" i="15"/>
  <c r="CA33" i="15"/>
  <c r="BX33" i="15"/>
  <c r="BW33" i="15"/>
  <c r="BV33" i="15"/>
  <c r="BU33" i="15"/>
  <c r="BT33" i="15"/>
  <c r="BQ33" i="15"/>
  <c r="BP33" i="15"/>
  <c r="BO33" i="15"/>
  <c r="BN33" i="15"/>
  <c r="BM33" i="15"/>
  <c r="BJ33" i="15"/>
  <c r="BI33" i="15"/>
  <c r="BH33" i="15"/>
  <c r="BG33" i="15"/>
  <c r="BF33" i="15"/>
  <c r="BC33" i="15"/>
  <c r="BB33" i="15"/>
  <c r="BA33" i="15"/>
  <c r="AZ33" i="15"/>
  <c r="DK33" i="15" s="1"/>
  <c r="AY33" i="15"/>
  <c r="AV33" i="15"/>
  <c r="AU33" i="15"/>
  <c r="AT33" i="15"/>
  <c r="CX33" i="15" s="1"/>
  <c r="AR33" i="15"/>
  <c r="DJ33" i="15" s="1"/>
  <c r="AO33" i="15"/>
  <c r="DG33" i="15" s="1"/>
  <c r="AN33" i="15"/>
  <c r="DF33" i="15" s="1"/>
  <c r="AM33" i="15"/>
  <c r="DE33" i="15" s="1"/>
  <c r="AL33" i="15"/>
  <c r="DD33" i="15" s="1"/>
  <c r="AK33" i="15"/>
  <c r="DC33" i="15" s="1"/>
  <c r="AH33" i="15"/>
  <c r="CZ33" i="15" s="1"/>
  <c r="AG33" i="15"/>
  <c r="CY33" i="15" s="1"/>
  <c r="Q33" i="15"/>
  <c r="P33" i="15"/>
  <c r="O33" i="15"/>
  <c r="N33" i="15"/>
  <c r="M33" i="15"/>
  <c r="L33" i="15"/>
  <c r="J33" i="15"/>
  <c r="I33" i="15"/>
  <c r="H33" i="15"/>
  <c r="G33" i="15"/>
  <c r="F33" i="15"/>
  <c r="E33" i="15"/>
  <c r="D33" i="15"/>
  <c r="DI32" i="15"/>
  <c r="DH32" i="15"/>
  <c r="DB32" i="15"/>
  <c r="DA32" i="15"/>
  <c r="CW32" i="15"/>
  <c r="CV32" i="15"/>
  <c r="CS32" i="15"/>
  <c r="CR32" i="15"/>
  <c r="CQ32" i="15"/>
  <c r="CP32" i="15"/>
  <c r="CO32" i="15"/>
  <c r="CL32" i="15"/>
  <c r="CK32" i="15"/>
  <c r="CJ32" i="15"/>
  <c r="CI32" i="15"/>
  <c r="CH32" i="15"/>
  <c r="CE32" i="15"/>
  <c r="CD32" i="15"/>
  <c r="CC32" i="15"/>
  <c r="CB32" i="15"/>
  <c r="CA32" i="15"/>
  <c r="BX32" i="15"/>
  <c r="BW32" i="15"/>
  <c r="BV32" i="15"/>
  <c r="BU32" i="15"/>
  <c r="BT32" i="15"/>
  <c r="BQ32" i="15"/>
  <c r="BP32" i="15"/>
  <c r="BO32" i="15"/>
  <c r="BN32" i="15"/>
  <c r="BM32" i="15"/>
  <c r="BJ32" i="15"/>
  <c r="BI32" i="15"/>
  <c r="BH32" i="15"/>
  <c r="BG32" i="15"/>
  <c r="BF32" i="15"/>
  <c r="BC32" i="15"/>
  <c r="BB32" i="15"/>
  <c r="BA32" i="15"/>
  <c r="AZ32" i="15"/>
  <c r="AY32" i="15"/>
  <c r="AV32" i="15"/>
  <c r="AU32" i="15"/>
  <c r="AT32" i="15"/>
  <c r="AS32" i="15"/>
  <c r="DK32" i="15" s="1"/>
  <c r="AR32" i="15"/>
  <c r="DJ32" i="15" s="1"/>
  <c r="AO32" i="15"/>
  <c r="DG32" i="15" s="1"/>
  <c r="AN32" i="15"/>
  <c r="DF32" i="15" s="1"/>
  <c r="AM32" i="15"/>
  <c r="DE32" i="15" s="1"/>
  <c r="AL32" i="15"/>
  <c r="DD32" i="15" s="1"/>
  <c r="AK32" i="15"/>
  <c r="DC32" i="15" s="1"/>
  <c r="AH32" i="15"/>
  <c r="CZ32" i="15" s="1"/>
  <c r="AG32" i="15"/>
  <c r="CY32" i="15" s="1"/>
  <c r="AF32" i="15"/>
  <c r="CX32" i="15" s="1"/>
  <c r="Q32" i="15"/>
  <c r="P32" i="15"/>
  <c r="O32" i="15"/>
  <c r="N32" i="15"/>
  <c r="M32" i="15"/>
  <c r="L32" i="15"/>
  <c r="J32" i="15"/>
  <c r="I32" i="15"/>
  <c r="H32" i="15"/>
  <c r="G32" i="15"/>
  <c r="F32" i="15"/>
  <c r="E32" i="15"/>
  <c r="D32" i="15"/>
  <c r="DI31" i="15"/>
  <c r="DH31" i="15"/>
  <c r="DB31" i="15"/>
  <c r="DA31" i="15"/>
  <c r="CW31" i="15"/>
  <c r="CV31" i="15"/>
  <c r="CS31" i="15"/>
  <c r="CR31" i="15"/>
  <c r="CQ31" i="15"/>
  <c r="CP31" i="15"/>
  <c r="CO31" i="15"/>
  <c r="CL31" i="15"/>
  <c r="CK31" i="15"/>
  <c r="CJ31" i="15"/>
  <c r="CH31" i="15"/>
  <c r="CE31" i="15"/>
  <c r="CD31" i="15"/>
  <c r="CC31" i="15"/>
  <c r="CB31" i="15"/>
  <c r="CA31" i="15"/>
  <c r="BX31" i="15"/>
  <c r="BW31" i="15"/>
  <c r="BV31" i="15"/>
  <c r="BU31" i="15"/>
  <c r="BT31" i="15"/>
  <c r="BQ31" i="15"/>
  <c r="BP31" i="15"/>
  <c r="BO31" i="15"/>
  <c r="BN31" i="15"/>
  <c r="BM31" i="15"/>
  <c r="BI31" i="15"/>
  <c r="BH31" i="15"/>
  <c r="BG31" i="15"/>
  <c r="BF31" i="15"/>
  <c r="BC31" i="15"/>
  <c r="BB31" i="15"/>
  <c r="BA31" i="15"/>
  <c r="AZ31" i="15"/>
  <c r="AY31" i="15"/>
  <c r="AV31" i="15"/>
  <c r="AU31" i="15"/>
  <c r="AT31" i="15"/>
  <c r="CX31" i="15" s="1"/>
  <c r="AS31" i="15"/>
  <c r="DK31" i="15" s="1"/>
  <c r="AR31" i="15"/>
  <c r="DJ31" i="15" s="1"/>
  <c r="AO31" i="15"/>
  <c r="DG31" i="15" s="1"/>
  <c r="AN31" i="15"/>
  <c r="DF31" i="15" s="1"/>
  <c r="AM31" i="15"/>
  <c r="DE31" i="15" s="1"/>
  <c r="AL31" i="15"/>
  <c r="DD31" i="15" s="1"/>
  <c r="AK31" i="15"/>
  <c r="DC31" i="15" s="1"/>
  <c r="AH31" i="15"/>
  <c r="CZ31" i="15" s="1"/>
  <c r="AG31" i="15"/>
  <c r="CY31" i="15" s="1"/>
  <c r="Q31" i="15"/>
  <c r="P31" i="15"/>
  <c r="O31" i="15"/>
  <c r="N31" i="15"/>
  <c r="L31" i="15"/>
  <c r="J31" i="15"/>
  <c r="I31" i="15"/>
  <c r="H31" i="15"/>
  <c r="G31" i="15"/>
  <c r="E31" i="15"/>
  <c r="D31" i="15"/>
  <c r="DI30" i="15"/>
  <c r="DH30" i="15"/>
  <c r="DB30" i="15"/>
  <c r="DA30" i="15"/>
  <c r="CW30" i="15"/>
  <c r="CV30" i="15"/>
  <c r="CS30" i="15"/>
  <c r="CR30" i="15"/>
  <c r="CQ30" i="15"/>
  <c r="CP30" i="15"/>
  <c r="CO30" i="15"/>
  <c r="CL30" i="15"/>
  <c r="CK30" i="15"/>
  <c r="CJ30" i="15"/>
  <c r="CI30" i="15"/>
  <c r="CH30" i="15"/>
  <c r="CE30" i="15"/>
  <c r="CD30" i="15"/>
  <c r="CC30" i="15"/>
  <c r="CB30" i="15"/>
  <c r="CA30" i="15"/>
  <c r="BX30" i="15"/>
  <c r="BW30" i="15"/>
  <c r="BV30" i="15"/>
  <c r="BU30" i="15"/>
  <c r="BT30" i="15"/>
  <c r="BQ30" i="15"/>
  <c r="BP30" i="15"/>
  <c r="BO30" i="15"/>
  <c r="BN30" i="15"/>
  <c r="BM30" i="15"/>
  <c r="BJ30" i="15"/>
  <c r="BH30" i="15"/>
  <c r="BG30" i="15"/>
  <c r="BF30" i="15"/>
  <c r="BC30" i="15"/>
  <c r="BB30" i="15"/>
  <c r="BA30" i="15"/>
  <c r="AZ30" i="15"/>
  <c r="AY30" i="15"/>
  <c r="AV30" i="15"/>
  <c r="AU30" i="15"/>
  <c r="AT30" i="15"/>
  <c r="CX30" i="15" s="1"/>
  <c r="AS30" i="15"/>
  <c r="DK30" i="15" s="1"/>
  <c r="AR30" i="15"/>
  <c r="DJ30" i="15" s="1"/>
  <c r="AO30" i="15"/>
  <c r="DG30" i="15" s="1"/>
  <c r="AN30" i="15"/>
  <c r="DF30" i="15" s="1"/>
  <c r="AM30" i="15"/>
  <c r="DE30" i="15" s="1"/>
  <c r="AL30" i="15"/>
  <c r="DD30" i="15" s="1"/>
  <c r="AK30" i="15"/>
  <c r="DC30" i="15" s="1"/>
  <c r="AH30" i="15"/>
  <c r="CZ30" i="15" s="1"/>
  <c r="AG30" i="15"/>
  <c r="CY30" i="15" s="1"/>
  <c r="Q30" i="15"/>
  <c r="P30" i="15"/>
  <c r="O30" i="15"/>
  <c r="N30" i="15"/>
  <c r="M30" i="15"/>
  <c r="J30" i="15"/>
  <c r="I30" i="15"/>
  <c r="H30" i="15"/>
  <c r="G30" i="15"/>
  <c r="F30" i="15"/>
  <c r="D30" i="15"/>
  <c r="DI29" i="15"/>
  <c r="DH29" i="15"/>
  <c r="DB29" i="15"/>
  <c r="DA29" i="15"/>
  <c r="CW29" i="15"/>
  <c r="CV29" i="15"/>
  <c r="CS29" i="15"/>
  <c r="CR29" i="15"/>
  <c r="CQ29" i="15"/>
  <c r="CP29" i="15"/>
  <c r="CO29" i="15"/>
  <c r="CL29" i="15"/>
  <c r="CK29" i="15"/>
  <c r="CJ29" i="15"/>
  <c r="CI29" i="15"/>
  <c r="CH29" i="15"/>
  <c r="CE29" i="15"/>
  <c r="CD29" i="15"/>
  <c r="CC29" i="15"/>
  <c r="CB29" i="15"/>
  <c r="CA29" i="15"/>
  <c r="BX29" i="15"/>
  <c r="BW29" i="15"/>
  <c r="BV29" i="15"/>
  <c r="BU29" i="15"/>
  <c r="BT29" i="15"/>
  <c r="BQ29" i="15"/>
  <c r="BP29" i="15"/>
  <c r="BO29" i="15"/>
  <c r="BN29" i="15"/>
  <c r="BM29" i="15"/>
  <c r="BJ29" i="15"/>
  <c r="BH29" i="15"/>
  <c r="BG29" i="15"/>
  <c r="BF29" i="15"/>
  <c r="BC29" i="15"/>
  <c r="BB29" i="15"/>
  <c r="BA29" i="15"/>
  <c r="AZ29" i="15"/>
  <c r="AY29" i="15"/>
  <c r="AV29" i="15"/>
  <c r="AU29" i="15"/>
  <c r="AT29" i="15"/>
  <c r="CX29" i="15" s="1"/>
  <c r="AS29" i="15"/>
  <c r="DK29" i="15" s="1"/>
  <c r="AR29" i="15"/>
  <c r="DJ29" i="15" s="1"/>
  <c r="AO29" i="15"/>
  <c r="DG29" i="15" s="1"/>
  <c r="AN29" i="15"/>
  <c r="DF29" i="15" s="1"/>
  <c r="AM29" i="15"/>
  <c r="DE29" i="15" s="1"/>
  <c r="AL29" i="15"/>
  <c r="DD29" i="15" s="1"/>
  <c r="AK29" i="15"/>
  <c r="DC29" i="15" s="1"/>
  <c r="AH29" i="15"/>
  <c r="CZ29" i="15" s="1"/>
  <c r="AG29" i="15"/>
  <c r="CY29" i="15" s="1"/>
  <c r="Q29" i="15"/>
  <c r="P29" i="15"/>
  <c r="O29" i="15"/>
  <c r="N29" i="15"/>
  <c r="M29" i="15"/>
  <c r="J29" i="15"/>
  <c r="I29" i="15"/>
  <c r="H29" i="15"/>
  <c r="G29" i="15"/>
  <c r="F29" i="15"/>
  <c r="D29" i="15"/>
  <c r="DI28" i="15"/>
  <c r="DH28" i="15"/>
  <c r="DB28" i="15"/>
  <c r="DA28" i="15"/>
  <c r="CW28" i="15"/>
  <c r="CV28" i="15"/>
  <c r="CS28" i="15"/>
  <c r="CR28" i="15"/>
  <c r="CQ28" i="15"/>
  <c r="CO28" i="15"/>
  <c r="CL28" i="15"/>
  <c r="CK28" i="15"/>
  <c r="CJ28" i="15"/>
  <c r="CH28" i="15"/>
  <c r="CE28" i="15"/>
  <c r="CD28" i="15"/>
  <c r="CC28" i="15"/>
  <c r="CB28" i="15"/>
  <c r="CA28" i="15"/>
  <c r="BX28" i="15"/>
  <c r="BW28" i="15"/>
  <c r="BV28" i="15"/>
  <c r="BU28" i="15"/>
  <c r="BT28" i="15"/>
  <c r="BQ28" i="15"/>
  <c r="BP28" i="15"/>
  <c r="BO28" i="15"/>
  <c r="BN28" i="15"/>
  <c r="BM28" i="15"/>
  <c r="BJ28" i="15"/>
  <c r="BI28" i="15"/>
  <c r="BH28" i="15"/>
  <c r="CX28" i="15" s="1"/>
  <c r="BG28" i="15"/>
  <c r="BF28" i="15"/>
  <c r="BC28" i="15"/>
  <c r="BB28" i="15"/>
  <c r="BA28" i="15"/>
  <c r="AZ28" i="15"/>
  <c r="DK28" i="15" s="1"/>
  <c r="AY28" i="15"/>
  <c r="AV28" i="15"/>
  <c r="AU28" i="15"/>
  <c r="AR28" i="15"/>
  <c r="DJ28" i="15" s="1"/>
  <c r="AO28" i="15"/>
  <c r="DG28" i="15" s="1"/>
  <c r="AN28" i="15"/>
  <c r="DF28" i="15" s="1"/>
  <c r="AM28" i="15"/>
  <c r="DE28" i="15" s="1"/>
  <c r="AL28" i="15"/>
  <c r="DD28" i="15" s="1"/>
  <c r="AK28" i="15"/>
  <c r="DC28" i="15" s="1"/>
  <c r="AH28" i="15"/>
  <c r="CZ28" i="15" s="1"/>
  <c r="AG28" i="15"/>
  <c r="CY28" i="15" s="1"/>
  <c r="P28" i="15"/>
  <c r="O28" i="15"/>
  <c r="N28" i="15"/>
  <c r="M28" i="15"/>
  <c r="L28" i="15"/>
  <c r="J28" i="15"/>
  <c r="I28" i="15"/>
  <c r="H28" i="15"/>
  <c r="G28" i="15"/>
  <c r="F28" i="15"/>
  <c r="E28" i="15"/>
  <c r="DI27" i="15"/>
  <c r="DH27" i="15"/>
  <c r="DB27" i="15"/>
  <c r="DA27" i="15"/>
  <c r="CW27" i="15"/>
  <c r="CV27" i="15"/>
  <c r="CS27" i="15"/>
  <c r="CR27" i="15"/>
  <c r="CQ27" i="15"/>
  <c r="CO27" i="15"/>
  <c r="CL27" i="15"/>
  <c r="CK27" i="15"/>
  <c r="CJ27" i="15"/>
  <c r="CI27" i="15"/>
  <c r="CH27" i="15"/>
  <c r="CE27" i="15"/>
  <c r="CD27" i="15"/>
  <c r="CC27" i="15"/>
  <c r="CB27" i="15"/>
  <c r="CA27" i="15"/>
  <c r="BX27" i="15"/>
  <c r="BW27" i="15"/>
  <c r="BV27" i="15"/>
  <c r="BU27" i="15"/>
  <c r="BT27" i="15"/>
  <c r="BQ27" i="15"/>
  <c r="BP27" i="15"/>
  <c r="BO27" i="15"/>
  <c r="BN27" i="15"/>
  <c r="BM27" i="15"/>
  <c r="BJ27" i="15"/>
  <c r="BI27" i="15"/>
  <c r="BH27" i="15"/>
  <c r="BG27" i="15"/>
  <c r="BF27" i="15"/>
  <c r="BC27" i="15"/>
  <c r="BB27" i="15"/>
  <c r="BA27" i="15"/>
  <c r="AZ27" i="15"/>
  <c r="AY27" i="15"/>
  <c r="AV27" i="15"/>
  <c r="AU27" i="15"/>
  <c r="AT27" i="15"/>
  <c r="AS27" i="15"/>
  <c r="DK27" i="15" s="1"/>
  <c r="DK26" i="15" s="1"/>
  <c r="DK25" i="15" s="1"/>
  <c r="DK21" i="15" s="1"/>
  <c r="DK19" i="15" s="1"/>
  <c r="AR27" i="15"/>
  <c r="DJ27" i="15" s="1"/>
  <c r="DJ26" i="15" s="1"/>
  <c r="DJ25" i="15" s="1"/>
  <c r="DJ21" i="15" s="1"/>
  <c r="DJ19" i="15" s="1"/>
  <c r="AN27" i="15"/>
  <c r="DF27" i="15" s="1"/>
  <c r="DF26" i="15" s="1"/>
  <c r="DF25" i="15" s="1"/>
  <c r="DF21" i="15" s="1"/>
  <c r="DF19" i="15" s="1"/>
  <c r="AM27" i="15"/>
  <c r="DE27" i="15" s="1"/>
  <c r="DE26" i="15" s="1"/>
  <c r="DE25" i="15" s="1"/>
  <c r="DE21" i="15" s="1"/>
  <c r="DE19" i="15" s="1"/>
  <c r="AL27" i="15"/>
  <c r="DD27" i="15" s="1"/>
  <c r="DD26" i="15" s="1"/>
  <c r="DD25" i="15" s="1"/>
  <c r="DD21" i="15" s="1"/>
  <c r="DD19" i="15" s="1"/>
  <c r="AK27" i="15"/>
  <c r="DC27" i="15" s="1"/>
  <c r="DC26" i="15" s="1"/>
  <c r="DC25" i="15" s="1"/>
  <c r="DC21" i="15" s="1"/>
  <c r="DC19" i="15" s="1"/>
  <c r="AH27" i="15"/>
  <c r="CZ27" i="15" s="1"/>
  <c r="CZ26" i="15" s="1"/>
  <c r="CZ25" i="15" s="1"/>
  <c r="CZ21" i="15" s="1"/>
  <c r="CZ19" i="15" s="1"/>
  <c r="AG27" i="15"/>
  <c r="CY27" i="15" s="1"/>
  <c r="CY26" i="15" s="1"/>
  <c r="CY25" i="15" s="1"/>
  <c r="CY21" i="15" s="1"/>
  <c r="CY19" i="15" s="1"/>
  <c r="AF27" i="15"/>
  <c r="CX27" i="15" s="1"/>
  <c r="CX26" i="15" s="1"/>
  <c r="CX25" i="15" s="1"/>
  <c r="CX21" i="15" s="1"/>
  <c r="CX19" i="15" s="1"/>
  <c r="Q27" i="15"/>
  <c r="P27" i="15"/>
  <c r="O27" i="15"/>
  <c r="N27" i="15"/>
  <c r="L27" i="15"/>
  <c r="K27" i="15"/>
  <c r="J27" i="15"/>
  <c r="I27" i="15"/>
  <c r="H27" i="15"/>
  <c r="G27" i="15"/>
  <c r="F27" i="15"/>
  <c r="E27" i="15"/>
  <c r="D27" i="15"/>
  <c r="DI26" i="15"/>
  <c r="DH26" i="15"/>
  <c r="DG26" i="15"/>
  <c r="DB26" i="15"/>
  <c r="DA26" i="15"/>
  <c r="CW26" i="15"/>
  <c r="CV26" i="15"/>
  <c r="CU26" i="15"/>
  <c r="CT26" i="15"/>
  <c r="CS26" i="15"/>
  <c r="CR26" i="15"/>
  <c r="CQ26" i="15"/>
  <c r="CP26" i="15"/>
  <c r="CO26" i="15"/>
  <c r="CN26" i="15"/>
  <c r="CM26" i="15"/>
  <c r="CL26" i="15"/>
  <c r="CK26" i="15"/>
  <c r="CJ26" i="15"/>
  <c r="CI26" i="15"/>
  <c r="CH26" i="15"/>
  <c r="CG26" i="15"/>
  <c r="CF26" i="15"/>
  <c r="CE26" i="15"/>
  <c r="CD26" i="15"/>
  <c r="CC26" i="15"/>
  <c r="CB26" i="15"/>
  <c r="CA26" i="15"/>
  <c r="BZ26" i="15"/>
  <c r="BY26" i="15"/>
  <c r="BX26" i="15"/>
  <c r="BW26" i="15"/>
  <c r="BV26" i="15"/>
  <c r="BU26" i="15"/>
  <c r="BT26" i="15"/>
  <c r="BS26" i="15"/>
  <c r="BR26" i="15"/>
  <c r="BQ26" i="15"/>
  <c r="BP26" i="15"/>
  <c r="BO26" i="15"/>
  <c r="BN26" i="15"/>
  <c r="BM26" i="15"/>
  <c r="BL26" i="15"/>
  <c r="BK26" i="15"/>
  <c r="BJ26" i="15"/>
  <c r="BI26" i="15"/>
  <c r="BH26" i="15"/>
  <c r="BG26" i="15"/>
  <c r="BF26" i="15"/>
  <c r="BE26" i="15"/>
  <c r="BD26" i="15"/>
  <c r="BC26" i="15"/>
  <c r="BB26" i="15"/>
  <c r="BA26" i="15"/>
  <c r="AZ26" i="15"/>
  <c r="AY26" i="15"/>
  <c r="AX26" i="15"/>
  <c r="AW26" i="15"/>
  <c r="AV26" i="15"/>
  <c r="AU26" i="15"/>
  <c r="AT26" i="15"/>
  <c r="AS26" i="15"/>
  <c r="AR26" i="15"/>
  <c r="AQ26" i="15"/>
  <c r="AP26" i="15"/>
  <c r="AO26" i="15"/>
  <c r="AN26" i="15"/>
  <c r="AM26" i="15"/>
  <c r="AL26" i="15"/>
  <c r="AK26" i="15"/>
  <c r="AJ26" i="15"/>
  <c r="AI26" i="15"/>
  <c r="AH26" i="15"/>
  <c r="AG26" i="15"/>
  <c r="AF26" i="15"/>
  <c r="AE26" i="15"/>
  <c r="AD26" i="15"/>
  <c r="AC26" i="15"/>
  <c r="AB26" i="15"/>
  <c r="AA26" i="15"/>
  <c r="Z26" i="15"/>
  <c r="Y26" i="15"/>
  <c r="X26" i="15"/>
  <c r="W26" i="15"/>
  <c r="V26" i="15"/>
  <c r="U26" i="15"/>
  <c r="T26" i="15"/>
  <c r="S26" i="15"/>
  <c r="R26" i="15"/>
  <c r="Q26" i="15"/>
  <c r="P26" i="15"/>
  <c r="O26" i="15"/>
  <c r="N26" i="15"/>
  <c r="M26" i="15"/>
  <c r="L26" i="15"/>
  <c r="K26" i="15"/>
  <c r="J26" i="15"/>
  <c r="I26" i="15"/>
  <c r="H26" i="15"/>
  <c r="G26" i="15"/>
  <c r="F26" i="15"/>
  <c r="E26" i="15"/>
  <c r="D26" i="15"/>
  <c r="B26" i="15"/>
  <c r="A26" i="15"/>
  <c r="DI25" i="15"/>
  <c r="DH25" i="15"/>
  <c r="DG25" i="15"/>
  <c r="DB25" i="15"/>
  <c r="DA25" i="15"/>
  <c r="CW25" i="15"/>
  <c r="CV25" i="15"/>
  <c r="CU25" i="15"/>
  <c r="CT25" i="15"/>
  <c r="CS25" i="15"/>
  <c r="CR25" i="15"/>
  <c r="CQ25" i="15"/>
  <c r="CP25" i="15"/>
  <c r="CO25" i="15"/>
  <c r="CN25" i="15"/>
  <c r="CM25" i="15"/>
  <c r="CL25" i="15"/>
  <c r="CK25" i="15"/>
  <c r="CJ25" i="15"/>
  <c r="CI25" i="15"/>
  <c r="CH25" i="15"/>
  <c r="CG25" i="15"/>
  <c r="CF25" i="15"/>
  <c r="CE25" i="15"/>
  <c r="CD25" i="15"/>
  <c r="CC25" i="15"/>
  <c r="CB25" i="15"/>
  <c r="CA25" i="15"/>
  <c r="BZ25" i="15"/>
  <c r="BY25" i="15"/>
  <c r="BX25" i="15"/>
  <c r="BW25" i="15"/>
  <c r="BV25" i="15"/>
  <c r="BU25" i="15"/>
  <c r="BT25" i="15"/>
  <c r="BS25" i="15"/>
  <c r="BR25" i="15"/>
  <c r="BQ25" i="15"/>
  <c r="BP25" i="15"/>
  <c r="BO25" i="15"/>
  <c r="BN25" i="15"/>
  <c r="BM25" i="15"/>
  <c r="BL25" i="15"/>
  <c r="BK25" i="15"/>
  <c r="BJ25" i="15"/>
  <c r="BI25" i="15"/>
  <c r="BH25" i="15"/>
  <c r="BG25" i="15"/>
  <c r="BF25" i="15"/>
  <c r="BE25" i="15"/>
  <c r="BD25" i="15"/>
  <c r="BC25" i="15"/>
  <c r="BB25" i="15"/>
  <c r="BA25" i="15"/>
  <c r="AZ25" i="15"/>
  <c r="AY25" i="15"/>
  <c r="AX25" i="15"/>
  <c r="AW25" i="15"/>
  <c r="AV25" i="15"/>
  <c r="AU25" i="15"/>
  <c r="AT25" i="15"/>
  <c r="AS25" i="15"/>
  <c r="AR25" i="15"/>
  <c r="AQ25" i="15"/>
  <c r="AP25" i="15"/>
  <c r="AO25" i="15"/>
  <c r="AN25" i="15"/>
  <c r="AM25" i="15"/>
  <c r="AL25" i="15"/>
  <c r="AK25" i="15"/>
  <c r="AJ25" i="15"/>
  <c r="AI25" i="15"/>
  <c r="AH25" i="15"/>
  <c r="AG25" i="15"/>
  <c r="AF25" i="15"/>
  <c r="AE25" i="15"/>
  <c r="AD25" i="15"/>
  <c r="AC25" i="15"/>
  <c r="AB25" i="15"/>
  <c r="AA25" i="15"/>
  <c r="Z25" i="15"/>
  <c r="Y25" i="15"/>
  <c r="X25" i="15"/>
  <c r="W25" i="15"/>
  <c r="V25" i="15"/>
  <c r="U25" i="15"/>
  <c r="T25" i="15"/>
  <c r="S25" i="15"/>
  <c r="R25" i="15"/>
  <c r="Q25" i="15"/>
  <c r="P25" i="15"/>
  <c r="O25" i="15"/>
  <c r="N25" i="15"/>
  <c r="M25" i="15"/>
  <c r="L25" i="15"/>
  <c r="K25" i="15"/>
  <c r="J25" i="15"/>
  <c r="I25" i="15"/>
  <c r="H25" i="15"/>
  <c r="G25" i="15"/>
  <c r="F25" i="15"/>
  <c r="E25" i="15"/>
  <c r="D25" i="15"/>
  <c r="B25" i="15"/>
  <c r="A25" i="15"/>
  <c r="B24" i="15"/>
  <c r="A24" i="15"/>
  <c r="B23" i="15"/>
  <c r="A23" i="15"/>
  <c r="DK22" i="15"/>
  <c r="DJ22" i="15"/>
  <c r="DI22" i="15"/>
  <c r="DH22" i="15"/>
  <c r="DG22" i="15"/>
  <c r="DF22" i="15"/>
  <c r="DE22" i="15"/>
  <c r="DD22" i="15"/>
  <c r="DC22" i="15"/>
  <c r="DB22" i="15"/>
  <c r="DA22" i="15"/>
  <c r="CZ22" i="15"/>
  <c r="CY22" i="15"/>
  <c r="CX22" i="15"/>
  <c r="CW22" i="15"/>
  <c r="CV22" i="15"/>
  <c r="CU22" i="15"/>
  <c r="CT22" i="15"/>
  <c r="CS22" i="15"/>
  <c r="CR22" i="15"/>
  <c r="CQ22" i="15"/>
  <c r="CP22" i="15"/>
  <c r="CO22" i="15"/>
  <c r="CN22" i="15"/>
  <c r="CM22" i="15"/>
  <c r="CL22" i="15"/>
  <c r="CK22" i="15"/>
  <c r="CJ22" i="15"/>
  <c r="CI22" i="15"/>
  <c r="CH22" i="15"/>
  <c r="CG22" i="15"/>
  <c r="CF22" i="15"/>
  <c r="CE22" i="15"/>
  <c r="CD22" i="15"/>
  <c r="CC22" i="15"/>
  <c r="CB22" i="15"/>
  <c r="CA22" i="15"/>
  <c r="BZ22" i="15"/>
  <c r="BY22" i="15"/>
  <c r="BX22" i="15"/>
  <c r="BW22" i="15"/>
  <c r="BV22" i="15"/>
  <c r="BU22" i="15"/>
  <c r="BT22" i="15"/>
  <c r="BS22" i="15"/>
  <c r="BR22" i="15"/>
  <c r="BQ22" i="15"/>
  <c r="BP22" i="15"/>
  <c r="BO22" i="15"/>
  <c r="BN22" i="15"/>
  <c r="BM22" i="15"/>
  <c r="BL22" i="15"/>
  <c r="BK22" i="15"/>
  <c r="BJ22" i="15"/>
  <c r="BI22" i="15"/>
  <c r="BH22" i="15"/>
  <c r="BG22" i="15"/>
  <c r="BF22" i="15"/>
  <c r="BE22" i="15"/>
  <c r="BD22" i="15"/>
  <c r="BC22" i="15"/>
  <c r="BB22" i="15"/>
  <c r="BA22" i="15"/>
  <c r="AZ22" i="15"/>
  <c r="AY22" i="15"/>
  <c r="AX22" i="15"/>
  <c r="AW22" i="15"/>
  <c r="AV22" i="15"/>
  <c r="AU22" i="15"/>
  <c r="AT22" i="15"/>
  <c r="AS22" i="15"/>
  <c r="AR22" i="15"/>
  <c r="AQ22" i="15"/>
  <c r="AP22" i="15"/>
  <c r="AO22" i="15"/>
  <c r="AN22" i="15"/>
  <c r="AM22" i="15"/>
  <c r="AL22" i="15"/>
  <c r="AK22" i="15"/>
  <c r="AJ22" i="15"/>
  <c r="AI22" i="15"/>
  <c r="AH22" i="15"/>
  <c r="AG22" i="15"/>
  <c r="AF22" i="15"/>
  <c r="AE22" i="15"/>
  <c r="AD22" i="15"/>
  <c r="AC22" i="15"/>
  <c r="AB22" i="15"/>
  <c r="AA22" i="15"/>
  <c r="Z22" i="15"/>
  <c r="Y22" i="15"/>
  <c r="X22" i="15"/>
  <c r="W22" i="15"/>
  <c r="V22" i="15"/>
  <c r="U22" i="15"/>
  <c r="T22" i="15"/>
  <c r="S22" i="15"/>
  <c r="R22" i="15"/>
  <c r="Q22" i="15"/>
  <c r="P22" i="15"/>
  <c r="O22" i="15"/>
  <c r="N22" i="15"/>
  <c r="M22" i="15"/>
  <c r="L22" i="15"/>
  <c r="K22" i="15"/>
  <c r="J22" i="15"/>
  <c r="I22" i="15"/>
  <c r="H22" i="15"/>
  <c r="G22" i="15"/>
  <c r="F22" i="15"/>
  <c r="E22" i="15"/>
  <c r="D22" i="15"/>
  <c r="B22" i="15"/>
  <c r="A22" i="15"/>
  <c r="DI21" i="15"/>
  <c r="DH21" i="15"/>
  <c r="DG21" i="15"/>
  <c r="DB21" i="15"/>
  <c r="DA21" i="15"/>
  <c r="CW21" i="15"/>
  <c r="CV21" i="15"/>
  <c r="CU21" i="15"/>
  <c r="CT21" i="15"/>
  <c r="CS21" i="15"/>
  <c r="CR21" i="15"/>
  <c r="CQ21" i="15"/>
  <c r="CP21" i="15"/>
  <c r="CO21" i="15"/>
  <c r="CN21" i="15"/>
  <c r="CM21" i="15"/>
  <c r="CL21" i="15"/>
  <c r="CK21" i="15"/>
  <c r="CJ21" i="15"/>
  <c r="CI21" i="15"/>
  <c r="CH21" i="15"/>
  <c r="CG21" i="15"/>
  <c r="CF21" i="15"/>
  <c r="CE21" i="15"/>
  <c r="CD21" i="15"/>
  <c r="CC21" i="15"/>
  <c r="CB21" i="15"/>
  <c r="CA21" i="15"/>
  <c r="BZ21" i="15"/>
  <c r="BY21" i="15"/>
  <c r="BX21" i="15"/>
  <c r="BW21" i="15"/>
  <c r="BV21" i="15"/>
  <c r="BU21" i="15"/>
  <c r="BT21" i="15"/>
  <c r="BS21" i="15"/>
  <c r="BR21" i="15"/>
  <c r="BQ21" i="15"/>
  <c r="BP21" i="15"/>
  <c r="BO21" i="15"/>
  <c r="BN21" i="15"/>
  <c r="BM21" i="15"/>
  <c r="BL21" i="15"/>
  <c r="BK21" i="15"/>
  <c r="BJ21" i="15"/>
  <c r="BI21" i="15"/>
  <c r="BH21" i="15"/>
  <c r="BG21" i="15"/>
  <c r="BF21" i="15"/>
  <c r="BE21" i="15"/>
  <c r="BD21" i="15"/>
  <c r="BC21" i="15"/>
  <c r="BB21" i="15"/>
  <c r="BA21" i="15"/>
  <c r="AZ21" i="15"/>
  <c r="AY21" i="15"/>
  <c r="AX21" i="15"/>
  <c r="AW21" i="15"/>
  <c r="AV21" i="15"/>
  <c r="AU21" i="15"/>
  <c r="AT21" i="15"/>
  <c r="AS21" i="15"/>
  <c r="AR21" i="15"/>
  <c r="AQ21" i="15"/>
  <c r="AP21" i="15"/>
  <c r="AO21" i="15"/>
  <c r="AN21" i="15"/>
  <c r="AM21" i="15"/>
  <c r="AL21" i="15"/>
  <c r="AK21" i="15"/>
  <c r="AJ21" i="15"/>
  <c r="AI21" i="15"/>
  <c r="AH21" i="15"/>
  <c r="AG21" i="15"/>
  <c r="AF21" i="15"/>
  <c r="AE21" i="15"/>
  <c r="AD21" i="15"/>
  <c r="AC21" i="15"/>
  <c r="AB21" i="15"/>
  <c r="AA21" i="15"/>
  <c r="Z21" i="15"/>
  <c r="Y21" i="15"/>
  <c r="X21" i="15"/>
  <c r="W21" i="15"/>
  <c r="V21" i="15"/>
  <c r="U21" i="15"/>
  <c r="T21" i="15"/>
  <c r="S21" i="15"/>
  <c r="R21" i="15"/>
  <c r="Q21" i="15"/>
  <c r="P21" i="15"/>
  <c r="O21" i="15"/>
  <c r="N21" i="15"/>
  <c r="M21" i="15"/>
  <c r="L21" i="15"/>
  <c r="K21" i="15"/>
  <c r="J21" i="15"/>
  <c r="I21" i="15"/>
  <c r="H21" i="15"/>
  <c r="G21" i="15"/>
  <c r="F21" i="15"/>
  <c r="E21" i="15"/>
  <c r="D21" i="15"/>
  <c r="B21" i="15"/>
  <c r="A21" i="15"/>
  <c r="DK20" i="15"/>
  <c r="DJ20" i="15"/>
  <c r="DI20" i="15"/>
  <c r="DH20" i="15"/>
  <c r="DG20" i="15"/>
  <c r="DF20" i="15"/>
  <c r="DE20" i="15"/>
  <c r="DD20" i="15"/>
  <c r="DC20" i="15"/>
  <c r="DB20" i="15"/>
  <c r="DA20" i="15"/>
  <c r="CZ20" i="15"/>
  <c r="CY20" i="15"/>
  <c r="CX20" i="15"/>
  <c r="CW20" i="15"/>
  <c r="CV20" i="15"/>
  <c r="CU20" i="15"/>
  <c r="CT20" i="15"/>
  <c r="CS20" i="15"/>
  <c r="CR20" i="15"/>
  <c r="CQ20" i="15"/>
  <c r="CP20" i="15"/>
  <c r="CO20" i="15"/>
  <c r="CN20" i="15"/>
  <c r="CM20" i="15"/>
  <c r="CL20" i="15"/>
  <c r="CK20" i="15"/>
  <c r="CJ20" i="15"/>
  <c r="CI20" i="15"/>
  <c r="CH20" i="15"/>
  <c r="CG20" i="15"/>
  <c r="CF20" i="15"/>
  <c r="CE20" i="15"/>
  <c r="CD20" i="15"/>
  <c r="CC20" i="15"/>
  <c r="CB20" i="15"/>
  <c r="CA20" i="15"/>
  <c r="BZ20" i="15"/>
  <c r="BY20" i="15"/>
  <c r="BX20" i="15"/>
  <c r="BW20" i="15"/>
  <c r="BV20" i="15"/>
  <c r="BU20" i="15"/>
  <c r="BT20" i="15"/>
  <c r="BS20" i="15"/>
  <c r="BR20" i="15"/>
  <c r="BQ20" i="15"/>
  <c r="BP20" i="15"/>
  <c r="BO20" i="15"/>
  <c r="BN20" i="15"/>
  <c r="BM20" i="15"/>
  <c r="BL20" i="15"/>
  <c r="BK20" i="15"/>
  <c r="BJ20" i="15"/>
  <c r="BI20" i="15"/>
  <c r="BH20" i="15"/>
  <c r="BG20" i="15"/>
  <c r="BF20" i="15"/>
  <c r="BE20" i="15"/>
  <c r="BD20" i="15"/>
  <c r="BC20" i="15"/>
  <c r="BB20" i="15"/>
  <c r="BA20" i="15"/>
  <c r="AZ20" i="15"/>
  <c r="AY20" i="15"/>
  <c r="AX20" i="15"/>
  <c r="AW20" i="15"/>
  <c r="AV20" i="15"/>
  <c r="AU20" i="15"/>
  <c r="AT20" i="15"/>
  <c r="AS20" i="15"/>
  <c r="AR20" i="15"/>
  <c r="AQ20" i="15"/>
  <c r="AP20" i="15"/>
  <c r="AO20" i="15"/>
  <c r="AN20" i="15"/>
  <c r="AM20" i="15"/>
  <c r="AL20" i="15"/>
  <c r="AK20" i="15"/>
  <c r="AJ20" i="15"/>
  <c r="AI20" i="15"/>
  <c r="AH20" i="15"/>
  <c r="AG20" i="15"/>
  <c r="AF20" i="15"/>
  <c r="AE20" i="15"/>
  <c r="AD20" i="15"/>
  <c r="AC20" i="15"/>
  <c r="AB20" i="15"/>
  <c r="AA20" i="15"/>
  <c r="Z20" i="15"/>
  <c r="Y20" i="15"/>
  <c r="X20" i="15"/>
  <c r="W20" i="15"/>
  <c r="V20" i="15"/>
  <c r="U20" i="15"/>
  <c r="T20" i="15"/>
  <c r="S20" i="15"/>
  <c r="R20" i="15"/>
  <c r="Q20" i="15"/>
  <c r="P20" i="15"/>
  <c r="O20" i="15"/>
  <c r="N20" i="15"/>
  <c r="M20" i="15"/>
  <c r="L20" i="15"/>
  <c r="K20" i="15"/>
  <c r="J20" i="15"/>
  <c r="I20" i="15"/>
  <c r="H20" i="15"/>
  <c r="G20" i="15"/>
  <c r="F20" i="15"/>
  <c r="E20" i="15"/>
  <c r="D20" i="15"/>
  <c r="B20" i="15"/>
  <c r="A20" i="15"/>
  <c r="DI19" i="15"/>
  <c r="DH19" i="15"/>
  <c r="DG19" i="15"/>
  <c r="DB19" i="15"/>
  <c r="DA19" i="15"/>
  <c r="CW19" i="15"/>
  <c r="CV19" i="15"/>
  <c r="CU19" i="15"/>
  <c r="CT19" i="15"/>
  <c r="CS19" i="15"/>
  <c r="CR19" i="15"/>
  <c r="CQ19" i="15"/>
  <c r="CP19" i="15"/>
  <c r="CO19" i="15"/>
  <c r="CN19" i="15"/>
  <c r="CM19" i="15"/>
  <c r="CL19" i="15"/>
  <c r="CK19" i="15"/>
  <c r="CJ19" i="15"/>
  <c r="CI19" i="15"/>
  <c r="CH19" i="15"/>
  <c r="CG19" i="15"/>
  <c r="CF19" i="15"/>
  <c r="CE19" i="15"/>
  <c r="CD19" i="15"/>
  <c r="CC19" i="15"/>
  <c r="CB19" i="15"/>
  <c r="CA19" i="15"/>
  <c r="BZ19" i="15"/>
  <c r="BY19" i="15"/>
  <c r="BX19" i="15"/>
  <c r="BW19" i="15"/>
  <c r="BV19" i="15"/>
  <c r="BU19" i="15"/>
  <c r="BT19" i="15"/>
  <c r="BS19" i="15"/>
  <c r="BR19" i="15"/>
  <c r="BQ19" i="15"/>
  <c r="BP19" i="15"/>
  <c r="BO19" i="15"/>
  <c r="BN19" i="15"/>
  <c r="BM19" i="15"/>
  <c r="BL19" i="15"/>
  <c r="BK19" i="15"/>
  <c r="BJ19" i="15"/>
  <c r="BI19" i="15"/>
  <c r="BH19" i="15"/>
  <c r="BG19" i="15"/>
  <c r="BF19" i="15"/>
  <c r="BE19" i="15"/>
  <c r="BD19" i="15"/>
  <c r="BC19" i="15"/>
  <c r="BB19" i="15"/>
  <c r="BA19" i="15"/>
  <c r="AZ19" i="15"/>
  <c r="AY19" i="15"/>
  <c r="AX19" i="15"/>
  <c r="AW19" i="15"/>
  <c r="AV19" i="15"/>
  <c r="AU19" i="15"/>
  <c r="AT19" i="15"/>
  <c r="AS19" i="15"/>
  <c r="AR19" i="15"/>
  <c r="AQ19" i="15"/>
  <c r="AP19" i="15"/>
  <c r="AO19" i="15"/>
  <c r="AN19" i="15"/>
  <c r="AM19" i="15"/>
  <c r="AL19" i="15"/>
  <c r="AK19" i="15"/>
  <c r="AJ19" i="15"/>
  <c r="AI19" i="15"/>
  <c r="AH19" i="15"/>
  <c r="AG19" i="15"/>
  <c r="AF19" i="15"/>
  <c r="AE19" i="15"/>
  <c r="AD19" i="15"/>
  <c r="AC19" i="15"/>
  <c r="AB19" i="15"/>
  <c r="AA19" i="15"/>
  <c r="Z19" i="15"/>
  <c r="Y19" i="15"/>
  <c r="X19" i="15"/>
  <c r="W19" i="15"/>
  <c r="V19" i="15"/>
  <c r="U19" i="15"/>
  <c r="T19" i="15"/>
  <c r="S19" i="15"/>
  <c r="R19" i="15"/>
  <c r="Q19" i="15"/>
  <c r="P19" i="15"/>
  <c r="O19" i="15"/>
  <c r="N19" i="15"/>
  <c r="M19" i="15"/>
  <c r="L19" i="15"/>
  <c r="K19" i="15"/>
  <c r="J19" i="15"/>
  <c r="I19" i="15"/>
  <c r="H19" i="15"/>
  <c r="G19" i="15"/>
  <c r="F19" i="15"/>
  <c r="E19" i="15"/>
  <c r="D19" i="15"/>
  <c r="B19" i="15"/>
  <c r="A19" i="15"/>
  <c r="A11" i="15"/>
  <c r="BW37" i="14" l="1"/>
  <c r="BV37" i="14"/>
  <c r="BU37" i="14"/>
  <c r="BT37" i="14"/>
  <c r="BS37" i="14"/>
  <c r="BQ37" i="14"/>
  <c r="BP37" i="14"/>
  <c r="BO37" i="14"/>
  <c r="BN37" i="14"/>
  <c r="BM37" i="14"/>
  <c r="BK37" i="14"/>
  <c r="BJ37" i="14"/>
  <c r="BI37" i="14"/>
  <c r="BH37" i="14"/>
  <c r="BG37" i="14"/>
  <c r="BE37" i="14"/>
  <c r="BD37" i="14"/>
  <c r="BC37" i="14"/>
  <c r="BB37" i="14"/>
  <c r="BA37" i="14"/>
  <c r="AY37" i="14"/>
  <c r="AX37" i="14"/>
  <c r="AW37" i="14"/>
  <c r="AV37" i="14"/>
  <c r="AU37" i="14"/>
  <c r="AS37" i="14"/>
  <c r="AR37" i="14"/>
  <c r="AQ37" i="14"/>
  <c r="AP37" i="14"/>
  <c r="AO37" i="14"/>
  <c r="AM37" i="14"/>
  <c r="AL37" i="14"/>
  <c r="AK37" i="14"/>
  <c r="AJ37" i="14"/>
  <c r="AI37" i="14"/>
  <c r="AA37" i="14"/>
  <c r="Z37" i="14"/>
  <c r="Y37" i="14"/>
  <c r="X37" i="14"/>
  <c r="W37" i="14"/>
  <c r="U37" i="14"/>
  <c r="T37" i="14"/>
  <c r="S37" i="14"/>
  <c r="R37" i="14"/>
  <c r="Q37" i="14"/>
  <c r="C37" i="14"/>
  <c r="B37" i="14"/>
  <c r="A37" i="14"/>
  <c r="BW34" i="14"/>
  <c r="BV34" i="14"/>
  <c r="BU34" i="14"/>
  <c r="BT34" i="14"/>
  <c r="BS34" i="14"/>
  <c r="BQ34" i="14"/>
  <c r="BP34" i="14"/>
  <c r="BO34" i="14"/>
  <c r="BN34" i="14"/>
  <c r="BM34" i="14"/>
  <c r="AY34" i="14"/>
  <c r="AX34" i="14"/>
  <c r="AW34" i="14"/>
  <c r="AV34" i="14"/>
  <c r="AU34" i="14"/>
  <c r="AS34" i="14"/>
  <c r="AR34" i="14"/>
  <c r="AQ34" i="14"/>
  <c r="AP34" i="14"/>
  <c r="AO34" i="14"/>
  <c r="AM34" i="14"/>
  <c r="AL34" i="14"/>
  <c r="AK34" i="14"/>
  <c r="AJ34" i="14"/>
  <c r="AI34" i="14"/>
  <c r="AG34" i="14"/>
  <c r="AF34" i="14"/>
  <c r="AE34" i="14"/>
  <c r="AD34" i="14"/>
  <c r="AC34" i="14"/>
  <c r="Z34" i="14"/>
  <c r="Y34" i="14"/>
  <c r="X34" i="14"/>
  <c r="W34" i="14"/>
  <c r="U34" i="14"/>
  <c r="T34" i="14"/>
  <c r="S34" i="14"/>
  <c r="R34" i="14"/>
  <c r="Q34" i="14"/>
  <c r="BW33" i="14"/>
  <c r="BV33" i="14"/>
  <c r="BU33" i="14"/>
  <c r="BT33" i="14"/>
  <c r="BS33" i="14"/>
  <c r="BQ33" i="14"/>
  <c r="BP33" i="14"/>
  <c r="BO33" i="14"/>
  <c r="BN33" i="14"/>
  <c r="BM33" i="14"/>
  <c r="AY33" i="14"/>
  <c r="AX33" i="14"/>
  <c r="AW33" i="14"/>
  <c r="AV33" i="14"/>
  <c r="AU33" i="14"/>
  <c r="AS33" i="14"/>
  <c r="AR33" i="14"/>
  <c r="AQ33" i="14"/>
  <c r="AP33" i="14"/>
  <c r="AO33" i="14"/>
  <c r="AM33" i="14"/>
  <c r="AL33" i="14"/>
  <c r="AK33" i="14"/>
  <c r="AJ33" i="14"/>
  <c r="AI33" i="14"/>
  <c r="AG33" i="14"/>
  <c r="AF33" i="14"/>
  <c r="AE33" i="14"/>
  <c r="AD33" i="14"/>
  <c r="AC33" i="14"/>
  <c r="AA33" i="14"/>
  <c r="Z33" i="14"/>
  <c r="Y33" i="14"/>
  <c r="X33" i="14"/>
  <c r="W33" i="14"/>
  <c r="U33" i="14"/>
  <c r="T33" i="14"/>
  <c r="S33" i="14"/>
  <c r="R33" i="14"/>
  <c r="Q33" i="14"/>
  <c r="BW32" i="14"/>
  <c r="BV32" i="14"/>
  <c r="BU32" i="14"/>
  <c r="BT32" i="14"/>
  <c r="BS32" i="14"/>
  <c r="BQ32" i="14"/>
  <c r="BP32" i="14"/>
  <c r="BO32" i="14"/>
  <c r="BN32" i="14"/>
  <c r="AY32" i="14"/>
  <c r="AX32" i="14"/>
  <c r="AW32" i="14"/>
  <c r="AV32" i="14"/>
  <c r="AU32" i="14"/>
  <c r="AS32" i="14"/>
  <c r="AR32" i="14"/>
  <c r="AP32" i="14"/>
  <c r="AO32" i="14"/>
  <c r="AM32" i="14"/>
  <c r="AL32" i="14"/>
  <c r="AK32" i="14"/>
  <c r="AJ32" i="14"/>
  <c r="AI32" i="14"/>
  <c r="AG32" i="14"/>
  <c r="AF32" i="14"/>
  <c r="AE32" i="14"/>
  <c r="AC32" i="14"/>
  <c r="AA32" i="14"/>
  <c r="Z32" i="14"/>
  <c r="Y32" i="14"/>
  <c r="X32" i="14"/>
  <c r="W32" i="14"/>
  <c r="U32" i="14"/>
  <c r="T32" i="14"/>
  <c r="S32" i="14"/>
  <c r="R32" i="14"/>
  <c r="Q32" i="14"/>
  <c r="BW31" i="14"/>
  <c r="BV31" i="14"/>
  <c r="BU31" i="14"/>
  <c r="BT31" i="14"/>
  <c r="BS31" i="14"/>
  <c r="BQ31" i="14"/>
  <c r="BP31" i="14"/>
  <c r="BO31" i="14"/>
  <c r="BN31" i="14"/>
  <c r="BM31" i="14"/>
  <c r="AY31" i="14"/>
  <c r="AX31" i="14"/>
  <c r="AW31" i="14"/>
  <c r="AV31" i="14"/>
  <c r="AU31" i="14"/>
  <c r="AS31" i="14"/>
  <c r="AR31" i="14"/>
  <c r="AQ31" i="14"/>
  <c r="AO31" i="14"/>
  <c r="AM31" i="14"/>
  <c r="AL31" i="14"/>
  <c r="AK31" i="14"/>
  <c r="AJ31" i="14"/>
  <c r="AI31" i="14"/>
  <c r="AG31" i="14"/>
  <c r="AF31" i="14"/>
  <c r="AE31" i="14"/>
  <c r="AD31" i="14"/>
  <c r="AC31" i="14"/>
  <c r="AA31" i="14"/>
  <c r="Z31" i="14"/>
  <c r="Y31" i="14"/>
  <c r="X31" i="14"/>
  <c r="W31" i="14"/>
  <c r="U31" i="14"/>
  <c r="T31" i="14"/>
  <c r="S31" i="14"/>
  <c r="R31" i="14"/>
  <c r="Q31" i="14"/>
  <c r="BW30" i="14"/>
  <c r="BV30" i="14"/>
  <c r="BU30" i="14"/>
  <c r="BT30" i="14"/>
  <c r="BS30" i="14"/>
  <c r="BQ30" i="14"/>
  <c r="BP30" i="14"/>
  <c r="BO30" i="14"/>
  <c r="BN30" i="14"/>
  <c r="BM30" i="14"/>
  <c r="AY30" i="14"/>
  <c r="AX30" i="14"/>
  <c r="AW30" i="14"/>
  <c r="AV30" i="14"/>
  <c r="AU30" i="14"/>
  <c r="AS30" i="14"/>
  <c r="AR30" i="14"/>
  <c r="AQ30" i="14"/>
  <c r="AO30" i="14"/>
  <c r="AM30" i="14"/>
  <c r="AL30" i="14"/>
  <c r="AK30" i="14"/>
  <c r="AJ30" i="14"/>
  <c r="AI30" i="14"/>
  <c r="AG30" i="14"/>
  <c r="AF30" i="14"/>
  <c r="AE30" i="14"/>
  <c r="AD30" i="14"/>
  <c r="AC30" i="14"/>
  <c r="AA30" i="14"/>
  <c r="Z30" i="14"/>
  <c r="Y30" i="14"/>
  <c r="X30" i="14"/>
  <c r="W30" i="14"/>
  <c r="U30" i="14"/>
  <c r="T30" i="14"/>
  <c r="S30" i="14"/>
  <c r="R30" i="14"/>
  <c r="BW29" i="14"/>
  <c r="BV29" i="14"/>
  <c r="BU29" i="14"/>
  <c r="BT29" i="14"/>
  <c r="BS29" i="14"/>
  <c r="BQ29" i="14"/>
  <c r="BP29" i="14"/>
  <c r="BO29" i="14"/>
  <c r="BN29" i="14"/>
  <c r="BM29" i="14"/>
  <c r="AY29" i="14"/>
  <c r="AX29" i="14"/>
  <c r="AW29" i="14"/>
  <c r="AV29" i="14"/>
  <c r="AU29" i="14"/>
  <c r="AS29" i="14"/>
  <c r="AR29" i="14"/>
  <c r="AQ29" i="14"/>
  <c r="AP29" i="14"/>
  <c r="AO29" i="14"/>
  <c r="AM29" i="14"/>
  <c r="AL29" i="14"/>
  <c r="AK29" i="14"/>
  <c r="AJ29" i="14"/>
  <c r="AI29" i="14"/>
  <c r="AG29" i="14"/>
  <c r="AF29" i="14"/>
  <c r="AE29" i="14"/>
  <c r="AD29" i="14"/>
  <c r="AA29" i="14"/>
  <c r="Z29" i="14"/>
  <c r="Y29" i="14"/>
  <c r="X29" i="14"/>
  <c r="W29" i="14"/>
  <c r="U29" i="14"/>
  <c r="T29" i="14"/>
  <c r="S29" i="14"/>
  <c r="R29" i="14"/>
  <c r="O29" i="14"/>
  <c r="N29" i="14"/>
  <c r="M29" i="14"/>
  <c r="L29" i="14"/>
  <c r="K29" i="14"/>
  <c r="I29" i="14"/>
  <c r="H29" i="14"/>
  <c r="G29" i="14"/>
  <c r="F29" i="14"/>
  <c r="E29" i="14"/>
  <c r="BW28" i="14"/>
  <c r="BV28" i="14"/>
  <c r="BT28" i="14"/>
  <c r="BS28" i="14"/>
  <c r="BQ28" i="14"/>
  <c r="BP28" i="14"/>
  <c r="BO28" i="14"/>
  <c r="BN28" i="14"/>
  <c r="BM28" i="14"/>
  <c r="AX28" i="14"/>
  <c r="AW28" i="14"/>
  <c r="AV28" i="14"/>
  <c r="AU28" i="14"/>
  <c r="AS28" i="14"/>
  <c r="AR28" i="14"/>
  <c r="AQ28" i="14"/>
  <c r="AP28" i="14"/>
  <c r="AO28" i="14"/>
  <c r="AM28" i="14"/>
  <c r="AL28" i="14"/>
  <c r="AK28" i="14"/>
  <c r="AJ28" i="14"/>
  <c r="AI28" i="14"/>
  <c r="AG28" i="14"/>
  <c r="AF28" i="14"/>
  <c r="AD28" i="14"/>
  <c r="AC28" i="14"/>
  <c r="AA28" i="14"/>
  <c r="Z28" i="14"/>
  <c r="Y28" i="14"/>
  <c r="X28" i="14"/>
  <c r="W28" i="14"/>
  <c r="U28" i="14"/>
  <c r="T28" i="14"/>
  <c r="S28" i="14"/>
  <c r="R28" i="14"/>
  <c r="Q28" i="14"/>
  <c r="BW27" i="14"/>
  <c r="BV27" i="14"/>
  <c r="BU27" i="14"/>
  <c r="BT27" i="14"/>
  <c r="BS27" i="14"/>
  <c r="BQ27" i="14"/>
  <c r="BP27" i="14"/>
  <c r="BO27" i="14"/>
  <c r="BN27" i="14"/>
  <c r="BM27" i="14"/>
  <c r="BE27" i="14"/>
  <c r="BD27" i="14"/>
  <c r="BC27" i="14"/>
  <c r="BB27" i="14"/>
  <c r="BA27" i="14"/>
  <c r="AY27" i="14"/>
  <c r="AX27" i="14"/>
  <c r="AW27" i="14"/>
  <c r="AV27" i="14"/>
  <c r="AU27" i="14"/>
  <c r="AS27" i="14"/>
  <c r="AR27" i="14"/>
  <c r="AQ27" i="14"/>
  <c r="AP27" i="14"/>
  <c r="AO27" i="14"/>
  <c r="AM27" i="14"/>
  <c r="AL27" i="14"/>
  <c r="AK27" i="14"/>
  <c r="AJ27" i="14"/>
  <c r="AI27" i="14"/>
  <c r="AG27" i="14"/>
  <c r="AF27" i="14"/>
  <c r="AE27" i="14"/>
  <c r="AD27" i="14"/>
  <c r="AC27" i="14"/>
  <c r="AA27" i="14"/>
  <c r="Z27" i="14"/>
  <c r="Y27" i="14"/>
  <c r="X27" i="14"/>
  <c r="W27" i="14"/>
  <c r="U27" i="14"/>
  <c r="T27" i="14"/>
  <c r="S27" i="14"/>
  <c r="R27" i="14"/>
  <c r="Q27" i="14"/>
  <c r="O27" i="14"/>
  <c r="N27" i="14"/>
  <c r="M27" i="14"/>
  <c r="L27" i="14"/>
  <c r="K27" i="14"/>
  <c r="I27" i="14"/>
  <c r="H27" i="14"/>
  <c r="G27" i="14"/>
  <c r="F27" i="14"/>
  <c r="E27" i="14"/>
  <c r="B27" i="14"/>
  <c r="A27" i="14"/>
  <c r="BW26" i="14"/>
  <c r="BV26" i="14"/>
  <c r="BU26" i="14"/>
  <c r="BT26" i="14"/>
  <c r="BS26" i="14"/>
  <c r="BQ26" i="14"/>
  <c r="BP26" i="14"/>
  <c r="BO26" i="14"/>
  <c r="BN26" i="14"/>
  <c r="BM26" i="14"/>
  <c r="BE26" i="14"/>
  <c r="BD26" i="14"/>
  <c r="BC26" i="14"/>
  <c r="BB26" i="14"/>
  <c r="BA26" i="14"/>
  <c r="AY26" i="14"/>
  <c r="AX26" i="14"/>
  <c r="AW26" i="14"/>
  <c r="AV26" i="14"/>
  <c r="AU26" i="14"/>
  <c r="AS26" i="14"/>
  <c r="AR26" i="14"/>
  <c r="AQ26" i="14"/>
  <c r="AP26" i="14"/>
  <c r="AO26" i="14"/>
  <c r="AM26" i="14"/>
  <c r="AL26" i="14"/>
  <c r="AK26" i="14"/>
  <c r="AJ26" i="14"/>
  <c r="AI26" i="14"/>
  <c r="AG26" i="14"/>
  <c r="AF26" i="14"/>
  <c r="AE26" i="14"/>
  <c r="AD26" i="14"/>
  <c r="AC26" i="14"/>
  <c r="AA26" i="14"/>
  <c r="Z26" i="14"/>
  <c r="Y26" i="14"/>
  <c r="X26" i="14"/>
  <c r="W26" i="14"/>
  <c r="U26" i="14"/>
  <c r="T26" i="14"/>
  <c r="S26" i="14"/>
  <c r="R26" i="14"/>
  <c r="Q26" i="14"/>
  <c r="O26" i="14"/>
  <c r="N26" i="14"/>
  <c r="M26" i="14"/>
  <c r="L26" i="14"/>
  <c r="K26" i="14"/>
  <c r="I26" i="14"/>
  <c r="H26" i="14"/>
  <c r="G26" i="14"/>
  <c r="F26" i="14"/>
  <c r="E26" i="14"/>
  <c r="B26" i="14"/>
  <c r="A26" i="14"/>
  <c r="B25" i="14"/>
  <c r="A25" i="14"/>
  <c r="B24" i="14"/>
  <c r="A24" i="14"/>
  <c r="BW23" i="14"/>
  <c r="BV23" i="14"/>
  <c r="BU23" i="14"/>
  <c r="BT23" i="14"/>
  <c r="BS23" i="14"/>
  <c r="BQ23" i="14"/>
  <c r="BP23" i="14"/>
  <c r="BO23" i="14"/>
  <c r="BN23" i="14"/>
  <c r="BM23" i="14"/>
  <c r="AM23" i="14"/>
  <c r="AL23" i="14"/>
  <c r="AK23" i="14"/>
  <c r="AJ23" i="14"/>
  <c r="AI23" i="14"/>
  <c r="AG23" i="14"/>
  <c r="AF23" i="14"/>
  <c r="AE23" i="14"/>
  <c r="AD23" i="14"/>
  <c r="AC23" i="14"/>
  <c r="AA23" i="14"/>
  <c r="Z23" i="14"/>
  <c r="Y23" i="14"/>
  <c r="X23" i="14"/>
  <c r="W23" i="14"/>
  <c r="U23" i="14"/>
  <c r="T23" i="14"/>
  <c r="S23" i="14"/>
  <c r="R23" i="14"/>
  <c r="Q23" i="14"/>
  <c r="O23" i="14"/>
  <c r="N23" i="14"/>
  <c r="M23" i="14"/>
  <c r="L23" i="14"/>
  <c r="K23" i="14"/>
  <c r="I23" i="14"/>
  <c r="H23" i="14"/>
  <c r="G23" i="14"/>
  <c r="F23" i="14"/>
  <c r="E23" i="14"/>
  <c r="B23" i="14"/>
  <c r="A23" i="14"/>
  <c r="BW22" i="14"/>
  <c r="BV22" i="14"/>
  <c r="BU22" i="14"/>
  <c r="BT22" i="14"/>
  <c r="BS22" i="14"/>
  <c r="BQ22" i="14"/>
  <c r="BP22" i="14"/>
  <c r="BO22" i="14"/>
  <c r="BN22" i="14"/>
  <c r="BM22" i="14"/>
  <c r="AM22" i="14"/>
  <c r="AL22" i="14"/>
  <c r="AK22" i="14"/>
  <c r="AJ22" i="14"/>
  <c r="AI22" i="14"/>
  <c r="AG22" i="14"/>
  <c r="AF22" i="14"/>
  <c r="AE22" i="14"/>
  <c r="AD22" i="14"/>
  <c r="AC22" i="14"/>
  <c r="AA22" i="14"/>
  <c r="Z22" i="14"/>
  <c r="Y22" i="14"/>
  <c r="X22" i="14"/>
  <c r="W22" i="14"/>
  <c r="U22" i="14"/>
  <c r="T22" i="14"/>
  <c r="S22" i="14"/>
  <c r="R22" i="14"/>
  <c r="Q22" i="14"/>
  <c r="O22" i="14"/>
  <c r="N22" i="14"/>
  <c r="M22" i="14"/>
  <c r="L22" i="14"/>
  <c r="K22" i="14"/>
  <c r="I22" i="14"/>
  <c r="H22" i="14"/>
  <c r="G22" i="14"/>
  <c r="F22" i="14"/>
  <c r="E22" i="14"/>
  <c r="B22" i="14"/>
  <c r="A22" i="14"/>
  <c r="BW21" i="14"/>
  <c r="BV21" i="14"/>
  <c r="BU21" i="14"/>
  <c r="BT21" i="14"/>
  <c r="BS21" i="14"/>
  <c r="BQ21" i="14"/>
  <c r="BP21" i="14"/>
  <c r="BO21" i="14"/>
  <c r="BN21" i="14"/>
  <c r="BM21" i="14"/>
  <c r="AM21" i="14"/>
  <c r="AL21" i="14"/>
  <c r="AK21" i="14"/>
  <c r="AJ21" i="14"/>
  <c r="AI21" i="14"/>
  <c r="AG21" i="14"/>
  <c r="AF21" i="14"/>
  <c r="AE21" i="14"/>
  <c r="AD21" i="14"/>
  <c r="AC21" i="14"/>
  <c r="AA21" i="14"/>
  <c r="Z21" i="14"/>
  <c r="Y21" i="14"/>
  <c r="X21" i="14"/>
  <c r="W21" i="14"/>
  <c r="U21" i="14"/>
  <c r="T21" i="14"/>
  <c r="S21" i="14"/>
  <c r="R21" i="14"/>
  <c r="Q21" i="14"/>
  <c r="O21" i="14"/>
  <c r="N21" i="14"/>
  <c r="M21" i="14"/>
  <c r="L21" i="14"/>
  <c r="K21" i="14"/>
  <c r="I21" i="14"/>
  <c r="H21" i="14"/>
  <c r="G21" i="14"/>
  <c r="F21" i="14"/>
  <c r="E21" i="14"/>
  <c r="B21" i="14"/>
  <c r="A21" i="14"/>
  <c r="BW20" i="14"/>
  <c r="BV20" i="14"/>
  <c r="BU20" i="14"/>
  <c r="BT20" i="14"/>
  <c r="BS20" i="14"/>
  <c r="BQ20" i="14"/>
  <c r="BP20" i="14"/>
  <c r="BO20" i="14"/>
  <c r="BN20" i="14"/>
  <c r="BM20" i="14"/>
  <c r="AM20" i="14"/>
  <c r="AL20" i="14"/>
  <c r="AK20" i="14"/>
  <c r="AJ20" i="14"/>
  <c r="AI20" i="14"/>
  <c r="AG20" i="14"/>
  <c r="AF20" i="14"/>
  <c r="AE20" i="14"/>
  <c r="AD20" i="14"/>
  <c r="AC20" i="14"/>
  <c r="AA20" i="14"/>
  <c r="Z20" i="14"/>
  <c r="Y20" i="14"/>
  <c r="X20" i="14"/>
  <c r="W20" i="14"/>
  <c r="U20" i="14"/>
  <c r="T20" i="14"/>
  <c r="S20" i="14"/>
  <c r="R20" i="14"/>
  <c r="Q20" i="14"/>
  <c r="O20" i="14"/>
  <c r="N20" i="14"/>
  <c r="M20" i="14"/>
  <c r="L20" i="14"/>
  <c r="K20" i="14"/>
  <c r="I20" i="14"/>
  <c r="H20" i="14"/>
  <c r="G20" i="14"/>
  <c r="F20" i="14"/>
  <c r="E20" i="14"/>
  <c r="B20" i="14"/>
  <c r="A20" i="14"/>
  <c r="A11" i="14"/>
  <c r="AL35" i="13" l="1"/>
  <c r="AK35" i="13"/>
  <c r="AJ35" i="13"/>
  <c r="AI35" i="13"/>
  <c r="AH35" i="13"/>
  <c r="AF35" i="13"/>
  <c r="Z35" i="13"/>
  <c r="AG35" i="13" s="1"/>
  <c r="AL34" i="13"/>
  <c r="AK34" i="13"/>
  <c r="AJ34" i="13"/>
  <c r="AI34" i="13"/>
  <c r="AH34" i="13"/>
  <c r="AF34" i="13"/>
  <c r="Z34" i="13"/>
  <c r="AG34" i="13" s="1"/>
  <c r="AL33" i="13"/>
  <c r="AK33" i="13"/>
  <c r="AJ33" i="13"/>
  <c r="AI33" i="13"/>
  <c r="AH33" i="13"/>
  <c r="Z33" i="13"/>
  <c r="AG33" i="13" s="1"/>
  <c r="AG32" i="13" s="1"/>
  <c r="AG23" i="13" s="1"/>
  <c r="Y33" i="13"/>
  <c r="AF33" i="13" s="1"/>
  <c r="AF32" i="13" s="1"/>
  <c r="AF23" i="13" s="1"/>
  <c r="AL32" i="13"/>
  <c r="AK32" i="13"/>
  <c r="AJ32" i="13"/>
  <c r="AI32" i="13"/>
  <c r="AH32" i="13"/>
  <c r="AE32" i="13"/>
  <c r="AD32" i="13"/>
  <c r="AC32" i="13"/>
  <c r="AB32" i="13"/>
  <c r="AA32" i="13"/>
  <c r="Z32" i="13"/>
  <c r="Y32" i="13"/>
  <c r="Z30" i="13"/>
  <c r="Y30" i="13"/>
  <c r="X30" i="13"/>
  <c r="W30" i="13"/>
  <c r="V30" i="13"/>
  <c r="U30" i="13"/>
  <c r="T30" i="13"/>
  <c r="S30" i="13"/>
  <c r="R30" i="13"/>
  <c r="Q30" i="13"/>
  <c r="P30" i="13"/>
  <c r="O30" i="13"/>
  <c r="N30" i="13"/>
  <c r="M30" i="13"/>
  <c r="L30" i="13"/>
  <c r="K30" i="13"/>
  <c r="J30" i="13"/>
  <c r="AL30" i="13" s="1"/>
  <c r="I30" i="13"/>
  <c r="AK30" i="13" s="1"/>
  <c r="H30" i="13"/>
  <c r="AJ30" i="13" s="1"/>
  <c r="G30" i="13"/>
  <c r="AI30" i="13" s="1"/>
  <c r="F30" i="13"/>
  <c r="AH30" i="13" s="1"/>
  <c r="E30" i="13"/>
  <c r="AG30" i="13" s="1"/>
  <c r="D30" i="13"/>
  <c r="AF30" i="13" s="1"/>
  <c r="AE29" i="13"/>
  <c r="AD29" i="13"/>
  <c r="AC29" i="13"/>
  <c r="AB29" i="13"/>
  <c r="Z29" i="13"/>
  <c r="Y29" i="13"/>
  <c r="X29" i="13"/>
  <c r="W29" i="13"/>
  <c r="V29" i="13"/>
  <c r="U29" i="13"/>
  <c r="T29" i="13"/>
  <c r="S29" i="13"/>
  <c r="R29" i="13"/>
  <c r="Q29" i="13"/>
  <c r="P29" i="13"/>
  <c r="O29" i="13"/>
  <c r="N29" i="13"/>
  <c r="M29" i="13"/>
  <c r="L29" i="13"/>
  <c r="K29" i="13"/>
  <c r="J29" i="13"/>
  <c r="AL29" i="13" s="1"/>
  <c r="I29" i="13"/>
  <c r="AK29" i="13" s="1"/>
  <c r="H29" i="13"/>
  <c r="AJ29" i="13" s="1"/>
  <c r="G29" i="13"/>
  <c r="AI29" i="13" s="1"/>
  <c r="F29" i="13"/>
  <c r="AH29" i="13" s="1"/>
  <c r="E29" i="13"/>
  <c r="AG29" i="13" s="1"/>
  <c r="D29" i="13"/>
  <c r="AF29" i="13" s="1"/>
  <c r="AF27" i="13" s="1"/>
  <c r="AF26" i="13" s="1"/>
  <c r="AF22" i="13" s="1"/>
  <c r="AF20" i="13" s="1"/>
  <c r="AF28" i="13"/>
  <c r="AE28" i="13"/>
  <c r="AL28" i="13" s="1"/>
  <c r="AL27" i="13" s="1"/>
  <c r="AL26" i="13" s="1"/>
  <c r="AL22" i="13" s="1"/>
  <c r="AL20" i="13" s="1"/>
  <c r="AD28" i="13"/>
  <c r="AK28" i="13" s="1"/>
  <c r="AK27" i="13" s="1"/>
  <c r="AK26" i="13" s="1"/>
  <c r="AK22" i="13" s="1"/>
  <c r="AK20" i="13" s="1"/>
  <c r="AC28" i="13"/>
  <c r="AJ28" i="13" s="1"/>
  <c r="AJ27" i="13" s="1"/>
  <c r="AJ26" i="13" s="1"/>
  <c r="AJ22" i="13" s="1"/>
  <c r="AJ20" i="13" s="1"/>
  <c r="AB28" i="13"/>
  <c r="AI28" i="13" s="1"/>
  <c r="AI27" i="13" s="1"/>
  <c r="AI26" i="13" s="1"/>
  <c r="AI22" i="13" s="1"/>
  <c r="AI20" i="13" s="1"/>
  <c r="AA28" i="13"/>
  <c r="AH28" i="13" s="1"/>
  <c r="AH27" i="13" s="1"/>
  <c r="AH26" i="13" s="1"/>
  <c r="AH22" i="13" s="1"/>
  <c r="AH20" i="13" s="1"/>
  <c r="Z28" i="13"/>
  <c r="AG28" i="13" s="1"/>
  <c r="AG27" i="13" s="1"/>
  <c r="AG26" i="13" s="1"/>
  <c r="AG22" i="13" s="1"/>
  <c r="AG20" i="13" s="1"/>
  <c r="AE27" i="13"/>
  <c r="AD27" i="13"/>
  <c r="AC27" i="13"/>
  <c r="AB27" i="13"/>
  <c r="AA27" i="13"/>
  <c r="Z27" i="13"/>
  <c r="Y27" i="13"/>
  <c r="X27" i="13"/>
  <c r="W27" i="13"/>
  <c r="V27" i="13"/>
  <c r="U27" i="13"/>
  <c r="T27" i="13"/>
  <c r="S27" i="13"/>
  <c r="R27" i="13"/>
  <c r="Q27" i="13"/>
  <c r="P27" i="13"/>
  <c r="O27" i="13"/>
  <c r="N27" i="13"/>
  <c r="M27" i="13"/>
  <c r="L27" i="13"/>
  <c r="K27" i="13"/>
  <c r="J27" i="13"/>
  <c r="I27" i="13"/>
  <c r="H27" i="13"/>
  <c r="G27" i="13"/>
  <c r="F27" i="13"/>
  <c r="E27" i="13"/>
  <c r="D27" i="13"/>
  <c r="B27" i="13"/>
  <c r="A27" i="13"/>
  <c r="AE26" i="13"/>
  <c r="AD26" i="13"/>
  <c r="AC26" i="13"/>
  <c r="AB26" i="13"/>
  <c r="AA26" i="13"/>
  <c r="Z26" i="13"/>
  <c r="Y26" i="13"/>
  <c r="X26" i="13"/>
  <c r="W26" i="13"/>
  <c r="V26" i="13"/>
  <c r="U26" i="13"/>
  <c r="T26" i="13"/>
  <c r="S26" i="13"/>
  <c r="R26" i="13"/>
  <c r="Q26" i="13"/>
  <c r="P26" i="13"/>
  <c r="O26" i="13"/>
  <c r="N26" i="13"/>
  <c r="M26" i="13"/>
  <c r="L26" i="13"/>
  <c r="K26" i="13"/>
  <c r="J26" i="13"/>
  <c r="I26" i="13"/>
  <c r="H26" i="13"/>
  <c r="G26" i="13"/>
  <c r="F26" i="13"/>
  <c r="E26" i="13"/>
  <c r="D26" i="13"/>
  <c r="B26" i="13"/>
  <c r="A26" i="13"/>
  <c r="B25" i="13"/>
  <c r="A25" i="13"/>
  <c r="B24" i="13"/>
  <c r="A24" i="13"/>
  <c r="AL23" i="13"/>
  <c r="AK23" i="13"/>
  <c r="AJ23" i="13"/>
  <c r="AI23" i="13"/>
  <c r="AH23" i="13"/>
  <c r="AE23" i="13"/>
  <c r="AD23" i="13"/>
  <c r="AC23" i="13"/>
  <c r="AB23" i="13"/>
  <c r="AA23" i="13"/>
  <c r="Z23" i="13"/>
  <c r="Y23" i="13"/>
  <c r="X23" i="13"/>
  <c r="W23" i="13"/>
  <c r="V23" i="13"/>
  <c r="U23" i="13"/>
  <c r="T23" i="13"/>
  <c r="S23" i="13"/>
  <c r="R23" i="13"/>
  <c r="Q23" i="13"/>
  <c r="P23" i="13"/>
  <c r="O23" i="13"/>
  <c r="N23" i="13"/>
  <c r="M23" i="13"/>
  <c r="L23" i="13"/>
  <c r="K23" i="13"/>
  <c r="J23" i="13"/>
  <c r="I23" i="13"/>
  <c r="H23" i="13"/>
  <c r="G23" i="13"/>
  <c r="F23" i="13"/>
  <c r="E23" i="13"/>
  <c r="D23" i="13"/>
  <c r="B23" i="13"/>
  <c r="A23" i="13"/>
  <c r="AE22" i="13"/>
  <c r="AD22" i="13"/>
  <c r="AC22" i="13"/>
  <c r="AB22" i="13"/>
  <c r="AA22" i="13"/>
  <c r="Z22" i="13"/>
  <c r="Y22" i="13"/>
  <c r="X22" i="13"/>
  <c r="W22" i="13"/>
  <c r="V22" i="13"/>
  <c r="U22" i="13"/>
  <c r="T22" i="13"/>
  <c r="S22" i="13"/>
  <c r="R22" i="13"/>
  <c r="Q22" i="13"/>
  <c r="P22" i="13"/>
  <c r="O22" i="13"/>
  <c r="N22" i="13"/>
  <c r="M22" i="13"/>
  <c r="L22" i="13"/>
  <c r="K22" i="13"/>
  <c r="J22" i="13"/>
  <c r="I22" i="13"/>
  <c r="H22" i="13"/>
  <c r="G22" i="13"/>
  <c r="F22" i="13"/>
  <c r="E22" i="13"/>
  <c r="D22" i="13"/>
  <c r="B22" i="13"/>
  <c r="A22" i="13"/>
  <c r="AL21" i="13"/>
  <c r="AK21" i="13"/>
  <c r="AJ21" i="13"/>
  <c r="AI21" i="13"/>
  <c r="AH21" i="13"/>
  <c r="AG21" i="13"/>
  <c r="AF21" i="13"/>
  <c r="AE21" i="13"/>
  <c r="AD21" i="13"/>
  <c r="AC21" i="13"/>
  <c r="AB21" i="13"/>
  <c r="AA21" i="13"/>
  <c r="Z21" i="13"/>
  <c r="Y21" i="13"/>
  <c r="X21" i="13"/>
  <c r="W21" i="13"/>
  <c r="V21" i="13"/>
  <c r="U21" i="13"/>
  <c r="T21" i="13"/>
  <c r="S21" i="13"/>
  <c r="R21" i="13"/>
  <c r="Q21" i="13"/>
  <c r="P21" i="13"/>
  <c r="O21" i="13"/>
  <c r="N21" i="13"/>
  <c r="M21" i="13"/>
  <c r="L21" i="13"/>
  <c r="K21" i="13"/>
  <c r="J21" i="13"/>
  <c r="I21" i="13"/>
  <c r="H21" i="13"/>
  <c r="G21" i="13"/>
  <c r="F21" i="13"/>
  <c r="E21" i="13"/>
  <c r="D21" i="13"/>
  <c r="B21" i="13"/>
  <c r="A21" i="13"/>
  <c r="AE20" i="13"/>
  <c r="AD20" i="13"/>
  <c r="AC20" i="13"/>
  <c r="AB20" i="13"/>
  <c r="AA20" i="13"/>
  <c r="Z20" i="13"/>
  <c r="Y20" i="13"/>
  <c r="X20" i="13"/>
  <c r="W20" i="13"/>
  <c r="V20" i="13"/>
  <c r="U20" i="13"/>
  <c r="T20" i="13"/>
  <c r="S20" i="13"/>
  <c r="R20" i="13"/>
  <c r="Q20" i="13"/>
  <c r="P20" i="13"/>
  <c r="O20" i="13"/>
  <c r="N20" i="13"/>
  <c r="M20" i="13"/>
  <c r="L20" i="13"/>
  <c r="K20" i="13"/>
  <c r="J20" i="13"/>
  <c r="I20" i="13"/>
  <c r="H20" i="13"/>
  <c r="G20" i="13"/>
  <c r="F20" i="13"/>
  <c r="E20" i="13"/>
  <c r="D20" i="13"/>
  <c r="B20" i="13"/>
  <c r="A20" i="13"/>
  <c r="A12" i="13"/>
  <c r="AH33" i="12" l="1"/>
  <c r="AG33" i="12"/>
  <c r="AF33" i="12"/>
  <c r="AE33" i="12"/>
  <c r="AL33" i="12" s="1"/>
  <c r="AD33" i="12"/>
  <c r="AK33" i="12" s="1"/>
  <c r="AC33" i="12"/>
  <c r="AJ33" i="12" s="1"/>
  <c r="AB33" i="12"/>
  <c r="AI33" i="12" s="1"/>
  <c r="Y33" i="12"/>
  <c r="AH32" i="12"/>
  <c r="AG32" i="12"/>
  <c r="AF32" i="12"/>
  <c r="AE32" i="12"/>
  <c r="AD32" i="12"/>
  <c r="AC32" i="12"/>
  <c r="AB32" i="12"/>
  <c r="AA32" i="12"/>
  <c r="Z32" i="12"/>
  <c r="Y32" i="12"/>
  <c r="AL31" i="12"/>
  <c r="AK31" i="12"/>
  <c r="AJ31" i="12"/>
  <c r="AI31" i="12"/>
  <c r="AF31" i="12"/>
  <c r="AE31" i="12"/>
  <c r="AD31" i="12"/>
  <c r="AC31" i="12"/>
  <c r="AB31" i="12"/>
  <c r="Z31" i="12"/>
  <c r="AG31" i="12" s="1"/>
  <c r="Y31" i="12"/>
  <c r="X31" i="12"/>
  <c r="W31" i="12"/>
  <c r="V31" i="12"/>
  <c r="U31" i="12"/>
  <c r="T31" i="12"/>
  <c r="S31" i="12"/>
  <c r="R31" i="12"/>
  <c r="Q31" i="12"/>
  <c r="P31" i="12"/>
  <c r="O31" i="12"/>
  <c r="N31" i="12"/>
  <c r="M31" i="12"/>
  <c r="L31" i="12"/>
  <c r="K31" i="12"/>
  <c r="J31" i="12"/>
  <c r="I31" i="12"/>
  <c r="H31" i="12"/>
  <c r="G31" i="12"/>
  <c r="F31" i="12"/>
  <c r="E31" i="12"/>
  <c r="D31" i="12"/>
  <c r="AF30" i="12"/>
  <c r="AE30" i="12"/>
  <c r="AD30" i="12"/>
  <c r="AC30" i="12"/>
  <c r="AB30" i="12"/>
  <c r="Z30" i="12"/>
  <c r="AG30" i="12" s="1"/>
  <c r="Y30" i="12"/>
  <c r="X30" i="12"/>
  <c r="W30" i="12"/>
  <c r="V30" i="12"/>
  <c r="U30" i="12"/>
  <c r="T30" i="12"/>
  <c r="S30" i="12"/>
  <c r="R30" i="12"/>
  <c r="Q30" i="12"/>
  <c r="P30" i="12"/>
  <c r="O30" i="12"/>
  <c r="N30" i="12"/>
  <c r="M30" i="12"/>
  <c r="L30" i="12"/>
  <c r="K30" i="12"/>
  <c r="J30" i="12"/>
  <c r="I30" i="12"/>
  <c r="H30" i="12"/>
  <c r="G30" i="12"/>
  <c r="F30" i="12"/>
  <c r="E30" i="12"/>
  <c r="D30" i="12"/>
  <c r="AF29" i="12"/>
  <c r="AE29" i="12"/>
  <c r="AD29" i="12"/>
  <c r="AC29" i="12"/>
  <c r="AB29" i="12"/>
  <c r="Z29" i="12"/>
  <c r="AG29" i="12" s="1"/>
  <c r="Y29" i="12"/>
  <c r="X29" i="12"/>
  <c r="W29" i="12"/>
  <c r="V29" i="12"/>
  <c r="U29" i="12"/>
  <c r="T29" i="12"/>
  <c r="S29" i="12"/>
  <c r="R29" i="12"/>
  <c r="Q29" i="12"/>
  <c r="P29" i="12"/>
  <c r="O29" i="12"/>
  <c r="N29" i="12"/>
  <c r="M29" i="12"/>
  <c r="L29" i="12"/>
  <c r="K29" i="12"/>
  <c r="J29" i="12"/>
  <c r="I29" i="12"/>
  <c r="H29" i="12"/>
  <c r="G29" i="12"/>
  <c r="F29" i="12"/>
  <c r="E29" i="12"/>
  <c r="D29" i="12"/>
  <c r="AL28" i="12"/>
  <c r="AK28" i="12"/>
  <c r="AI28" i="12"/>
  <c r="AH28" i="12"/>
  <c r="AF28" i="12"/>
  <c r="AE28" i="12"/>
  <c r="AD28" i="12"/>
  <c r="AC28" i="12"/>
  <c r="AB28" i="12"/>
  <c r="AA28" i="12"/>
  <c r="Z28" i="12"/>
  <c r="AG28" i="12" s="1"/>
  <c r="AG27" i="12" s="1"/>
  <c r="AG26" i="12" s="1"/>
  <c r="AG22" i="12" s="1"/>
  <c r="AG20" i="12" s="1"/>
  <c r="AH27" i="12"/>
  <c r="AF27" i="12"/>
  <c r="AE27" i="12"/>
  <c r="AD27" i="12"/>
  <c r="AC27" i="12"/>
  <c r="AB27" i="12"/>
  <c r="AA27" i="12"/>
  <c r="Z27" i="12"/>
  <c r="Y27" i="12"/>
  <c r="X27" i="12"/>
  <c r="W27" i="12"/>
  <c r="V27" i="12"/>
  <c r="U27" i="12"/>
  <c r="T27" i="12"/>
  <c r="S27" i="12"/>
  <c r="R27" i="12"/>
  <c r="Q27" i="12"/>
  <c r="P27" i="12"/>
  <c r="O27" i="12"/>
  <c r="N27" i="12"/>
  <c r="M27" i="12"/>
  <c r="L27" i="12"/>
  <c r="K27" i="12"/>
  <c r="J27" i="12"/>
  <c r="I27" i="12"/>
  <c r="H27" i="12"/>
  <c r="G27" i="12"/>
  <c r="F27" i="12"/>
  <c r="E27" i="12"/>
  <c r="D27" i="12"/>
  <c r="B27" i="12"/>
  <c r="A27" i="12"/>
  <c r="AH26" i="12"/>
  <c r="AF26" i="12"/>
  <c r="AE26" i="12"/>
  <c r="AD26" i="12"/>
  <c r="AC26" i="12"/>
  <c r="AB26" i="12"/>
  <c r="AA26" i="12"/>
  <c r="Z26" i="12"/>
  <c r="Y26" i="12"/>
  <c r="X26" i="12"/>
  <c r="W26" i="12"/>
  <c r="V26" i="12"/>
  <c r="U26" i="12"/>
  <c r="T26" i="12"/>
  <c r="S26" i="12"/>
  <c r="R26" i="12"/>
  <c r="Q26" i="12"/>
  <c r="P26" i="12"/>
  <c r="O26" i="12"/>
  <c r="N26" i="12"/>
  <c r="M26" i="12"/>
  <c r="L26" i="12"/>
  <c r="K26" i="12"/>
  <c r="J26" i="12"/>
  <c r="I26" i="12"/>
  <c r="H26" i="12"/>
  <c r="G26" i="12"/>
  <c r="F26" i="12"/>
  <c r="E26" i="12"/>
  <c r="D26" i="12"/>
  <c r="B26" i="12"/>
  <c r="A26" i="12"/>
  <c r="B25" i="12"/>
  <c r="A25" i="12"/>
  <c r="B24" i="12"/>
  <c r="A24" i="12"/>
  <c r="AH23" i="12"/>
  <c r="AG23" i="12"/>
  <c r="AF23" i="12"/>
  <c r="AE23" i="12"/>
  <c r="AD23" i="12"/>
  <c r="AC23" i="12"/>
  <c r="AB23" i="12"/>
  <c r="AA23" i="12"/>
  <c r="Z23" i="12"/>
  <c r="Y23" i="12"/>
  <c r="X23" i="12"/>
  <c r="W23" i="12"/>
  <c r="V23" i="12"/>
  <c r="U23" i="12"/>
  <c r="T23" i="12"/>
  <c r="S23" i="12"/>
  <c r="R23" i="12"/>
  <c r="Q23" i="12"/>
  <c r="P23" i="12"/>
  <c r="O23" i="12"/>
  <c r="N23" i="12"/>
  <c r="M23" i="12"/>
  <c r="L23" i="12"/>
  <c r="K23" i="12"/>
  <c r="J23" i="12"/>
  <c r="I23" i="12"/>
  <c r="H23" i="12"/>
  <c r="G23" i="12"/>
  <c r="F23" i="12"/>
  <c r="E23" i="12"/>
  <c r="D23" i="12"/>
  <c r="B23" i="12"/>
  <c r="A23" i="12"/>
  <c r="AH22" i="12"/>
  <c r="AF22" i="12"/>
  <c r="AE22" i="12"/>
  <c r="AD22" i="12"/>
  <c r="AC22" i="12"/>
  <c r="AB22" i="12"/>
  <c r="AA22" i="12"/>
  <c r="Z22" i="12"/>
  <c r="Y22" i="12"/>
  <c r="X22" i="12"/>
  <c r="W22" i="12"/>
  <c r="V22" i="12"/>
  <c r="U22" i="12"/>
  <c r="T22" i="12"/>
  <c r="S22" i="12"/>
  <c r="R22" i="12"/>
  <c r="Q22" i="12"/>
  <c r="P22" i="12"/>
  <c r="O22" i="12"/>
  <c r="N22" i="12"/>
  <c r="M22" i="12"/>
  <c r="L22" i="12"/>
  <c r="K22" i="12"/>
  <c r="J22" i="12"/>
  <c r="I22" i="12"/>
  <c r="H22" i="12"/>
  <c r="G22" i="12"/>
  <c r="F22" i="12"/>
  <c r="E22" i="12"/>
  <c r="D22" i="12"/>
  <c r="B22" i="12"/>
  <c r="A22" i="12"/>
  <c r="AL21" i="12"/>
  <c r="AK21" i="12"/>
  <c r="AJ21" i="12"/>
  <c r="AI21" i="12"/>
  <c r="AH21" i="12"/>
  <c r="AG21" i="12"/>
  <c r="AF21" i="12"/>
  <c r="AE21" i="12"/>
  <c r="AD21" i="12"/>
  <c r="AC21" i="12"/>
  <c r="AB21" i="12"/>
  <c r="AA21" i="12"/>
  <c r="Z21" i="12"/>
  <c r="Y21" i="12"/>
  <c r="X21" i="12"/>
  <c r="W21" i="12"/>
  <c r="V21" i="12"/>
  <c r="U21" i="12"/>
  <c r="T21" i="12"/>
  <c r="S21" i="12"/>
  <c r="R21" i="12"/>
  <c r="Q21" i="12"/>
  <c r="P21" i="12"/>
  <c r="O21" i="12"/>
  <c r="N21" i="12"/>
  <c r="M21" i="12"/>
  <c r="L21" i="12"/>
  <c r="K21" i="12"/>
  <c r="J21" i="12"/>
  <c r="I21" i="12"/>
  <c r="H21" i="12"/>
  <c r="G21" i="12"/>
  <c r="F21" i="12"/>
  <c r="E21" i="12"/>
  <c r="D21" i="12"/>
  <c r="B21" i="12"/>
  <c r="A21" i="12"/>
  <c r="AH20" i="12"/>
  <c r="AF20" i="12"/>
  <c r="AE20" i="12"/>
  <c r="AD20" i="12"/>
  <c r="AC20" i="12"/>
  <c r="AB20" i="12"/>
  <c r="AA20" i="12"/>
  <c r="Z20" i="12"/>
  <c r="Y20" i="12"/>
  <c r="X20" i="12"/>
  <c r="W20" i="12"/>
  <c r="V20" i="12"/>
  <c r="U20" i="12"/>
  <c r="T20" i="12"/>
  <c r="S20" i="12"/>
  <c r="R20" i="12"/>
  <c r="Q20" i="12"/>
  <c r="P20" i="12"/>
  <c r="O20" i="12"/>
  <c r="N20" i="12"/>
  <c r="M20" i="12"/>
  <c r="L20" i="12"/>
  <c r="K20" i="12"/>
  <c r="J20" i="12"/>
  <c r="I20" i="12"/>
  <c r="H20" i="12"/>
  <c r="G20" i="12"/>
  <c r="F20" i="12"/>
  <c r="E20" i="12"/>
  <c r="D20" i="12"/>
  <c r="B20" i="12"/>
  <c r="A20" i="12"/>
  <c r="A12" i="12"/>
  <c r="AI32" i="12" l="1"/>
  <c r="AI30" i="12"/>
  <c r="AJ32" i="12"/>
  <c r="AJ30" i="12"/>
  <c r="AK32" i="12"/>
  <c r="AK30" i="12"/>
  <c r="AL32" i="12"/>
  <c r="AL30" i="12"/>
  <c r="AL29" i="12" l="1"/>
  <c r="AL27" i="12" s="1"/>
  <c r="AL26" i="12" s="1"/>
  <c r="AL22" i="12" s="1"/>
  <c r="AL23" i="12"/>
  <c r="AK29" i="12"/>
  <c r="AK27" i="12" s="1"/>
  <c r="AK26" i="12" s="1"/>
  <c r="AK22" i="12" s="1"/>
  <c r="AK23" i="12"/>
  <c r="AJ29" i="12"/>
  <c r="AJ27" i="12" s="1"/>
  <c r="AJ26" i="12" s="1"/>
  <c r="AJ22" i="12" s="1"/>
  <c r="AJ23" i="12"/>
  <c r="AI29" i="12"/>
  <c r="AI27" i="12" s="1"/>
  <c r="AI26" i="12" s="1"/>
  <c r="AI22" i="12" s="1"/>
  <c r="AI23" i="12"/>
  <c r="AI20" i="12" l="1"/>
  <c r="AJ20" i="12"/>
  <c r="AK20" i="12"/>
  <c r="AL20" i="12"/>
  <c r="AH31" i="11" l="1"/>
  <c r="AG31" i="11"/>
  <c r="AF31" i="11"/>
  <c r="AE31" i="11"/>
  <c r="AL31" i="11" s="1"/>
  <c r="AL30" i="11" s="1"/>
  <c r="AD31" i="11"/>
  <c r="AK31" i="11" s="1"/>
  <c r="AK30" i="11" s="1"/>
  <c r="AC31" i="11"/>
  <c r="AJ31" i="11" s="1"/>
  <c r="AJ30" i="11" s="1"/>
  <c r="AB31" i="11"/>
  <c r="AI31" i="11" s="1"/>
  <c r="AI30" i="11" s="1"/>
  <c r="Y31" i="11"/>
  <c r="AH30" i="11"/>
  <c r="AG30" i="11"/>
  <c r="AF30" i="11"/>
  <c r="AE30" i="11"/>
  <c r="AD30" i="11"/>
  <c r="AC30" i="11"/>
  <c r="AB30" i="11"/>
  <c r="AA30" i="11"/>
  <c r="Z30" i="11"/>
  <c r="Y30" i="11"/>
  <c r="AF29" i="11"/>
  <c r="AE29" i="11"/>
  <c r="AD29" i="11"/>
  <c r="AC29" i="11"/>
  <c r="AB29" i="11"/>
  <c r="Z29" i="11"/>
  <c r="AG29" i="11" s="1"/>
  <c r="Y29" i="11"/>
  <c r="X29" i="11"/>
  <c r="W29" i="11"/>
  <c r="V29" i="11"/>
  <c r="U29" i="11"/>
  <c r="T29" i="11"/>
  <c r="S29" i="11"/>
  <c r="R29" i="11"/>
  <c r="Q29" i="11"/>
  <c r="P29" i="11"/>
  <c r="O29" i="11"/>
  <c r="N29" i="11"/>
  <c r="M29" i="11"/>
  <c r="L29" i="11"/>
  <c r="K29" i="11"/>
  <c r="J29" i="11"/>
  <c r="I29" i="11"/>
  <c r="H29" i="11"/>
  <c r="G29" i="11"/>
  <c r="F29" i="11"/>
  <c r="E29" i="11"/>
  <c r="D29" i="11"/>
  <c r="AL28" i="11"/>
  <c r="AK28" i="11"/>
  <c r="AI28" i="11"/>
  <c r="AH28" i="11"/>
  <c r="AF28" i="11"/>
  <c r="AE28" i="11"/>
  <c r="AD28" i="11"/>
  <c r="AC28" i="11"/>
  <c r="AB28" i="11"/>
  <c r="AA28" i="11"/>
  <c r="Z28" i="11"/>
  <c r="AG28" i="11" s="1"/>
  <c r="AG27" i="11" s="1"/>
  <c r="AG26" i="11" s="1"/>
  <c r="AG22" i="11" s="1"/>
  <c r="AG20" i="11" s="1"/>
  <c r="AH27" i="11"/>
  <c r="AF27" i="11"/>
  <c r="AE27" i="11"/>
  <c r="AD27" i="11"/>
  <c r="AC27" i="11"/>
  <c r="AB27" i="11"/>
  <c r="AA27" i="11"/>
  <c r="Z27" i="11"/>
  <c r="Y27" i="11"/>
  <c r="X27" i="11"/>
  <c r="W27" i="11"/>
  <c r="V27" i="11"/>
  <c r="U27" i="11"/>
  <c r="T27" i="11"/>
  <c r="S27" i="11"/>
  <c r="R27" i="11"/>
  <c r="Q27" i="11"/>
  <c r="P27" i="11"/>
  <c r="O27" i="11"/>
  <c r="N27" i="11"/>
  <c r="M27" i="11"/>
  <c r="L27" i="11"/>
  <c r="K27" i="11"/>
  <c r="J27" i="11"/>
  <c r="I27" i="11"/>
  <c r="H27" i="11"/>
  <c r="G27" i="11"/>
  <c r="F27" i="11"/>
  <c r="E27" i="11"/>
  <c r="D27" i="11"/>
  <c r="B27" i="11"/>
  <c r="A27" i="11"/>
  <c r="AH26" i="11"/>
  <c r="AF26" i="11"/>
  <c r="AE26" i="11"/>
  <c r="AD26" i="11"/>
  <c r="AC26" i="11"/>
  <c r="AB26" i="11"/>
  <c r="AA26" i="11"/>
  <c r="Z26" i="11"/>
  <c r="Y26" i="11"/>
  <c r="X26" i="11"/>
  <c r="W26" i="11"/>
  <c r="V26" i="11"/>
  <c r="U26" i="11"/>
  <c r="T26" i="11"/>
  <c r="S26" i="11"/>
  <c r="R26" i="11"/>
  <c r="Q26" i="11"/>
  <c r="P26" i="11"/>
  <c r="O26" i="11"/>
  <c r="N26" i="11"/>
  <c r="M26" i="11"/>
  <c r="L26" i="11"/>
  <c r="K26" i="11"/>
  <c r="J26" i="11"/>
  <c r="I26" i="11"/>
  <c r="H26" i="11"/>
  <c r="G26" i="11"/>
  <c r="F26" i="11"/>
  <c r="E26" i="11"/>
  <c r="D26" i="11"/>
  <c r="B26" i="11"/>
  <c r="A26" i="11"/>
  <c r="B25" i="11"/>
  <c r="A25" i="11"/>
  <c r="B24" i="11"/>
  <c r="A24" i="11"/>
  <c r="AH23" i="11"/>
  <c r="AG23" i="11"/>
  <c r="AF23" i="11"/>
  <c r="AE23" i="11"/>
  <c r="AD23" i="11"/>
  <c r="AC23" i="11"/>
  <c r="AB23" i="11"/>
  <c r="AA23" i="11"/>
  <c r="Z23" i="11"/>
  <c r="Y23" i="11"/>
  <c r="X23" i="11"/>
  <c r="W23" i="11"/>
  <c r="V23" i="11"/>
  <c r="U23" i="11"/>
  <c r="T23" i="11"/>
  <c r="S23" i="11"/>
  <c r="R23" i="11"/>
  <c r="Q23" i="11"/>
  <c r="P23" i="11"/>
  <c r="O23" i="11"/>
  <c r="N23" i="11"/>
  <c r="M23" i="11"/>
  <c r="L23" i="11"/>
  <c r="K23" i="11"/>
  <c r="J23" i="11"/>
  <c r="I23" i="11"/>
  <c r="H23" i="11"/>
  <c r="G23" i="11"/>
  <c r="F23" i="11"/>
  <c r="E23" i="11"/>
  <c r="D23" i="11"/>
  <c r="B23" i="11"/>
  <c r="A23" i="11"/>
  <c r="AH22" i="11"/>
  <c r="AF22" i="11"/>
  <c r="AE22" i="11"/>
  <c r="AD22" i="11"/>
  <c r="AC22" i="11"/>
  <c r="AB22" i="11"/>
  <c r="AA22" i="11"/>
  <c r="Z22" i="11"/>
  <c r="Y22" i="11"/>
  <c r="X22" i="11"/>
  <c r="W22" i="11"/>
  <c r="V22" i="11"/>
  <c r="U22" i="11"/>
  <c r="T22" i="11"/>
  <c r="S22" i="11"/>
  <c r="R22" i="11"/>
  <c r="Q22" i="11"/>
  <c r="P22" i="11"/>
  <c r="O22" i="11"/>
  <c r="N22" i="11"/>
  <c r="M22" i="11"/>
  <c r="L22" i="11"/>
  <c r="K22" i="11"/>
  <c r="J22" i="11"/>
  <c r="I22" i="11"/>
  <c r="H22" i="11"/>
  <c r="G22" i="11"/>
  <c r="F22" i="11"/>
  <c r="E22" i="11"/>
  <c r="D22" i="11"/>
  <c r="B22" i="11"/>
  <c r="A22" i="11"/>
  <c r="AL21" i="11"/>
  <c r="AK21" i="11"/>
  <c r="AJ21" i="11"/>
  <c r="AI21" i="11"/>
  <c r="AH21" i="11"/>
  <c r="AG21" i="11"/>
  <c r="AF21" i="11"/>
  <c r="AE21" i="11"/>
  <c r="AD21" i="11"/>
  <c r="AC21" i="11"/>
  <c r="AB21" i="11"/>
  <c r="AA21" i="11"/>
  <c r="Z21" i="11"/>
  <c r="Y21" i="11"/>
  <c r="X21" i="11"/>
  <c r="W21" i="11"/>
  <c r="V21" i="11"/>
  <c r="U21" i="11"/>
  <c r="T21" i="11"/>
  <c r="S21" i="11"/>
  <c r="R21" i="11"/>
  <c r="Q21" i="11"/>
  <c r="P21" i="11"/>
  <c r="O21" i="11"/>
  <c r="N21" i="11"/>
  <c r="M21" i="11"/>
  <c r="L21" i="11"/>
  <c r="K21" i="11"/>
  <c r="J21" i="11"/>
  <c r="I21" i="11"/>
  <c r="H21" i="11"/>
  <c r="G21" i="11"/>
  <c r="F21" i="11"/>
  <c r="E21" i="11"/>
  <c r="D21" i="11"/>
  <c r="B21" i="11"/>
  <c r="A21" i="11"/>
  <c r="AH20" i="11"/>
  <c r="AF20" i="11"/>
  <c r="AE20" i="11"/>
  <c r="AD20" i="11"/>
  <c r="AC20" i="11"/>
  <c r="AB20" i="11"/>
  <c r="AA20" i="11"/>
  <c r="Z20" i="11"/>
  <c r="Y20" i="11"/>
  <c r="X20" i="11"/>
  <c r="W20" i="11"/>
  <c r="V20" i="11"/>
  <c r="U20" i="11"/>
  <c r="T20" i="11"/>
  <c r="S20" i="11"/>
  <c r="R20" i="11"/>
  <c r="Q20" i="11"/>
  <c r="P20" i="11"/>
  <c r="O20" i="11"/>
  <c r="N20" i="11"/>
  <c r="M20" i="11"/>
  <c r="L20" i="11"/>
  <c r="K20" i="11"/>
  <c r="J20" i="11"/>
  <c r="I20" i="11"/>
  <c r="H20" i="11"/>
  <c r="G20" i="11"/>
  <c r="F20" i="11"/>
  <c r="E20" i="11"/>
  <c r="D20" i="11"/>
  <c r="B20" i="11"/>
  <c r="A20" i="11"/>
  <c r="A12" i="11"/>
  <c r="AI29" i="11" l="1"/>
  <c r="AI27" i="11" s="1"/>
  <c r="AI26" i="11" s="1"/>
  <c r="AI22" i="11" s="1"/>
  <c r="AI23" i="11"/>
  <c r="AJ29" i="11"/>
  <c r="AJ27" i="11" s="1"/>
  <c r="AJ26" i="11" s="1"/>
  <c r="AJ22" i="11" s="1"/>
  <c r="AJ23" i="11"/>
  <c r="AK29" i="11"/>
  <c r="AK27" i="11" s="1"/>
  <c r="AK26" i="11" s="1"/>
  <c r="AK22" i="11" s="1"/>
  <c r="AK23" i="11"/>
  <c r="AL29" i="11"/>
  <c r="AL27" i="11" s="1"/>
  <c r="AL26" i="11" s="1"/>
  <c r="AL22" i="11" s="1"/>
  <c r="AL23" i="11"/>
  <c r="AL20" i="11" l="1"/>
  <c r="AK20" i="11"/>
  <c r="AJ20" i="11"/>
  <c r="AI20" i="11"/>
  <c r="AH31" i="10" l="1"/>
  <c r="AG31" i="10"/>
  <c r="AD31" i="10"/>
  <c r="AC31" i="10"/>
  <c r="AB31" i="10"/>
  <c r="AL30" i="10"/>
  <c r="AK30" i="10"/>
  <c r="AJ30" i="10"/>
  <c r="AI30" i="10"/>
  <c r="AH30" i="10"/>
  <c r="AG30" i="10"/>
  <c r="AF30" i="10"/>
  <c r="AE30" i="10"/>
  <c r="AD30" i="10"/>
  <c r="AC30" i="10"/>
  <c r="AB30" i="10"/>
  <c r="AA30" i="10"/>
  <c r="Z30" i="10"/>
  <c r="AD28" i="10"/>
  <c r="AC28" i="10"/>
  <c r="AB28" i="10"/>
  <c r="AH28" i="10" s="1"/>
  <c r="AH27" i="10" s="1"/>
  <c r="AH26" i="10" s="1"/>
  <c r="AH22" i="10" s="1"/>
  <c r="AH20" i="10" s="1"/>
  <c r="AA28" i="10"/>
  <c r="Z28" i="10"/>
  <c r="AG28" i="10" s="1"/>
  <c r="AG27" i="10" s="1"/>
  <c r="AG26" i="10" s="1"/>
  <c r="AG22" i="10" s="1"/>
  <c r="AG20" i="10" s="1"/>
  <c r="C28" i="10"/>
  <c r="B28" i="10"/>
  <c r="A28" i="10"/>
  <c r="AL27" i="10"/>
  <c r="AK27" i="10"/>
  <c r="AJ27" i="10"/>
  <c r="AI27" i="10"/>
  <c r="AF27" i="10"/>
  <c r="AE27" i="10"/>
  <c r="AD27" i="10"/>
  <c r="AC27" i="10"/>
  <c r="AB27" i="10"/>
  <c r="AA27" i="10"/>
  <c r="Z27" i="10"/>
  <c r="Y27" i="10"/>
  <c r="X27" i="10"/>
  <c r="W27" i="10"/>
  <c r="V27" i="10"/>
  <c r="U27" i="10"/>
  <c r="T27" i="10"/>
  <c r="S27" i="10"/>
  <c r="R27" i="10"/>
  <c r="Q27" i="10"/>
  <c r="P27" i="10"/>
  <c r="O27" i="10"/>
  <c r="N27" i="10"/>
  <c r="M27" i="10"/>
  <c r="L27" i="10"/>
  <c r="K27" i="10"/>
  <c r="J27" i="10"/>
  <c r="I27" i="10"/>
  <c r="H27" i="10"/>
  <c r="G27" i="10"/>
  <c r="F27" i="10"/>
  <c r="E27" i="10"/>
  <c r="D27" i="10"/>
  <c r="B27" i="10"/>
  <c r="A27" i="10"/>
  <c r="AL26" i="10"/>
  <c r="AK26" i="10"/>
  <c r="AJ26" i="10"/>
  <c r="AI26" i="10"/>
  <c r="AF26" i="10"/>
  <c r="AE26" i="10"/>
  <c r="AD26" i="10"/>
  <c r="AC26" i="10"/>
  <c r="AB26" i="10"/>
  <c r="AA26" i="10"/>
  <c r="Z26" i="10"/>
  <c r="Y26" i="10"/>
  <c r="X26" i="10"/>
  <c r="W26" i="10"/>
  <c r="V26" i="10"/>
  <c r="U26" i="10"/>
  <c r="T26" i="10"/>
  <c r="S26" i="10"/>
  <c r="R26" i="10"/>
  <c r="Q26" i="10"/>
  <c r="P26" i="10"/>
  <c r="O26" i="10"/>
  <c r="N26" i="10"/>
  <c r="M26" i="10"/>
  <c r="L26" i="10"/>
  <c r="K26" i="10"/>
  <c r="J26" i="10"/>
  <c r="I26" i="10"/>
  <c r="H26" i="10"/>
  <c r="G26" i="10"/>
  <c r="F26" i="10"/>
  <c r="E26" i="10"/>
  <c r="D26" i="10"/>
  <c r="B26" i="10"/>
  <c r="A26" i="10"/>
  <c r="B25" i="10"/>
  <c r="A25" i="10"/>
  <c r="B24" i="10"/>
  <c r="A24" i="10"/>
  <c r="AL23" i="10"/>
  <c r="AK23" i="10"/>
  <c r="AJ23" i="10"/>
  <c r="AI23" i="10"/>
  <c r="AH23" i="10"/>
  <c r="AG23" i="10"/>
  <c r="AF23" i="10"/>
  <c r="AE23" i="10"/>
  <c r="AD23" i="10"/>
  <c r="AC23" i="10"/>
  <c r="AB23" i="10"/>
  <c r="AA23" i="10"/>
  <c r="Z23" i="10"/>
  <c r="Y23" i="10"/>
  <c r="X23" i="10"/>
  <c r="W23" i="10"/>
  <c r="V23" i="10"/>
  <c r="U23" i="10"/>
  <c r="T23" i="10"/>
  <c r="S23" i="10"/>
  <c r="R23" i="10"/>
  <c r="Q23" i="10"/>
  <c r="P23" i="10"/>
  <c r="O23" i="10"/>
  <c r="N23" i="10"/>
  <c r="M23" i="10"/>
  <c r="L23" i="10"/>
  <c r="K23" i="10"/>
  <c r="J23" i="10"/>
  <c r="I23" i="10"/>
  <c r="H23" i="10"/>
  <c r="G23" i="10"/>
  <c r="F23" i="10"/>
  <c r="E23" i="10"/>
  <c r="D23" i="10"/>
  <c r="B23" i="10"/>
  <c r="A23" i="10"/>
  <c r="AL22" i="10"/>
  <c r="AK22" i="10"/>
  <c r="AJ22" i="10"/>
  <c r="AI22" i="10"/>
  <c r="AF22" i="10"/>
  <c r="AE22" i="10"/>
  <c r="AD22" i="10"/>
  <c r="AC22" i="10"/>
  <c r="AB22" i="10"/>
  <c r="AA22" i="10"/>
  <c r="Z22" i="10"/>
  <c r="Y22" i="10"/>
  <c r="X22" i="10"/>
  <c r="W22" i="10"/>
  <c r="V22" i="10"/>
  <c r="U22" i="10"/>
  <c r="T22" i="10"/>
  <c r="S22" i="10"/>
  <c r="R22" i="10"/>
  <c r="Q22" i="10"/>
  <c r="P22" i="10"/>
  <c r="O22" i="10"/>
  <c r="N22" i="10"/>
  <c r="M22" i="10"/>
  <c r="L22" i="10"/>
  <c r="K22" i="10"/>
  <c r="J22" i="10"/>
  <c r="I22" i="10"/>
  <c r="H22" i="10"/>
  <c r="G22" i="10"/>
  <c r="F22" i="10"/>
  <c r="E22" i="10"/>
  <c r="D22" i="10"/>
  <c r="B22" i="10"/>
  <c r="A22" i="10"/>
  <c r="AL21" i="10"/>
  <c r="AK21" i="10"/>
  <c r="AJ21" i="10"/>
  <c r="AI21" i="10"/>
  <c r="AH21" i="10"/>
  <c r="AG21" i="10"/>
  <c r="AF21" i="10"/>
  <c r="AE21" i="10"/>
  <c r="AD21" i="10"/>
  <c r="AC21" i="10"/>
  <c r="AB21" i="10"/>
  <c r="AA21" i="10"/>
  <c r="Z21" i="10"/>
  <c r="Y21" i="10"/>
  <c r="X21" i="10"/>
  <c r="W21" i="10"/>
  <c r="V21" i="10"/>
  <c r="U21" i="10"/>
  <c r="T21" i="10"/>
  <c r="S21" i="10"/>
  <c r="R21" i="10"/>
  <c r="Q21" i="10"/>
  <c r="P21" i="10"/>
  <c r="O21" i="10"/>
  <c r="N21" i="10"/>
  <c r="M21" i="10"/>
  <c r="L21" i="10"/>
  <c r="K21" i="10"/>
  <c r="J21" i="10"/>
  <c r="I21" i="10"/>
  <c r="H21" i="10"/>
  <c r="G21" i="10"/>
  <c r="F21" i="10"/>
  <c r="E21" i="10"/>
  <c r="D21" i="10"/>
  <c r="B21" i="10"/>
  <c r="A21" i="10"/>
  <c r="AL20" i="10"/>
  <c r="AK20" i="10"/>
  <c r="AJ20" i="10"/>
  <c r="AI20" i="10"/>
  <c r="AF20" i="10"/>
  <c r="AE20" i="10"/>
  <c r="AD20" i="10"/>
  <c r="AC20" i="10"/>
  <c r="AB20" i="10"/>
  <c r="AA20" i="10"/>
  <c r="Z20" i="10"/>
  <c r="Y20" i="10"/>
  <c r="X20" i="10"/>
  <c r="W20" i="10"/>
  <c r="V20" i="10"/>
  <c r="U20" i="10"/>
  <c r="T20" i="10"/>
  <c r="S20" i="10"/>
  <c r="R20" i="10"/>
  <c r="Q20" i="10"/>
  <c r="P20" i="10"/>
  <c r="O20" i="10"/>
  <c r="N20" i="10"/>
  <c r="M20" i="10"/>
  <c r="L20" i="10"/>
  <c r="K20" i="10"/>
  <c r="J20" i="10"/>
  <c r="I20" i="10"/>
  <c r="H20" i="10"/>
  <c r="G20" i="10"/>
  <c r="F20" i="10"/>
  <c r="E20" i="10"/>
  <c r="D20" i="10"/>
  <c r="B20" i="10"/>
  <c r="A20" i="10"/>
  <c r="A12" i="10"/>
  <c r="AG31" i="9" l="1"/>
  <c r="AL30" i="9"/>
  <c r="AK30" i="9"/>
  <c r="AI30" i="9"/>
  <c r="AH30" i="9"/>
  <c r="AG30" i="9"/>
  <c r="AG29" i="9"/>
  <c r="Z29" i="9"/>
  <c r="AG28" i="9"/>
  <c r="AE28" i="9"/>
  <c r="AL28" i="9" s="1"/>
  <c r="AL27" i="9" s="1"/>
  <c r="AL26" i="9" s="1"/>
  <c r="AL22" i="9" s="1"/>
  <c r="AL20" i="9" s="1"/>
  <c r="AD28" i="9"/>
  <c r="AK28" i="9" s="1"/>
  <c r="AK27" i="9" s="1"/>
  <c r="AK26" i="9" s="1"/>
  <c r="AK22" i="9" s="1"/>
  <c r="AK20" i="9" s="1"/>
  <c r="AC28" i="9"/>
  <c r="AB28" i="9"/>
  <c r="AI28" i="9" s="1"/>
  <c r="AI27" i="9" s="1"/>
  <c r="AI26" i="9" s="1"/>
  <c r="AI22" i="9" s="1"/>
  <c r="AI20" i="9" s="1"/>
  <c r="AA28" i="9"/>
  <c r="AH28" i="9" s="1"/>
  <c r="AH27" i="9" s="1"/>
  <c r="AH26" i="9" s="1"/>
  <c r="AH22" i="9" s="1"/>
  <c r="AH20" i="9" s="1"/>
  <c r="Y28" i="9"/>
  <c r="AF28" i="9" s="1"/>
  <c r="AF27" i="9" s="1"/>
  <c r="AF26" i="9" s="1"/>
  <c r="AF22" i="9" s="1"/>
  <c r="AF20" i="9" s="1"/>
  <c r="C28" i="9"/>
  <c r="B28" i="9"/>
  <c r="A28" i="9"/>
  <c r="AJ27" i="9"/>
  <c r="AG27" i="9"/>
  <c r="AE27" i="9"/>
  <c r="AD27" i="9"/>
  <c r="AC27" i="9"/>
  <c r="AB27" i="9"/>
  <c r="AA27" i="9"/>
  <c r="Z27" i="9"/>
  <c r="Y27" i="9"/>
  <c r="X27" i="9"/>
  <c r="W27" i="9"/>
  <c r="V27" i="9"/>
  <c r="U27" i="9"/>
  <c r="T27" i="9"/>
  <c r="S27" i="9"/>
  <c r="R27" i="9"/>
  <c r="Q27" i="9"/>
  <c r="P27" i="9"/>
  <c r="O27" i="9"/>
  <c r="N27" i="9"/>
  <c r="M27" i="9"/>
  <c r="L27" i="9"/>
  <c r="K27" i="9"/>
  <c r="J27" i="9"/>
  <c r="I27" i="9"/>
  <c r="H27" i="9"/>
  <c r="G27" i="9"/>
  <c r="F27" i="9"/>
  <c r="E27" i="9"/>
  <c r="D27" i="9"/>
  <c r="B27" i="9"/>
  <c r="A27" i="9"/>
  <c r="AJ26" i="9"/>
  <c r="AG26" i="9"/>
  <c r="AE26" i="9"/>
  <c r="AD26" i="9"/>
  <c r="AC26" i="9"/>
  <c r="AB26" i="9"/>
  <c r="AA26" i="9"/>
  <c r="Z26" i="9"/>
  <c r="Y26" i="9"/>
  <c r="X26" i="9"/>
  <c r="W26" i="9"/>
  <c r="V26" i="9"/>
  <c r="U26" i="9"/>
  <c r="T26" i="9"/>
  <c r="S26" i="9"/>
  <c r="R26" i="9"/>
  <c r="Q26" i="9"/>
  <c r="P26" i="9"/>
  <c r="O26" i="9"/>
  <c r="N26" i="9"/>
  <c r="M26" i="9"/>
  <c r="L26" i="9"/>
  <c r="K26" i="9"/>
  <c r="J26" i="9"/>
  <c r="I26" i="9"/>
  <c r="H26" i="9"/>
  <c r="G26" i="9"/>
  <c r="F26" i="9"/>
  <c r="E26" i="9"/>
  <c r="D26" i="9"/>
  <c r="B26" i="9"/>
  <c r="A26" i="9"/>
  <c r="B25" i="9"/>
  <c r="A25" i="9"/>
  <c r="B24" i="9"/>
  <c r="A24" i="9"/>
  <c r="AL23" i="9"/>
  <c r="AK23" i="9"/>
  <c r="AJ23" i="9"/>
  <c r="AI23" i="9"/>
  <c r="AH23" i="9"/>
  <c r="AG23" i="9"/>
  <c r="AF23" i="9"/>
  <c r="AE23" i="9"/>
  <c r="AD23" i="9"/>
  <c r="AC23" i="9"/>
  <c r="AB23" i="9"/>
  <c r="AA23" i="9"/>
  <c r="Z23" i="9"/>
  <c r="Y23" i="9"/>
  <c r="X23" i="9"/>
  <c r="W23" i="9"/>
  <c r="V23" i="9"/>
  <c r="U23" i="9"/>
  <c r="T23" i="9"/>
  <c r="S23" i="9"/>
  <c r="R23" i="9"/>
  <c r="Q23" i="9"/>
  <c r="P23" i="9"/>
  <c r="O23" i="9"/>
  <c r="N23" i="9"/>
  <c r="M23" i="9"/>
  <c r="L23" i="9"/>
  <c r="K23" i="9"/>
  <c r="J23" i="9"/>
  <c r="I23" i="9"/>
  <c r="H23" i="9"/>
  <c r="G23" i="9"/>
  <c r="F23" i="9"/>
  <c r="E23" i="9"/>
  <c r="D23" i="9"/>
  <c r="B23" i="9"/>
  <c r="A23" i="9"/>
  <c r="AJ22" i="9"/>
  <c r="AG22" i="9"/>
  <c r="AE22" i="9"/>
  <c r="AD22" i="9"/>
  <c r="AC22" i="9"/>
  <c r="AB22" i="9"/>
  <c r="AA22" i="9"/>
  <c r="Z22" i="9"/>
  <c r="Y22" i="9"/>
  <c r="X22" i="9"/>
  <c r="W22" i="9"/>
  <c r="V22" i="9"/>
  <c r="U22" i="9"/>
  <c r="T22" i="9"/>
  <c r="S22" i="9"/>
  <c r="R22" i="9"/>
  <c r="Q22" i="9"/>
  <c r="P22" i="9"/>
  <c r="O22" i="9"/>
  <c r="N22" i="9"/>
  <c r="M22" i="9"/>
  <c r="L22" i="9"/>
  <c r="K22" i="9"/>
  <c r="J22" i="9"/>
  <c r="I22" i="9"/>
  <c r="H22" i="9"/>
  <c r="G22" i="9"/>
  <c r="F22" i="9"/>
  <c r="E22" i="9"/>
  <c r="D22" i="9"/>
  <c r="B22" i="9"/>
  <c r="A22" i="9"/>
  <c r="AL21" i="9"/>
  <c r="AK21" i="9"/>
  <c r="AJ21" i="9"/>
  <c r="AI21" i="9"/>
  <c r="AH21" i="9"/>
  <c r="AG21" i="9"/>
  <c r="AF21" i="9"/>
  <c r="AE21" i="9"/>
  <c r="AD21" i="9"/>
  <c r="AC21" i="9"/>
  <c r="AB21" i="9"/>
  <c r="AA21" i="9"/>
  <c r="Z21" i="9"/>
  <c r="Y21" i="9"/>
  <c r="X21" i="9"/>
  <c r="W21" i="9"/>
  <c r="V21" i="9"/>
  <c r="U21" i="9"/>
  <c r="T21" i="9"/>
  <c r="S21" i="9"/>
  <c r="R21" i="9"/>
  <c r="Q21" i="9"/>
  <c r="P21" i="9"/>
  <c r="O21" i="9"/>
  <c r="N21" i="9"/>
  <c r="M21" i="9"/>
  <c r="L21" i="9"/>
  <c r="K21" i="9"/>
  <c r="J21" i="9"/>
  <c r="I21" i="9"/>
  <c r="H21" i="9"/>
  <c r="G21" i="9"/>
  <c r="F21" i="9"/>
  <c r="E21" i="9"/>
  <c r="D21" i="9"/>
  <c r="B21" i="9"/>
  <c r="A21" i="9"/>
  <c r="AJ20" i="9"/>
  <c r="AG20" i="9"/>
  <c r="AE20" i="9"/>
  <c r="AD20" i="9"/>
  <c r="AC20" i="9"/>
  <c r="AB20" i="9"/>
  <c r="AA20" i="9"/>
  <c r="Z20" i="9"/>
  <c r="Y20" i="9"/>
  <c r="X20" i="9"/>
  <c r="W20" i="9"/>
  <c r="V20" i="9"/>
  <c r="U20" i="9"/>
  <c r="T20" i="9"/>
  <c r="S20" i="9"/>
  <c r="R20" i="9"/>
  <c r="Q20" i="9"/>
  <c r="P20" i="9"/>
  <c r="O20" i="9"/>
  <c r="N20" i="9"/>
  <c r="M20" i="9"/>
  <c r="L20" i="9"/>
  <c r="K20" i="9"/>
  <c r="J20" i="9"/>
  <c r="I20" i="9"/>
  <c r="H20" i="9"/>
  <c r="G20" i="9"/>
  <c r="F20" i="9"/>
  <c r="E20" i="9"/>
  <c r="D20" i="9"/>
  <c r="B20" i="9"/>
  <c r="A20" i="9"/>
  <c r="A12" i="9"/>
  <c r="CU44" i="8" l="1"/>
  <c r="CT44" i="8"/>
  <c r="CS44" i="8"/>
  <c r="CR44" i="8"/>
  <c r="CQ44" i="8"/>
  <c r="CP44" i="8"/>
  <c r="CO44" i="8"/>
  <c r="CN44" i="8"/>
  <c r="BY44" i="8"/>
  <c r="CM44" i="8" s="1"/>
  <c r="D44" i="8"/>
  <c r="CU43" i="8"/>
  <c r="CT43" i="8"/>
  <c r="CS43" i="8"/>
  <c r="CR43" i="8"/>
  <c r="CQ43" i="8"/>
  <c r="CP43" i="8"/>
  <c r="CO43" i="8"/>
  <c r="CN43" i="8"/>
  <c r="CM43" i="8"/>
  <c r="D43" i="8"/>
  <c r="CU42" i="8"/>
  <c r="CT42" i="8"/>
  <c r="CS42" i="8"/>
  <c r="CR42" i="8"/>
  <c r="CQ42" i="8"/>
  <c r="CP42" i="8"/>
  <c r="CO42" i="8"/>
  <c r="CN42" i="8"/>
  <c r="CM42" i="8"/>
  <c r="D42" i="8"/>
  <c r="CU41" i="8"/>
  <c r="CT41" i="8"/>
  <c r="CS41" i="8"/>
  <c r="CR41" i="8"/>
  <c r="CQ41" i="8"/>
  <c r="CP41" i="8"/>
  <c r="CO41" i="8"/>
  <c r="CN41" i="8"/>
  <c r="CM41" i="8"/>
  <c r="D41" i="8"/>
  <c r="CT40" i="8"/>
  <c r="CS40" i="8"/>
  <c r="CR40" i="8"/>
  <c r="CQ40" i="8"/>
  <c r="CP40" i="8"/>
  <c r="CO40" i="8"/>
  <c r="CN40" i="8"/>
  <c r="CM40" i="8"/>
  <c r="D40" i="8"/>
  <c r="CT39" i="8"/>
  <c r="CS39" i="8"/>
  <c r="CR39" i="8"/>
  <c r="CQ39" i="8"/>
  <c r="CP39" i="8"/>
  <c r="CO39" i="8"/>
  <c r="CN39" i="8"/>
  <c r="CM39" i="8"/>
  <c r="D39" i="8"/>
  <c r="CT38" i="8"/>
  <c r="CS38" i="8"/>
  <c r="CR38" i="8"/>
  <c r="CQ38" i="8"/>
  <c r="CP38" i="8"/>
  <c r="CO38" i="8"/>
  <c r="CN38" i="8"/>
  <c r="CM38" i="8"/>
  <c r="D38" i="8"/>
  <c r="CX37" i="8"/>
  <c r="CW37" i="8"/>
  <c r="CV37" i="8"/>
  <c r="CS37" i="8"/>
  <c r="CR37" i="8"/>
  <c r="CQ37" i="8"/>
  <c r="CP37" i="8"/>
  <c r="CO37" i="8"/>
  <c r="CL37" i="8"/>
  <c r="BZ37" i="8"/>
  <c r="BL37" i="8"/>
  <c r="AX37" i="8"/>
  <c r="AJ37" i="8"/>
  <c r="AI37" i="8"/>
  <c r="CM37" i="8" s="1"/>
  <c r="CM23" i="8" s="1"/>
  <c r="V37" i="8"/>
  <c r="CN37" i="8" s="1"/>
  <c r="CN23" i="8" s="1"/>
  <c r="CN20" i="8" s="1"/>
  <c r="E37" i="8"/>
  <c r="D37" i="8"/>
  <c r="C37" i="8"/>
  <c r="B37" i="8"/>
  <c r="A37" i="8"/>
  <c r="CX36" i="8"/>
  <c r="CW36" i="8"/>
  <c r="CV36" i="8"/>
  <c r="CU36" i="8"/>
  <c r="CT36" i="8"/>
  <c r="CS36" i="8"/>
  <c r="CQ36" i="8"/>
  <c r="CP36" i="8"/>
  <c r="CO36" i="8"/>
  <c r="CN36" i="8"/>
  <c r="CL36" i="8"/>
  <c r="BY36" i="8"/>
  <c r="CM36" i="8" s="1"/>
  <c r="E36" i="8"/>
  <c r="D36" i="8"/>
  <c r="CX35" i="8"/>
  <c r="CW35" i="8"/>
  <c r="CV35" i="8"/>
  <c r="CU35" i="8"/>
  <c r="CT35" i="8"/>
  <c r="CS35" i="8"/>
  <c r="CQ35" i="8"/>
  <c r="CP35" i="8"/>
  <c r="CO35" i="8"/>
  <c r="CN35" i="8"/>
  <c r="CL35" i="8"/>
  <c r="BY35" i="8"/>
  <c r="CM35" i="8" s="1"/>
  <c r="E35" i="8"/>
  <c r="D35" i="8"/>
  <c r="CX34" i="8"/>
  <c r="CW34" i="8"/>
  <c r="CV34" i="8"/>
  <c r="CU34" i="8"/>
  <c r="CT34" i="8"/>
  <c r="CS34" i="8"/>
  <c r="CQ34" i="8"/>
  <c r="CP34" i="8"/>
  <c r="CO34" i="8"/>
  <c r="CN34" i="8"/>
  <c r="CL34" i="8"/>
  <c r="BY34" i="8"/>
  <c r="CM34" i="8" s="1"/>
  <c r="E34" i="8"/>
  <c r="D34" i="8"/>
  <c r="CY33" i="8"/>
  <c r="CX33" i="8"/>
  <c r="CW33" i="8"/>
  <c r="CV33" i="8"/>
  <c r="CU33" i="8"/>
  <c r="CT33" i="8"/>
  <c r="CS33" i="8"/>
  <c r="CR33" i="8"/>
  <c r="CQ33" i="8"/>
  <c r="CP33" i="8"/>
  <c r="CO33" i="8"/>
  <c r="CN33" i="8"/>
  <c r="CL33" i="8"/>
  <c r="BK33" i="8"/>
  <c r="CM33" i="8" s="1"/>
  <c r="E33" i="8"/>
  <c r="D33" i="8"/>
  <c r="CY32" i="8"/>
  <c r="CX32" i="8"/>
  <c r="CW32" i="8"/>
  <c r="CV32" i="8"/>
  <c r="CS32" i="8"/>
  <c r="CR32" i="8"/>
  <c r="CQ32" i="8"/>
  <c r="CP32" i="8"/>
  <c r="CO32" i="8"/>
  <c r="CN32" i="8"/>
  <c r="CL32" i="8"/>
  <c r="BR32" i="8"/>
  <c r="BK32" i="8"/>
  <c r="CM32" i="8" s="1"/>
  <c r="BD32" i="8"/>
  <c r="E32" i="8"/>
  <c r="D32" i="8"/>
  <c r="CY31" i="8"/>
  <c r="CX31" i="8"/>
  <c r="CW31" i="8"/>
  <c r="CV31" i="8"/>
  <c r="CU31" i="8"/>
  <c r="CS31" i="8"/>
  <c r="CR31" i="8"/>
  <c r="CQ31" i="8"/>
  <c r="CP31" i="8"/>
  <c r="CO31" i="8"/>
  <c r="CN31" i="8"/>
  <c r="CL31" i="8"/>
  <c r="BK31" i="8"/>
  <c r="CM31" i="8" s="1"/>
  <c r="AP31" i="8"/>
  <c r="CT31" i="8" s="1"/>
  <c r="E31" i="8"/>
  <c r="D31" i="8"/>
  <c r="CY30" i="8"/>
  <c r="CX30" i="8"/>
  <c r="CW30" i="8"/>
  <c r="CV30" i="8"/>
  <c r="CU30" i="8"/>
  <c r="CT30" i="8"/>
  <c r="CS30" i="8"/>
  <c r="CR30" i="8"/>
  <c r="CQ30" i="8"/>
  <c r="CP30" i="8"/>
  <c r="CO30" i="8"/>
  <c r="CN30" i="8"/>
  <c r="CL30" i="8"/>
  <c r="BK30" i="8"/>
  <c r="CM30" i="8" s="1"/>
  <c r="E30" i="8"/>
  <c r="D30" i="8"/>
  <c r="CX29" i="8"/>
  <c r="CW29" i="8"/>
  <c r="CV29" i="8"/>
  <c r="CS29" i="8"/>
  <c r="CR29" i="8"/>
  <c r="CQ29" i="8"/>
  <c r="CP29" i="8"/>
  <c r="CO29" i="8"/>
  <c r="CN29" i="8"/>
  <c r="CL29" i="8"/>
  <c r="CK29" i="8"/>
  <c r="CJ29" i="8"/>
  <c r="CI29" i="8"/>
  <c r="CH29" i="8"/>
  <c r="CG29" i="8"/>
  <c r="CE29" i="8"/>
  <c r="CD29" i="8"/>
  <c r="CC29" i="8"/>
  <c r="BX29" i="8"/>
  <c r="BV29" i="8"/>
  <c r="BU29" i="8"/>
  <c r="BT29" i="8"/>
  <c r="BQ29" i="8"/>
  <c r="BP29" i="8"/>
  <c r="BO29" i="8"/>
  <c r="BN29" i="8"/>
  <c r="BM29" i="8"/>
  <c r="BJ29" i="8"/>
  <c r="BH29" i="8"/>
  <c r="BG29" i="8"/>
  <c r="BF29" i="8"/>
  <c r="BC29" i="8"/>
  <c r="BB29" i="8"/>
  <c r="BA29" i="8"/>
  <c r="AZ29" i="8"/>
  <c r="AY29" i="8"/>
  <c r="AW29" i="8"/>
  <c r="CM29" i="8" s="1"/>
  <c r="AV29" i="8"/>
  <c r="AT29" i="8"/>
  <c r="AS29" i="8"/>
  <c r="AR29" i="8"/>
  <c r="AQ29" i="8"/>
  <c r="AO29" i="8"/>
  <c r="AM29" i="8"/>
  <c r="AL29" i="8"/>
  <c r="AK29" i="8"/>
  <c r="AH29" i="8"/>
  <c r="AF29" i="8"/>
  <c r="AE29" i="8"/>
  <c r="AD29" i="8"/>
  <c r="AC29" i="8"/>
  <c r="AA29" i="8"/>
  <c r="Y29" i="8"/>
  <c r="X29" i="8"/>
  <c r="W29" i="8"/>
  <c r="T29" i="8"/>
  <c r="S29" i="8"/>
  <c r="R29" i="8"/>
  <c r="Q29" i="8"/>
  <c r="P29" i="8"/>
  <c r="O29" i="8"/>
  <c r="N29" i="8"/>
  <c r="M29" i="8"/>
  <c r="L29" i="8"/>
  <c r="K29" i="8"/>
  <c r="J29" i="8"/>
  <c r="I29" i="8"/>
  <c r="H29" i="8"/>
  <c r="G29" i="8"/>
  <c r="F29" i="8"/>
  <c r="E29" i="8"/>
  <c r="D29" i="8"/>
  <c r="CY28" i="8"/>
  <c r="CX28" i="8"/>
  <c r="CV28" i="8"/>
  <c r="CU28" i="8"/>
  <c r="CS28" i="8"/>
  <c r="CR28" i="8"/>
  <c r="CQ28" i="8"/>
  <c r="CP28" i="8"/>
  <c r="CO28" i="8"/>
  <c r="CN28" i="8"/>
  <c r="CL28" i="8"/>
  <c r="BR28" i="8"/>
  <c r="BD28" i="8"/>
  <c r="AW28" i="8"/>
  <c r="AP28" i="8"/>
  <c r="CT28" i="8" s="1"/>
  <c r="CT27" i="8" s="1"/>
  <c r="CT26" i="8" s="1"/>
  <c r="CT22" i="8" s="1"/>
  <c r="CT20" i="8" s="1"/>
  <c r="AI28" i="8"/>
  <c r="U28" i="8"/>
  <c r="CM28" i="8" s="1"/>
  <c r="CM27" i="8" s="1"/>
  <c r="CM26" i="8" s="1"/>
  <c r="CM22" i="8" s="1"/>
  <c r="CM20" i="8" s="1"/>
  <c r="E28" i="8"/>
  <c r="D28" i="8"/>
  <c r="CY27" i="8"/>
  <c r="CX27" i="8"/>
  <c r="CW27" i="8"/>
  <c r="CV27" i="8"/>
  <c r="CU27" i="8"/>
  <c r="CS27" i="8"/>
  <c r="CR27" i="8"/>
  <c r="CQ27" i="8"/>
  <c r="CP27" i="8"/>
  <c r="CO27" i="8"/>
  <c r="CN27" i="8"/>
  <c r="CL27" i="8"/>
  <c r="CK27" i="8"/>
  <c r="CJ27" i="8"/>
  <c r="CI27" i="8"/>
  <c r="CH27" i="8"/>
  <c r="CG27" i="8"/>
  <c r="CF27" i="8"/>
  <c r="CE27" i="8"/>
  <c r="CD27" i="8"/>
  <c r="CC27" i="8"/>
  <c r="CB27" i="8"/>
  <c r="CA27" i="8"/>
  <c r="BZ27" i="8"/>
  <c r="BY27" i="8"/>
  <c r="BX27" i="8"/>
  <c r="BW27" i="8"/>
  <c r="BV27" i="8"/>
  <c r="BU27" i="8"/>
  <c r="BT27" i="8"/>
  <c r="BS27" i="8"/>
  <c r="BR27" i="8"/>
  <c r="BQ27" i="8"/>
  <c r="BP27" i="8"/>
  <c r="BO27" i="8"/>
  <c r="BN27" i="8"/>
  <c r="BM27" i="8"/>
  <c r="BL27" i="8"/>
  <c r="BK27" i="8"/>
  <c r="BJ27" i="8"/>
  <c r="BI27" i="8"/>
  <c r="BH27" i="8"/>
  <c r="BG27" i="8"/>
  <c r="BF27" i="8"/>
  <c r="BE27" i="8"/>
  <c r="BD27" i="8"/>
  <c r="BC27" i="8"/>
  <c r="BB27" i="8"/>
  <c r="BA27" i="8"/>
  <c r="AZ27" i="8"/>
  <c r="AY27" i="8"/>
  <c r="AX27"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R27" i="8"/>
  <c r="Q27" i="8"/>
  <c r="P27" i="8"/>
  <c r="O27" i="8"/>
  <c r="N27" i="8"/>
  <c r="M27" i="8"/>
  <c r="L27" i="8"/>
  <c r="K27" i="8"/>
  <c r="J27" i="8"/>
  <c r="I27" i="8"/>
  <c r="H27" i="8"/>
  <c r="G27" i="8"/>
  <c r="F27" i="8"/>
  <c r="E27" i="8"/>
  <c r="D27" i="8"/>
  <c r="B27" i="8"/>
  <c r="A27" i="8"/>
  <c r="CY26" i="8"/>
  <c r="CX26" i="8"/>
  <c r="CW26" i="8"/>
  <c r="CV26" i="8"/>
  <c r="CU26" i="8"/>
  <c r="CS26" i="8"/>
  <c r="CR26" i="8"/>
  <c r="CQ26" i="8"/>
  <c r="CP26" i="8"/>
  <c r="CO26" i="8"/>
  <c r="CN26" i="8"/>
  <c r="CL26" i="8"/>
  <c r="CK26" i="8"/>
  <c r="CJ26" i="8"/>
  <c r="CI26" i="8"/>
  <c r="CH26" i="8"/>
  <c r="CG26" i="8"/>
  <c r="CF26" i="8"/>
  <c r="CE26" i="8"/>
  <c r="CD26" i="8"/>
  <c r="CC26" i="8"/>
  <c r="CB26" i="8"/>
  <c r="CA26" i="8"/>
  <c r="BZ26" i="8"/>
  <c r="BY26" i="8"/>
  <c r="BX26" i="8"/>
  <c r="BW26" i="8"/>
  <c r="BV26" i="8"/>
  <c r="BU26" i="8"/>
  <c r="BT26" i="8"/>
  <c r="BS26" i="8"/>
  <c r="BR26" i="8"/>
  <c r="BQ26" i="8"/>
  <c r="BP26" i="8"/>
  <c r="BO26" i="8"/>
  <c r="BN26" i="8"/>
  <c r="BM26" i="8"/>
  <c r="BL26" i="8"/>
  <c r="BK26" i="8"/>
  <c r="BJ26" i="8"/>
  <c r="BI26" i="8"/>
  <c r="BH26" i="8"/>
  <c r="BG26" i="8"/>
  <c r="BF26" i="8"/>
  <c r="BE26" i="8"/>
  <c r="BD26" i="8"/>
  <c r="BC26" i="8"/>
  <c r="BB26" i="8"/>
  <c r="BA26" i="8"/>
  <c r="AZ26" i="8"/>
  <c r="AY26" i="8"/>
  <c r="AX26"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R26" i="8"/>
  <c r="Q26" i="8"/>
  <c r="P26" i="8"/>
  <c r="O26" i="8"/>
  <c r="N26" i="8"/>
  <c r="M26" i="8"/>
  <c r="L26" i="8"/>
  <c r="K26" i="8"/>
  <c r="J26" i="8"/>
  <c r="I26" i="8"/>
  <c r="H26" i="8"/>
  <c r="G26" i="8"/>
  <c r="F26" i="8"/>
  <c r="E26" i="8"/>
  <c r="D26" i="8"/>
  <c r="B26" i="8"/>
  <c r="A26" i="8"/>
  <c r="B25" i="8"/>
  <c r="A25" i="8"/>
  <c r="B24" i="8"/>
  <c r="A24" i="8"/>
  <c r="CY23" i="8"/>
  <c r="CX23" i="8"/>
  <c r="CW23" i="8"/>
  <c r="CV23" i="8"/>
  <c r="CU23" i="8"/>
  <c r="CT23" i="8"/>
  <c r="CS23" i="8"/>
  <c r="CR23" i="8"/>
  <c r="CQ23" i="8"/>
  <c r="CP23" i="8"/>
  <c r="CO23" i="8"/>
  <c r="CL23" i="8"/>
  <c r="CK23" i="8"/>
  <c r="CJ23" i="8"/>
  <c r="CI23" i="8"/>
  <c r="CH23" i="8"/>
  <c r="CG23" i="8"/>
  <c r="CF23" i="8"/>
  <c r="CE23" i="8"/>
  <c r="CD23" i="8"/>
  <c r="CC23" i="8"/>
  <c r="CB23" i="8"/>
  <c r="CA23" i="8"/>
  <c r="BZ23" i="8"/>
  <c r="BY23" i="8"/>
  <c r="BX23" i="8"/>
  <c r="BW23" i="8"/>
  <c r="BV23" i="8"/>
  <c r="BU23" i="8"/>
  <c r="BT23" i="8"/>
  <c r="BS23" i="8"/>
  <c r="BR23" i="8"/>
  <c r="BQ23" i="8"/>
  <c r="BP23" i="8"/>
  <c r="BO23" i="8"/>
  <c r="BN23" i="8"/>
  <c r="BM23" i="8"/>
  <c r="BL23" i="8"/>
  <c r="BK23" i="8"/>
  <c r="BJ23" i="8"/>
  <c r="BI23" i="8"/>
  <c r="BH23" i="8"/>
  <c r="BG23" i="8"/>
  <c r="BF23" i="8"/>
  <c r="BE23" i="8"/>
  <c r="BD23" i="8"/>
  <c r="BC23" i="8"/>
  <c r="BB23" i="8"/>
  <c r="BA23" i="8"/>
  <c r="AZ23" i="8"/>
  <c r="AY23" i="8"/>
  <c r="AX23"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R23" i="8"/>
  <c r="Q23" i="8"/>
  <c r="P23" i="8"/>
  <c r="O23" i="8"/>
  <c r="N23" i="8"/>
  <c r="M23" i="8"/>
  <c r="L23" i="8"/>
  <c r="K23" i="8"/>
  <c r="J23" i="8"/>
  <c r="I23" i="8"/>
  <c r="H23" i="8"/>
  <c r="G23" i="8"/>
  <c r="F23" i="8"/>
  <c r="E23" i="8"/>
  <c r="D23" i="8"/>
  <c r="B23" i="8"/>
  <c r="A23" i="8"/>
  <c r="CY22" i="8"/>
  <c r="CX22" i="8"/>
  <c r="CW22" i="8"/>
  <c r="CV22" i="8"/>
  <c r="CU22" i="8"/>
  <c r="CS22" i="8"/>
  <c r="CR22" i="8"/>
  <c r="CQ22" i="8"/>
  <c r="CP22" i="8"/>
  <c r="CO22" i="8"/>
  <c r="CN22" i="8"/>
  <c r="CL22" i="8"/>
  <c r="CK22" i="8"/>
  <c r="CJ22" i="8"/>
  <c r="CI22" i="8"/>
  <c r="CH22" i="8"/>
  <c r="CG22" i="8"/>
  <c r="CF22" i="8"/>
  <c r="CE22" i="8"/>
  <c r="CD22" i="8"/>
  <c r="CC22" i="8"/>
  <c r="CB22" i="8"/>
  <c r="CA22" i="8"/>
  <c r="BZ22" i="8"/>
  <c r="BY22" i="8"/>
  <c r="BX22" i="8"/>
  <c r="BW22" i="8"/>
  <c r="BV22" i="8"/>
  <c r="BU22" i="8"/>
  <c r="BT22" i="8"/>
  <c r="BS22" i="8"/>
  <c r="BR22" i="8"/>
  <c r="BQ22" i="8"/>
  <c r="BP22" i="8"/>
  <c r="BO22" i="8"/>
  <c r="BN22" i="8"/>
  <c r="BM22" i="8"/>
  <c r="BL22" i="8"/>
  <c r="BK22" i="8"/>
  <c r="BJ22" i="8"/>
  <c r="BI22" i="8"/>
  <c r="BH22" i="8"/>
  <c r="BG22" i="8"/>
  <c r="BF22" i="8"/>
  <c r="BE22" i="8"/>
  <c r="BD22" i="8"/>
  <c r="BC22" i="8"/>
  <c r="BB22" i="8"/>
  <c r="BA22" i="8"/>
  <c r="AZ22" i="8"/>
  <c r="AY22" i="8"/>
  <c r="AX22" i="8"/>
  <c r="AW22" i="8"/>
  <c r="AV22" i="8"/>
  <c r="AU22" i="8"/>
  <c r="AT22" i="8"/>
  <c r="AS22" i="8"/>
  <c r="AR22" i="8"/>
  <c r="AQ22" i="8"/>
  <c r="AP22" i="8"/>
  <c r="AO22" i="8"/>
  <c r="AN22" i="8"/>
  <c r="AM22" i="8"/>
  <c r="AL22" i="8"/>
  <c r="AK22" i="8"/>
  <c r="AJ22" i="8"/>
  <c r="AI22" i="8"/>
  <c r="AH22"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B22" i="8"/>
  <c r="A22" i="8"/>
  <c r="CY21" i="8"/>
  <c r="CX21" i="8"/>
  <c r="CW21" i="8"/>
  <c r="CV21" i="8"/>
  <c r="CU21" i="8"/>
  <c r="CT21" i="8"/>
  <c r="CS21" i="8"/>
  <c r="CR21" i="8"/>
  <c r="CQ21" i="8"/>
  <c r="CP21" i="8"/>
  <c r="CO21" i="8"/>
  <c r="CN21" i="8"/>
  <c r="CM21" i="8"/>
  <c r="CL21" i="8"/>
  <c r="CK21" i="8"/>
  <c r="CJ21" i="8"/>
  <c r="CI21" i="8"/>
  <c r="CH21" i="8"/>
  <c r="CG21" i="8"/>
  <c r="CF21" i="8"/>
  <c r="CE21" i="8"/>
  <c r="CD21" i="8"/>
  <c r="CC21" i="8"/>
  <c r="CB21" i="8"/>
  <c r="CA21" i="8"/>
  <c r="BZ21" i="8"/>
  <c r="BY21" i="8"/>
  <c r="BX21" i="8"/>
  <c r="BW21" i="8"/>
  <c r="BV21" i="8"/>
  <c r="BU21" i="8"/>
  <c r="BT21" i="8"/>
  <c r="BS21" i="8"/>
  <c r="BR21" i="8"/>
  <c r="BQ21" i="8"/>
  <c r="BP21" i="8"/>
  <c r="BO21" i="8"/>
  <c r="BN21" i="8"/>
  <c r="BM21" i="8"/>
  <c r="BL21" i="8"/>
  <c r="BK21" i="8"/>
  <c r="BJ21" i="8"/>
  <c r="BI21" i="8"/>
  <c r="BH21" i="8"/>
  <c r="BG21" i="8"/>
  <c r="BF21" i="8"/>
  <c r="BE21" i="8"/>
  <c r="BD21" i="8"/>
  <c r="BC21" i="8"/>
  <c r="BB21" i="8"/>
  <c r="BA21" i="8"/>
  <c r="AZ21" i="8"/>
  <c r="AY21" i="8"/>
  <c r="AX21" i="8"/>
  <c r="AW21" i="8"/>
  <c r="AV21" i="8"/>
  <c r="AU21" i="8"/>
  <c r="AT21" i="8"/>
  <c r="AS21" i="8"/>
  <c r="AR21" i="8"/>
  <c r="AQ21" i="8"/>
  <c r="AP21" i="8"/>
  <c r="AO21" i="8"/>
  <c r="AN21" i="8"/>
  <c r="AM21" i="8"/>
  <c r="AL21" i="8"/>
  <c r="AK21" i="8"/>
  <c r="AJ21" i="8"/>
  <c r="AI21" i="8"/>
  <c r="AH21" i="8"/>
  <c r="AG21" i="8"/>
  <c r="AF21" i="8"/>
  <c r="AE21" i="8"/>
  <c r="AD21" i="8"/>
  <c r="AC21" i="8"/>
  <c r="AB21" i="8"/>
  <c r="AA21" i="8"/>
  <c r="Z21" i="8"/>
  <c r="Y21" i="8"/>
  <c r="X21" i="8"/>
  <c r="W21" i="8"/>
  <c r="V21" i="8"/>
  <c r="U21" i="8"/>
  <c r="T21" i="8"/>
  <c r="S21" i="8"/>
  <c r="R21" i="8"/>
  <c r="Q21" i="8"/>
  <c r="P21" i="8"/>
  <c r="O21" i="8"/>
  <c r="N21" i="8"/>
  <c r="M21" i="8"/>
  <c r="L21" i="8"/>
  <c r="K21" i="8"/>
  <c r="J21" i="8"/>
  <c r="I21" i="8"/>
  <c r="H21" i="8"/>
  <c r="G21" i="8"/>
  <c r="F21" i="8"/>
  <c r="E21" i="8"/>
  <c r="D21" i="8"/>
  <c r="B21" i="8"/>
  <c r="A21" i="8"/>
  <c r="CY20" i="8"/>
  <c r="CX20" i="8"/>
  <c r="CW20" i="8"/>
  <c r="CV20" i="8"/>
  <c r="CU20" i="8"/>
  <c r="CS20" i="8"/>
  <c r="CR20" i="8"/>
  <c r="CQ20" i="8"/>
  <c r="CP20" i="8"/>
  <c r="CO20" i="8"/>
  <c r="CL20" i="8"/>
  <c r="CK20" i="8"/>
  <c r="CJ20" i="8"/>
  <c r="CI20" i="8"/>
  <c r="CH20" i="8"/>
  <c r="CG20" i="8"/>
  <c r="CF20" i="8"/>
  <c r="CE20" i="8"/>
  <c r="CD20" i="8"/>
  <c r="CC20" i="8"/>
  <c r="CB20" i="8"/>
  <c r="CA20" i="8"/>
  <c r="BZ20" i="8"/>
  <c r="BY20" i="8"/>
  <c r="BX20" i="8"/>
  <c r="BW20" i="8"/>
  <c r="BV20" i="8"/>
  <c r="BU20" i="8"/>
  <c r="BT20" i="8"/>
  <c r="BS20" i="8"/>
  <c r="BR20" i="8"/>
  <c r="BQ20" i="8"/>
  <c r="BP20" i="8"/>
  <c r="BO20" i="8"/>
  <c r="BN20" i="8"/>
  <c r="BM20" i="8"/>
  <c r="BL20" i="8"/>
  <c r="BK20" i="8"/>
  <c r="BJ20" i="8"/>
  <c r="BI20" i="8"/>
  <c r="BH20" i="8"/>
  <c r="BG20" i="8"/>
  <c r="BF20" i="8"/>
  <c r="BE20" i="8"/>
  <c r="BD20" i="8"/>
  <c r="BC20" i="8"/>
  <c r="BB20" i="8"/>
  <c r="BA20" i="8"/>
  <c r="AZ20" i="8"/>
  <c r="AY20" i="8"/>
  <c r="AX20" i="8"/>
  <c r="AW20" i="8"/>
  <c r="AV20" i="8"/>
  <c r="AU20" i="8"/>
  <c r="AT20" i="8"/>
  <c r="AS20" i="8"/>
  <c r="AR20" i="8"/>
  <c r="AQ20" i="8"/>
  <c r="AP20" i="8"/>
  <c r="AO20" i="8"/>
  <c r="AN20" i="8"/>
  <c r="AM20" i="8"/>
  <c r="AL20" i="8"/>
  <c r="AK20" i="8"/>
  <c r="AJ20" i="8"/>
  <c r="AI20" i="8"/>
  <c r="AH20" i="8"/>
  <c r="AG20" i="8"/>
  <c r="AF20" i="8"/>
  <c r="AE20" i="8"/>
  <c r="AD20" i="8"/>
  <c r="AC20" i="8"/>
  <c r="AB20" i="8"/>
  <c r="AA20" i="8"/>
  <c r="Z20" i="8"/>
  <c r="Y20" i="8"/>
  <c r="X20" i="8"/>
  <c r="W20" i="8"/>
  <c r="V20" i="8"/>
  <c r="U20" i="8"/>
  <c r="T20" i="8"/>
  <c r="S20" i="8"/>
  <c r="R20" i="8"/>
  <c r="Q20" i="8"/>
  <c r="P20" i="8"/>
  <c r="O20" i="8"/>
  <c r="N20" i="8"/>
  <c r="M20" i="8"/>
  <c r="L20" i="8"/>
  <c r="K20" i="8"/>
  <c r="J20" i="8"/>
  <c r="I20" i="8"/>
  <c r="H20" i="8"/>
  <c r="G20" i="8"/>
  <c r="F20" i="8"/>
  <c r="E20" i="8"/>
  <c r="D20" i="8"/>
  <c r="B20" i="8"/>
  <c r="A20" i="8"/>
  <c r="A11" i="8"/>
  <c r="AN42" i="7" l="1"/>
  <c r="AK42" i="7"/>
  <c r="AM42" i="7" s="1"/>
  <c r="X42" i="7"/>
  <c r="W42" i="7"/>
  <c r="V42" i="7"/>
  <c r="U42" i="7"/>
  <c r="S42" i="7"/>
  <c r="P42" i="7"/>
  <c r="N42" i="7"/>
  <c r="K42" i="7"/>
  <c r="H42" i="7"/>
  <c r="AL41" i="7"/>
  <c r="AK41" i="7"/>
  <c r="AJ41" i="7"/>
  <c r="AI41" i="7"/>
  <c r="AH41" i="7"/>
  <c r="AG41" i="7"/>
  <c r="AF41" i="7"/>
  <c r="AE41" i="7"/>
  <c r="AD41" i="7"/>
  <c r="AN41" i="7" s="1"/>
  <c r="S41" i="7" s="1"/>
  <c r="P41" i="7" s="1"/>
  <c r="AC41" i="7"/>
  <c r="AM41" i="7" s="1"/>
  <c r="X41" i="7"/>
  <c r="W41" i="7"/>
  <c r="V41" i="7"/>
  <c r="U41" i="7"/>
  <c r="N41" i="7"/>
  <c r="K41" i="7"/>
  <c r="J41" i="7"/>
  <c r="I41" i="7"/>
  <c r="H41" i="7"/>
  <c r="AL40" i="7"/>
  <c r="AK40" i="7"/>
  <c r="AJ40" i="7"/>
  <c r="AI40" i="7"/>
  <c r="AH40" i="7"/>
  <c r="AG40" i="7"/>
  <c r="AF40" i="7"/>
  <c r="AE40" i="7"/>
  <c r="AD40" i="7"/>
  <c r="AN40" i="7" s="1"/>
  <c r="S40" i="7" s="1"/>
  <c r="P40" i="7" s="1"/>
  <c r="AC40" i="7"/>
  <c r="AM40" i="7" s="1"/>
  <c r="X40" i="7"/>
  <c r="W40" i="7"/>
  <c r="V40" i="7"/>
  <c r="U40" i="7"/>
  <c r="N40" i="7"/>
  <c r="K40" i="7"/>
  <c r="J40" i="7"/>
  <c r="I40" i="7"/>
  <c r="H40" i="7"/>
  <c r="AL39" i="7"/>
  <c r="AK39" i="7"/>
  <c r="AJ39" i="7"/>
  <c r="AI39" i="7"/>
  <c r="AH39" i="7"/>
  <c r="AG39" i="7"/>
  <c r="AF39" i="7"/>
  <c r="AE39" i="7"/>
  <c r="AD39" i="7"/>
  <c r="AN39" i="7" s="1"/>
  <c r="S39" i="7" s="1"/>
  <c r="P39" i="7" s="1"/>
  <c r="AC39" i="7"/>
  <c r="AM39" i="7" s="1"/>
  <c r="X39" i="7"/>
  <c r="W39" i="7"/>
  <c r="V39" i="7"/>
  <c r="U39" i="7"/>
  <c r="N39" i="7"/>
  <c r="K39" i="7"/>
  <c r="J39" i="7"/>
  <c r="I39" i="7"/>
  <c r="H39" i="7"/>
  <c r="AL38" i="7"/>
  <c r="AK38" i="7"/>
  <c r="AJ38" i="7"/>
  <c r="AI38" i="7"/>
  <c r="AH38" i="7"/>
  <c r="AG38" i="7"/>
  <c r="AF38" i="7"/>
  <c r="AE38" i="7"/>
  <c r="AD38" i="7"/>
  <c r="AN38" i="7" s="1"/>
  <c r="S38" i="7" s="1"/>
  <c r="P38" i="7" s="1"/>
  <c r="AC38" i="7"/>
  <c r="AM38" i="7" s="1"/>
  <c r="X38" i="7"/>
  <c r="W38" i="7"/>
  <c r="V38" i="7"/>
  <c r="U38" i="7"/>
  <c r="N38" i="7"/>
  <c r="K38" i="7"/>
  <c r="J38" i="7"/>
  <c r="I38" i="7"/>
  <c r="H38" i="7"/>
  <c r="AL37" i="7"/>
  <c r="AK37" i="7"/>
  <c r="AJ37" i="7"/>
  <c r="AI37" i="7"/>
  <c r="AH37" i="7"/>
  <c r="AG37" i="7"/>
  <c r="AF37" i="7"/>
  <c r="AE37" i="7"/>
  <c r="AD37" i="7"/>
  <c r="AN37" i="7" s="1"/>
  <c r="S37" i="7" s="1"/>
  <c r="P37" i="7" s="1"/>
  <c r="AC37" i="7"/>
  <c r="AM37" i="7" s="1"/>
  <c r="X37" i="7"/>
  <c r="W37" i="7"/>
  <c r="V37" i="7"/>
  <c r="U37" i="7"/>
  <c r="N37" i="7"/>
  <c r="K37" i="7"/>
  <c r="J37" i="7"/>
  <c r="I37" i="7"/>
  <c r="H37" i="7"/>
  <c r="AL36" i="7"/>
  <c r="AK36" i="7"/>
  <c r="AJ36" i="7"/>
  <c r="AI36" i="7"/>
  <c r="AH36" i="7"/>
  <c r="AG36" i="7"/>
  <c r="AF36" i="7"/>
  <c r="AE36" i="7"/>
  <c r="AD36" i="7"/>
  <c r="AN36" i="7" s="1"/>
  <c r="S36" i="7" s="1"/>
  <c r="P36" i="7" s="1"/>
  <c r="AC36" i="7"/>
  <c r="AM36" i="7" s="1"/>
  <c r="X36" i="7"/>
  <c r="W36" i="7"/>
  <c r="V36" i="7"/>
  <c r="U36" i="7"/>
  <c r="N36" i="7"/>
  <c r="K36" i="7"/>
  <c r="J36" i="7"/>
  <c r="I36" i="7"/>
  <c r="H36" i="7"/>
  <c r="AK35" i="7"/>
  <c r="AI35" i="7"/>
  <c r="AH35" i="7"/>
  <c r="AG35" i="7"/>
  <c r="AF35" i="7"/>
  <c r="AE35" i="7"/>
  <c r="AD35" i="7"/>
  <c r="AN35" i="7" s="1"/>
  <c r="S35" i="7" s="1"/>
  <c r="AC35" i="7"/>
  <c r="AM35" i="7" s="1"/>
  <c r="Y35" i="7"/>
  <c r="W35" i="7"/>
  <c r="U35" i="7"/>
  <c r="O35" i="7"/>
  <c r="N35" i="7"/>
  <c r="M35" i="7"/>
  <c r="L35" i="7"/>
  <c r="K35" i="7"/>
  <c r="J35" i="7"/>
  <c r="I35" i="7"/>
  <c r="H35" i="7"/>
  <c r="G35" i="7"/>
  <c r="E35" i="7"/>
  <c r="D35" i="7"/>
  <c r="B35" i="7"/>
  <c r="A35" i="7"/>
  <c r="AN34" i="7"/>
  <c r="AK34" i="7"/>
  <c r="AM34" i="7" s="1"/>
  <c r="X34" i="7"/>
  <c r="W34" i="7"/>
  <c r="V34" i="7"/>
  <c r="U34" i="7"/>
  <c r="S34" i="7"/>
  <c r="AN33" i="7"/>
  <c r="AK33" i="7"/>
  <c r="AM33" i="7" s="1"/>
  <c r="X33" i="7"/>
  <c r="W33" i="7"/>
  <c r="V33" i="7"/>
  <c r="U33" i="7"/>
  <c r="S33" i="7"/>
  <c r="P33" i="7"/>
  <c r="AN32" i="7"/>
  <c r="AL32" i="7"/>
  <c r="AK32" i="7"/>
  <c r="AI32" i="7"/>
  <c r="AG32" i="7"/>
  <c r="AE32" i="7"/>
  <c r="AM32" i="7" s="1"/>
  <c r="X32" i="7"/>
  <c r="W32" i="7"/>
  <c r="V32" i="7"/>
  <c r="U32" i="7"/>
  <c r="S32" i="7"/>
  <c r="P32" i="7"/>
  <c r="J32" i="7"/>
  <c r="G32" i="7"/>
  <c r="F32" i="7"/>
  <c r="E32" i="7"/>
  <c r="D32" i="7"/>
  <c r="C32" i="7"/>
  <c r="AN31" i="7"/>
  <c r="AL31" i="7"/>
  <c r="AK31" i="7"/>
  <c r="AJ31" i="7"/>
  <c r="AI31" i="7"/>
  <c r="AG31" i="7"/>
  <c r="AE31" i="7"/>
  <c r="AM31" i="7" s="1"/>
  <c r="L31" i="7" s="1"/>
  <c r="K31" i="7" s="1"/>
  <c r="H31" i="7" s="1"/>
  <c r="X31" i="7"/>
  <c r="W31" i="7"/>
  <c r="V31" i="7"/>
  <c r="U31" i="7"/>
  <c r="P31" i="7"/>
  <c r="J31" i="7"/>
  <c r="G31" i="7"/>
  <c r="F31" i="7"/>
  <c r="E31" i="7"/>
  <c r="D31" i="7"/>
  <c r="C31" i="7"/>
  <c r="B31" i="7"/>
  <c r="AN30" i="7"/>
  <c r="AL30" i="7"/>
  <c r="AK30" i="7"/>
  <c r="AJ30" i="7"/>
  <c r="AI30" i="7"/>
  <c r="AG30" i="7"/>
  <c r="AE30" i="7"/>
  <c r="AM30" i="7" s="1"/>
  <c r="L30" i="7" s="1"/>
  <c r="K30" i="7" s="1"/>
  <c r="H30" i="7" s="1"/>
  <c r="Y30" i="7"/>
  <c r="X30" i="7"/>
  <c r="W30" i="7"/>
  <c r="V30" i="7"/>
  <c r="U30" i="7"/>
  <c r="S30" i="7"/>
  <c r="P30" i="7"/>
  <c r="J30" i="7"/>
  <c r="G30" i="7"/>
  <c r="F30" i="7"/>
  <c r="E30" i="7"/>
  <c r="C30" i="7"/>
  <c r="AN29" i="7"/>
  <c r="AL29" i="7"/>
  <c r="AK29" i="7"/>
  <c r="AJ29" i="7"/>
  <c r="AI29" i="7"/>
  <c r="AE29" i="7"/>
  <c r="AM29" i="7" s="1"/>
  <c r="L29" i="7" s="1"/>
  <c r="K29" i="7" s="1"/>
  <c r="H29" i="7" s="1"/>
  <c r="X29" i="7"/>
  <c r="W29" i="7"/>
  <c r="V29" i="7"/>
  <c r="U29" i="7"/>
  <c r="S29" i="7"/>
  <c r="Z29" i="7" s="1"/>
  <c r="Y29" i="7" s="1"/>
  <c r="P29" i="7"/>
  <c r="J29" i="7"/>
  <c r="G29" i="7"/>
  <c r="D29" i="7"/>
  <c r="C29" i="7"/>
  <c r="AN28" i="7"/>
  <c r="AL28" i="7"/>
  <c r="AK28" i="7"/>
  <c r="AJ28" i="7"/>
  <c r="AI28" i="7"/>
  <c r="AE28" i="7"/>
  <c r="AM28" i="7" s="1"/>
  <c r="Y28" i="7"/>
  <c r="X28" i="7"/>
  <c r="W28" i="7"/>
  <c r="V28" i="7"/>
  <c r="U28" i="7"/>
  <c r="P28" i="7"/>
  <c r="J28" i="7"/>
  <c r="G28" i="7"/>
  <c r="D28" i="7"/>
  <c r="AN27" i="7"/>
  <c r="AL27" i="7"/>
  <c r="AK27" i="7"/>
  <c r="AJ27" i="7"/>
  <c r="AI27" i="7"/>
  <c r="AG27" i="7"/>
  <c r="AM27" i="7" s="1"/>
  <c r="L27" i="7" s="1"/>
  <c r="K27" i="7" s="1"/>
  <c r="H27" i="7" s="1"/>
  <c r="AB27" i="7"/>
  <c r="AA27" i="7"/>
  <c r="X27" i="7"/>
  <c r="W27" i="7"/>
  <c r="V27" i="7"/>
  <c r="U27" i="7"/>
  <c r="T27" i="7"/>
  <c r="R27" i="7"/>
  <c r="Q27" i="7"/>
  <c r="J27" i="7"/>
  <c r="G27" i="7"/>
  <c r="D27" i="7"/>
  <c r="AL26" i="7"/>
  <c r="AK26" i="7"/>
  <c r="AJ26" i="7"/>
  <c r="AI26" i="7"/>
  <c r="AH26" i="7"/>
  <c r="AG26" i="7"/>
  <c r="AF26" i="7"/>
  <c r="AE26" i="7"/>
  <c r="AD26" i="7"/>
  <c r="AN26" i="7" s="1"/>
  <c r="AC26" i="7"/>
  <c r="AM26" i="7" s="1"/>
  <c r="Z26" i="7"/>
  <c r="AB26" i="7" s="1"/>
  <c r="V26" i="7" s="1"/>
  <c r="Y26" i="7"/>
  <c r="X26" i="7"/>
  <c r="W26" i="7"/>
  <c r="U26" i="7"/>
  <c r="J26" i="7"/>
  <c r="I26" i="7"/>
  <c r="G26" i="7"/>
  <c r="E26" i="7"/>
  <c r="D26" i="7"/>
  <c r="B26" i="7"/>
  <c r="AN25" i="7"/>
  <c r="AM25" i="7"/>
  <c r="AL25" i="7"/>
  <c r="AK25" i="7"/>
  <c r="AJ25" i="7"/>
  <c r="AI25" i="7"/>
  <c r="AH25" i="7"/>
  <c r="AG25" i="7"/>
  <c r="AF25" i="7"/>
  <c r="AE25" i="7"/>
  <c r="AD25" i="7"/>
  <c r="AC25" i="7"/>
  <c r="AB25" i="7"/>
  <c r="AA25" i="7"/>
  <c r="Z25" i="7"/>
  <c r="Y25" i="7"/>
  <c r="X25" i="7"/>
  <c r="W25" i="7"/>
  <c r="V25" i="7"/>
  <c r="U25" i="7"/>
  <c r="Q25" i="7"/>
  <c r="L25" i="7"/>
  <c r="J25" i="7"/>
  <c r="I25" i="7"/>
  <c r="G25" i="7"/>
  <c r="F25" i="7"/>
  <c r="E25" i="7"/>
  <c r="D25" i="7"/>
  <c r="C25" i="7"/>
  <c r="B25" i="7"/>
  <c r="A25" i="7"/>
  <c r="AN24" i="7"/>
  <c r="AM24" i="7"/>
  <c r="AL24" i="7"/>
  <c r="AK24" i="7"/>
  <c r="AJ24" i="7"/>
  <c r="AI24" i="7"/>
  <c r="AH24" i="7"/>
  <c r="AG24" i="7"/>
  <c r="AF24" i="7"/>
  <c r="AE24" i="7"/>
  <c r="AD24" i="7"/>
  <c r="AC24" i="7"/>
  <c r="AB24" i="7"/>
  <c r="AA24" i="7"/>
  <c r="Z24" i="7"/>
  <c r="Y24" i="7"/>
  <c r="X24" i="7"/>
  <c r="W24" i="7"/>
  <c r="V24" i="7"/>
  <c r="U24" i="7"/>
  <c r="Q24" i="7"/>
  <c r="L24" i="7"/>
  <c r="J24" i="7"/>
  <c r="I24" i="7"/>
  <c r="G24" i="7"/>
  <c r="F24" i="7"/>
  <c r="E24" i="7"/>
  <c r="D24" i="7"/>
  <c r="C24" i="7"/>
  <c r="B24" i="7"/>
  <c r="A24" i="7"/>
  <c r="B23" i="7"/>
  <c r="A23" i="7"/>
  <c r="AL22" i="7"/>
  <c r="AK22" i="7"/>
  <c r="AJ22" i="7"/>
  <c r="AI22" i="7"/>
  <c r="AH22" i="7"/>
  <c r="AE22" i="7"/>
  <c r="AD22" i="7"/>
  <c r="AN22" i="7" s="1"/>
  <c r="AC22" i="7"/>
  <c r="Z22" i="7"/>
  <c r="Y22" i="7"/>
  <c r="X22" i="7"/>
  <c r="W22" i="7"/>
  <c r="U22" i="7"/>
  <c r="T22" i="7"/>
  <c r="S22" i="7"/>
  <c r="R22" i="7"/>
  <c r="Q22" i="7"/>
  <c r="P22" i="7"/>
  <c r="O22" i="7"/>
  <c r="N22" i="7"/>
  <c r="M22" i="7"/>
  <c r="L22" i="7"/>
  <c r="K22" i="7"/>
  <c r="J22" i="7"/>
  <c r="H22" i="7"/>
  <c r="G22" i="7"/>
  <c r="F22" i="7"/>
  <c r="E22" i="7"/>
  <c r="D22" i="7"/>
  <c r="C22" i="7"/>
  <c r="B22" i="7"/>
  <c r="A22" i="7"/>
  <c r="AN21" i="7"/>
  <c r="AM21" i="7"/>
  <c r="AL21" i="7"/>
  <c r="AK21" i="7"/>
  <c r="AJ21" i="7"/>
  <c r="AI21" i="7"/>
  <c r="AH21" i="7"/>
  <c r="AG21" i="7"/>
  <c r="AF21" i="7"/>
  <c r="AE21" i="7"/>
  <c r="AD21" i="7"/>
  <c r="AC21" i="7"/>
  <c r="AB21" i="7"/>
  <c r="AA21" i="7"/>
  <c r="Z21" i="7"/>
  <c r="Y21" i="7"/>
  <c r="X21" i="7"/>
  <c r="W21" i="7"/>
  <c r="V21" i="7"/>
  <c r="U21" i="7"/>
  <c r="T21" i="7"/>
  <c r="S21" i="7"/>
  <c r="R21" i="7"/>
  <c r="Q21" i="7"/>
  <c r="O21" i="7"/>
  <c r="N21" i="7"/>
  <c r="M21" i="7"/>
  <c r="L21" i="7"/>
  <c r="K21" i="7"/>
  <c r="J21" i="7"/>
  <c r="I21" i="7"/>
  <c r="H21" i="7"/>
  <c r="G21" i="7"/>
  <c r="F21" i="7"/>
  <c r="E21" i="7"/>
  <c r="D21" i="7"/>
  <c r="C21" i="7"/>
  <c r="B21" i="7"/>
  <c r="A21" i="7"/>
  <c r="AN20" i="7"/>
  <c r="AM20" i="7"/>
  <c r="AL20" i="7"/>
  <c r="AK20" i="7"/>
  <c r="AJ20" i="7"/>
  <c r="AI20" i="7"/>
  <c r="AH20" i="7"/>
  <c r="AG20" i="7"/>
  <c r="AF20" i="7"/>
  <c r="AE20" i="7"/>
  <c r="AD20" i="7"/>
  <c r="AC20" i="7"/>
  <c r="Z20" i="7"/>
  <c r="Y20" i="7"/>
  <c r="X20" i="7"/>
  <c r="W20" i="7"/>
  <c r="U20" i="7"/>
  <c r="Q20" i="7"/>
  <c r="L20" i="7"/>
  <c r="J20" i="7"/>
  <c r="I20" i="7"/>
  <c r="G20" i="7"/>
  <c r="F20" i="7"/>
  <c r="E20" i="7"/>
  <c r="D20" i="7"/>
  <c r="C20" i="7"/>
  <c r="B20" i="7"/>
  <c r="A20" i="7"/>
  <c r="AL19" i="7"/>
  <c r="AK19" i="7"/>
  <c r="AJ19" i="7"/>
  <c r="AI19" i="7"/>
  <c r="AH19" i="7"/>
  <c r="AG19" i="7"/>
  <c r="AF19" i="7"/>
  <c r="AE19" i="7"/>
  <c r="AD19" i="7"/>
  <c r="AN19" i="7" s="1"/>
  <c r="AN18" i="7" s="1"/>
  <c r="AC19" i="7"/>
  <c r="AM19" i="7" s="1"/>
  <c r="AM18" i="7" s="1"/>
  <c r="Z19" i="7"/>
  <c r="Y19" i="7"/>
  <c r="X19" i="7"/>
  <c r="W19" i="7"/>
  <c r="U19" i="7"/>
  <c r="T19" i="7"/>
  <c r="S19" i="7"/>
  <c r="R19" i="7"/>
  <c r="Q19" i="7"/>
  <c r="P19" i="7"/>
  <c r="O19" i="7"/>
  <c r="N19" i="7"/>
  <c r="M19" i="7"/>
  <c r="L19" i="7"/>
  <c r="K19" i="7"/>
  <c r="J19" i="7"/>
  <c r="H19" i="7"/>
  <c r="G19" i="7"/>
  <c r="F19" i="7"/>
  <c r="E19" i="7"/>
  <c r="D19" i="7"/>
  <c r="C19" i="7"/>
  <c r="B19" i="7"/>
  <c r="A19" i="7"/>
  <c r="AL18" i="7"/>
  <c r="AK18" i="7"/>
  <c r="AJ18" i="7"/>
  <c r="AI18" i="7"/>
  <c r="AH18" i="7"/>
  <c r="AG18" i="7"/>
  <c r="AF18" i="7"/>
  <c r="AE18" i="7"/>
  <c r="AD18" i="7"/>
  <c r="AC18" i="7"/>
  <c r="AB18" i="7"/>
  <c r="AA18" i="7"/>
  <c r="Z18" i="7"/>
  <c r="Y18" i="7"/>
  <c r="X18" i="7"/>
  <c r="W18" i="7"/>
  <c r="V18" i="7"/>
  <c r="U18" i="7"/>
  <c r="Q18" i="7"/>
  <c r="L18" i="7"/>
  <c r="J18" i="7"/>
  <c r="I18" i="7"/>
  <c r="H18" i="7"/>
  <c r="G18" i="7"/>
  <c r="F18" i="7"/>
  <c r="E18" i="7"/>
  <c r="D18" i="7"/>
  <c r="C18" i="7"/>
  <c r="B18" i="7"/>
  <c r="A18" i="7"/>
  <c r="A11" i="7"/>
  <c r="O26" i="7" l="1"/>
  <c r="N26" i="7"/>
  <c r="M26" i="7"/>
  <c r="T26" i="7"/>
  <c r="T25" i="7" s="1"/>
  <c r="T24" i="7" s="1"/>
  <c r="T20" i="7" s="1"/>
  <c r="T18" i="7" s="1"/>
  <c r="S26" i="7"/>
  <c r="R26" i="7"/>
  <c r="O28" i="7"/>
  <c r="N28" i="7"/>
  <c r="M28" i="7"/>
  <c r="K28" i="7" s="1"/>
  <c r="H28" i="7" s="1"/>
  <c r="O32" i="7"/>
  <c r="N32" i="7"/>
  <c r="M32" i="7"/>
  <c r="K32" i="7" s="1"/>
  <c r="H32" i="7" s="1"/>
  <c r="O33" i="7"/>
  <c r="N33" i="7"/>
  <c r="M33" i="7"/>
  <c r="K33" i="7" s="1"/>
  <c r="H33" i="7" s="1"/>
  <c r="O34" i="7"/>
  <c r="N34" i="7"/>
  <c r="M34" i="7"/>
  <c r="K34" i="7" s="1"/>
  <c r="H34" i="7" s="1"/>
  <c r="P35" i="7"/>
  <c r="P21" i="7" s="1"/>
  <c r="S27" i="7"/>
  <c r="P26" i="7" l="1"/>
  <c r="P25" i="7" s="1"/>
  <c r="P24" i="7" s="1"/>
  <c r="R25" i="7"/>
  <c r="R24" i="7" s="1"/>
  <c r="R20" i="7" s="1"/>
  <c r="S25" i="7"/>
  <c r="S24" i="7" s="1"/>
  <c r="S20" i="7" s="1"/>
  <c r="S18" i="7" s="1"/>
  <c r="K26" i="7"/>
  <c r="M25" i="7"/>
  <c r="M24" i="7" s="1"/>
  <c r="M20" i="7" s="1"/>
  <c r="N25" i="7"/>
  <c r="N24" i="7" s="1"/>
  <c r="N20" i="7" s="1"/>
  <c r="N18" i="7" s="1"/>
  <c r="O25" i="7"/>
  <c r="O24" i="7" s="1"/>
  <c r="O20" i="7" s="1"/>
  <c r="O18" i="7" s="1"/>
  <c r="K20" i="7" l="1"/>
  <c r="M18" i="7"/>
  <c r="K18" i="7" s="1"/>
  <c r="H26" i="7"/>
  <c r="H25" i="7" s="1"/>
  <c r="H24" i="7" s="1"/>
  <c r="H20" i="7" s="1"/>
  <c r="K25" i="7"/>
  <c r="K24" i="7" s="1"/>
  <c r="P20" i="7"/>
  <c r="R18" i="7"/>
  <c r="P18" i="7" s="1"/>
  <c r="CP81" i="6" l="1"/>
  <c r="CO81" i="6"/>
  <c r="CN81" i="6"/>
  <c r="CM81" i="6"/>
  <c r="CJ81" i="6"/>
  <c r="CI81" i="6"/>
  <c r="CH81" i="6"/>
  <c r="BW81" i="6"/>
  <c r="BM81" i="6"/>
  <c r="BH81" i="6"/>
  <c r="BC81" i="6"/>
  <c r="AX81" i="6"/>
  <c r="AS81" i="6"/>
  <c r="AN81" i="6"/>
  <c r="CL81" i="6" s="1"/>
  <c r="AI81" i="6"/>
  <c r="CG81" i="6" s="1"/>
  <c r="AD81" i="6"/>
  <c r="Y81" i="6"/>
  <c r="X81" i="6"/>
  <c r="W81" i="6"/>
  <c r="V81" i="6"/>
  <c r="T81" i="6"/>
  <c r="H81" i="6"/>
  <c r="CP80" i="6"/>
  <c r="CO80" i="6"/>
  <c r="CN80" i="6"/>
  <c r="CM80" i="6"/>
  <c r="CJ80" i="6"/>
  <c r="CI80" i="6"/>
  <c r="CH80" i="6"/>
  <c r="BW80" i="6"/>
  <c r="BM80" i="6"/>
  <c r="BH80" i="6"/>
  <c r="BC80" i="6"/>
  <c r="AX80" i="6"/>
  <c r="AS80" i="6"/>
  <c r="AN80" i="6"/>
  <c r="CL80" i="6" s="1"/>
  <c r="AI80" i="6"/>
  <c r="CG80" i="6" s="1"/>
  <c r="AD80" i="6"/>
  <c r="Y80" i="6"/>
  <c r="X80" i="6"/>
  <c r="W80" i="6"/>
  <c r="V80" i="6"/>
  <c r="T80" i="6"/>
  <c r="K80" i="6"/>
  <c r="H80" i="6"/>
  <c r="CP79" i="6"/>
  <c r="CO79" i="6"/>
  <c r="CN79" i="6"/>
  <c r="CM79" i="6"/>
  <c r="CJ79" i="6"/>
  <c r="CI79" i="6"/>
  <c r="CH79" i="6"/>
  <c r="BW79" i="6"/>
  <c r="BM79" i="6"/>
  <c r="BH79" i="6"/>
  <c r="BC79" i="6"/>
  <c r="AX79" i="6"/>
  <c r="AS79" i="6"/>
  <c r="AN79" i="6"/>
  <c r="CL79" i="6" s="1"/>
  <c r="AI79" i="6"/>
  <c r="CG79" i="6" s="1"/>
  <c r="AD79" i="6"/>
  <c r="Y79" i="6"/>
  <c r="X79" i="6"/>
  <c r="W79" i="6"/>
  <c r="V79" i="6"/>
  <c r="T79" i="6"/>
  <c r="K79" i="6"/>
  <c r="H79" i="6"/>
  <c r="CP78" i="6"/>
  <c r="CO78" i="6"/>
  <c r="CN78" i="6"/>
  <c r="CM78" i="6"/>
  <c r="CJ78" i="6"/>
  <c r="CI78" i="6"/>
  <c r="CH78" i="6"/>
  <c r="BW78" i="6"/>
  <c r="BM78" i="6"/>
  <c r="BH78" i="6"/>
  <c r="BC78" i="6"/>
  <c r="AX78" i="6"/>
  <c r="AS78" i="6"/>
  <c r="AN78" i="6"/>
  <c r="CL78" i="6" s="1"/>
  <c r="AI78" i="6"/>
  <c r="CG78" i="6" s="1"/>
  <c r="AD78" i="6"/>
  <c r="Y78" i="6"/>
  <c r="X78" i="6"/>
  <c r="W78" i="6"/>
  <c r="V78" i="6"/>
  <c r="T78" i="6"/>
  <c r="K78" i="6"/>
  <c r="H78" i="6"/>
  <c r="CP77" i="6"/>
  <c r="CO77" i="6"/>
  <c r="CN77" i="6"/>
  <c r="CM77" i="6"/>
  <c r="CJ77" i="6"/>
  <c r="CI77" i="6"/>
  <c r="CH77" i="6"/>
  <c r="BW77" i="6"/>
  <c r="BM77" i="6"/>
  <c r="BH77" i="6"/>
  <c r="BC77" i="6"/>
  <c r="AX77" i="6"/>
  <c r="AS77" i="6"/>
  <c r="AN77" i="6"/>
  <c r="CL77" i="6" s="1"/>
  <c r="AI77" i="6"/>
  <c r="CG77" i="6" s="1"/>
  <c r="AD77" i="6"/>
  <c r="Y77" i="6"/>
  <c r="X77" i="6"/>
  <c r="W77" i="6"/>
  <c r="V77" i="6"/>
  <c r="T77" i="6"/>
  <c r="K77" i="6"/>
  <c r="H77" i="6"/>
  <c r="CP76" i="6"/>
  <c r="CO76" i="6"/>
  <c r="CN76" i="6"/>
  <c r="CM76" i="6"/>
  <c r="CJ76" i="6"/>
  <c r="CI76" i="6"/>
  <c r="CH76" i="6"/>
  <c r="BW76" i="6"/>
  <c r="BM76" i="6"/>
  <c r="BH76" i="6"/>
  <c r="BC76" i="6"/>
  <c r="AX76" i="6"/>
  <c r="AS76" i="6"/>
  <c r="AN76" i="6"/>
  <c r="CL76" i="6" s="1"/>
  <c r="AI76" i="6"/>
  <c r="CG76" i="6" s="1"/>
  <c r="AD76" i="6"/>
  <c r="Y76" i="6"/>
  <c r="X76" i="6"/>
  <c r="W76" i="6"/>
  <c r="V76" i="6"/>
  <c r="T76" i="6"/>
  <c r="K76" i="6"/>
  <c r="H76" i="6"/>
  <c r="CP75" i="6"/>
  <c r="CO75" i="6"/>
  <c r="CN75" i="6"/>
  <c r="CM75" i="6"/>
  <c r="CJ75" i="6"/>
  <c r="CI75" i="6"/>
  <c r="CH75" i="6"/>
  <c r="BW75" i="6"/>
  <c r="BM75" i="6"/>
  <c r="BH75" i="6"/>
  <c r="BC75" i="6"/>
  <c r="AX75" i="6"/>
  <c r="AS75" i="6"/>
  <c r="AN75" i="6"/>
  <c r="CL75" i="6" s="1"/>
  <c r="CL74" i="6" s="1"/>
  <c r="CL24" i="6" s="1"/>
  <c r="CL18" i="6" s="1"/>
  <c r="AI75" i="6"/>
  <c r="CG75" i="6" s="1"/>
  <c r="CG74" i="6" s="1"/>
  <c r="CG24" i="6" s="1"/>
  <c r="CG18" i="6" s="1"/>
  <c r="AD75" i="6"/>
  <c r="Y75" i="6"/>
  <c r="X75" i="6"/>
  <c r="W75" i="6"/>
  <c r="V75" i="6"/>
  <c r="T75" i="6"/>
  <c r="K75" i="6"/>
  <c r="H75" i="6"/>
  <c r="CP74" i="6"/>
  <c r="CO74" i="6"/>
  <c r="CN74" i="6"/>
  <c r="CM74" i="6"/>
  <c r="CK74" i="6"/>
  <c r="CJ74" i="6"/>
  <c r="CI74" i="6"/>
  <c r="CH74" i="6"/>
  <c r="CF74" i="6"/>
  <c r="CE74" i="6"/>
  <c r="CD74" i="6"/>
  <c r="CC74" i="6"/>
  <c r="CB74" i="6"/>
  <c r="CA74" i="6"/>
  <c r="BZ74" i="6"/>
  <c r="BY74" i="6"/>
  <c r="BX74" i="6"/>
  <c r="BW74" i="6"/>
  <c r="BV74" i="6"/>
  <c r="BU74" i="6"/>
  <c r="BT74" i="6"/>
  <c r="BS74" i="6"/>
  <c r="BR74" i="6"/>
  <c r="BQ74" i="6"/>
  <c r="BP74" i="6"/>
  <c r="BO74" i="6"/>
  <c r="BN74" i="6"/>
  <c r="BM74" i="6"/>
  <c r="BL74" i="6"/>
  <c r="BK74" i="6"/>
  <c r="BJ74" i="6"/>
  <c r="BI74" i="6"/>
  <c r="BH74" i="6"/>
  <c r="BG74" i="6"/>
  <c r="BF74" i="6"/>
  <c r="BE74" i="6"/>
  <c r="BD74" i="6"/>
  <c r="BC74" i="6"/>
  <c r="BB74" i="6"/>
  <c r="BA74" i="6"/>
  <c r="AZ74" i="6"/>
  <c r="AY74" i="6"/>
  <c r="AX74" i="6"/>
  <c r="AW74" i="6"/>
  <c r="AV74" i="6"/>
  <c r="AU74" i="6"/>
  <c r="AT74" i="6"/>
  <c r="AS74" i="6"/>
  <c r="AR74" i="6"/>
  <c r="AQ74" i="6"/>
  <c r="AP74" i="6"/>
  <c r="AO74" i="6"/>
  <c r="AN74" i="6"/>
  <c r="AM74" i="6"/>
  <c r="AL74" i="6"/>
  <c r="AK74" i="6"/>
  <c r="AJ74" i="6"/>
  <c r="AI74" i="6"/>
  <c r="AH74" i="6"/>
  <c r="AG74" i="6"/>
  <c r="AF74" i="6"/>
  <c r="AE74" i="6"/>
  <c r="AD74" i="6"/>
  <c r="AC74" i="6"/>
  <c r="AB74" i="6"/>
  <c r="AA74" i="6"/>
  <c r="Z74" i="6"/>
  <c r="Y74" i="6"/>
  <c r="X74" i="6"/>
  <c r="W74" i="6"/>
  <c r="V74" i="6"/>
  <c r="U74" i="6"/>
  <c r="T74" i="6"/>
  <c r="S74" i="6"/>
  <c r="R74" i="6"/>
  <c r="Q74" i="6"/>
  <c r="P74" i="6"/>
  <c r="O74" i="6"/>
  <c r="N74" i="6"/>
  <c r="M74" i="6"/>
  <c r="L74" i="6"/>
  <c r="K74" i="6"/>
  <c r="J74" i="6"/>
  <c r="I74" i="6"/>
  <c r="H74" i="6"/>
  <c r="CP69" i="6"/>
  <c r="CO69" i="6"/>
  <c r="CN69" i="6"/>
  <c r="CM69" i="6"/>
  <c r="CL69" i="6"/>
  <c r="CK69" i="6"/>
  <c r="CJ69" i="6"/>
  <c r="CI69" i="6"/>
  <c r="CH69" i="6"/>
  <c r="CG69" i="6"/>
  <c r="CF69" i="6"/>
  <c r="CE69" i="6"/>
  <c r="CD69" i="6"/>
  <c r="CC69" i="6"/>
  <c r="CB69" i="6"/>
  <c r="CA69" i="6"/>
  <c r="BZ69" i="6"/>
  <c r="BY69" i="6"/>
  <c r="BX69" i="6"/>
  <c r="BW69" i="6"/>
  <c r="BV69" i="6"/>
  <c r="BU69" i="6"/>
  <c r="BT69" i="6"/>
  <c r="BS69" i="6"/>
  <c r="BR69" i="6"/>
  <c r="BQ69" i="6"/>
  <c r="BP69" i="6"/>
  <c r="BO69" i="6"/>
  <c r="BN69" i="6"/>
  <c r="BM69" i="6"/>
  <c r="CP66" i="6"/>
  <c r="CO66" i="6"/>
  <c r="CN66" i="6"/>
  <c r="CM66" i="6"/>
  <c r="CL66" i="6"/>
  <c r="CK66" i="6"/>
  <c r="CJ66" i="6"/>
  <c r="CI66" i="6"/>
  <c r="CH66" i="6"/>
  <c r="CG66" i="6"/>
  <c r="CF66" i="6"/>
  <c r="CE66" i="6"/>
  <c r="CD66" i="6"/>
  <c r="CC66" i="6"/>
  <c r="CB66" i="6"/>
  <c r="CA66" i="6"/>
  <c r="BZ66" i="6"/>
  <c r="BY66" i="6"/>
  <c r="BX66" i="6"/>
  <c r="BW66" i="6"/>
  <c r="BV66" i="6"/>
  <c r="BU66" i="6"/>
  <c r="BT66" i="6"/>
  <c r="BS66" i="6"/>
  <c r="BR66" i="6"/>
  <c r="BQ66" i="6"/>
  <c r="BP66" i="6"/>
  <c r="BO66" i="6"/>
  <c r="BN66" i="6"/>
  <c r="BM66" i="6"/>
  <c r="CP57" i="6"/>
  <c r="CO57" i="6"/>
  <c r="CN57" i="6"/>
  <c r="CM57" i="6"/>
  <c r="CL57" i="6"/>
  <c r="CK57" i="6"/>
  <c r="CJ57" i="6"/>
  <c r="CI57" i="6"/>
  <c r="CH57" i="6"/>
  <c r="CG57" i="6"/>
  <c r="CF57" i="6"/>
  <c r="CE57" i="6"/>
  <c r="CD57" i="6"/>
  <c r="CC57" i="6"/>
  <c r="CB57" i="6"/>
  <c r="CA57" i="6"/>
  <c r="BZ57" i="6"/>
  <c r="BY57" i="6"/>
  <c r="BX57" i="6"/>
  <c r="BW57" i="6"/>
  <c r="BV57" i="6"/>
  <c r="BU57" i="6"/>
  <c r="BT57" i="6"/>
  <c r="BS57" i="6"/>
  <c r="BR57" i="6"/>
  <c r="BQ57" i="6"/>
  <c r="BP57" i="6"/>
  <c r="BO57" i="6"/>
  <c r="BN57" i="6"/>
  <c r="BM57" i="6"/>
  <c r="CP55" i="6"/>
  <c r="CO55" i="6"/>
  <c r="CN55" i="6"/>
  <c r="CM55" i="6"/>
  <c r="CL55" i="6"/>
  <c r="CK55" i="6"/>
  <c r="CJ55" i="6"/>
  <c r="CI55" i="6"/>
  <c r="CH55" i="6"/>
  <c r="CG55" i="6"/>
  <c r="CB55" i="6"/>
  <c r="BW55" i="6"/>
  <c r="BR55" i="6"/>
  <c r="BM55" i="6"/>
  <c r="BC55" i="6"/>
  <c r="AX55" i="6"/>
  <c r="AS55" i="6"/>
  <c r="AN55" i="6"/>
  <c r="AI55" i="6"/>
  <c r="Y55" i="6"/>
  <c r="X55" i="6"/>
  <c r="W55" i="6"/>
  <c r="V55" i="6"/>
  <c r="T55" i="6"/>
  <c r="K55" i="6"/>
  <c r="I55" i="6"/>
  <c r="H55" i="6"/>
  <c r="CP54" i="6"/>
  <c r="CO54" i="6"/>
  <c r="CN54" i="6"/>
  <c r="CM54" i="6"/>
  <c r="CL54" i="6"/>
  <c r="CK54" i="6"/>
  <c r="CJ54" i="6"/>
  <c r="CI54" i="6"/>
  <c r="CH54" i="6"/>
  <c r="CG54" i="6"/>
  <c r="CB54" i="6"/>
  <c r="BW54" i="6"/>
  <c r="BR54" i="6"/>
  <c r="BM54" i="6"/>
  <c r="BC54" i="6"/>
  <c r="AX54" i="6"/>
  <c r="AS54" i="6"/>
  <c r="AN54" i="6"/>
  <c r="AI54" i="6"/>
  <c r="Y54" i="6"/>
  <c r="X54" i="6"/>
  <c r="W54" i="6"/>
  <c r="V54" i="6"/>
  <c r="T54" i="6"/>
  <c r="K54" i="6"/>
  <c r="I54" i="6"/>
  <c r="H54" i="6"/>
  <c r="CP53" i="6"/>
  <c r="CO53" i="6"/>
  <c r="CN53" i="6"/>
  <c r="CM53" i="6"/>
  <c r="CL53" i="6"/>
  <c r="CK53" i="6"/>
  <c r="CJ53" i="6"/>
  <c r="CI53" i="6"/>
  <c r="CH53" i="6"/>
  <c r="CG53" i="6"/>
  <c r="CB53" i="6"/>
  <c r="BW53" i="6"/>
  <c r="BR53" i="6"/>
  <c r="BM53" i="6"/>
  <c r="BC53" i="6"/>
  <c r="AX53" i="6"/>
  <c r="AS53" i="6"/>
  <c r="AN53" i="6"/>
  <c r="AI53" i="6"/>
  <c r="Y53" i="6"/>
  <c r="X53" i="6"/>
  <c r="W53" i="6"/>
  <c r="V53" i="6"/>
  <c r="T53" i="6"/>
  <c r="K53" i="6"/>
  <c r="I53" i="6"/>
  <c r="H53" i="6"/>
  <c r="CP52" i="6"/>
  <c r="CO52" i="6"/>
  <c r="CN52" i="6"/>
  <c r="CM52" i="6"/>
  <c r="CL52" i="6"/>
  <c r="CK52" i="6"/>
  <c r="CJ52" i="6"/>
  <c r="CI52" i="6"/>
  <c r="CH52" i="6"/>
  <c r="CG52" i="6"/>
  <c r="CB52" i="6"/>
  <c r="BW52" i="6"/>
  <c r="BR52" i="6"/>
  <c r="BM52" i="6"/>
  <c r="BC52" i="6"/>
  <c r="AX52" i="6"/>
  <c r="AS52" i="6"/>
  <c r="AN52" i="6"/>
  <c r="AI52" i="6"/>
  <c r="Y52" i="6"/>
  <c r="X52" i="6"/>
  <c r="W52" i="6"/>
  <c r="V52" i="6"/>
  <c r="T52" i="6"/>
  <c r="K52" i="6"/>
  <c r="I52" i="6"/>
  <c r="H52" i="6"/>
  <c r="CP51" i="6"/>
  <c r="CO51" i="6"/>
  <c r="CN51" i="6"/>
  <c r="CM51" i="6"/>
  <c r="CL51" i="6"/>
  <c r="CK51" i="6"/>
  <c r="CJ51" i="6"/>
  <c r="CI51" i="6"/>
  <c r="CH51" i="6"/>
  <c r="CG51" i="6"/>
  <c r="CB51" i="6"/>
  <c r="BW51" i="6"/>
  <c r="BR51" i="6"/>
  <c r="BM51" i="6"/>
  <c r="BC51" i="6"/>
  <c r="AX51" i="6"/>
  <c r="AS51" i="6"/>
  <c r="AN51" i="6"/>
  <c r="AI51" i="6"/>
  <c r="Y51" i="6"/>
  <c r="X51" i="6"/>
  <c r="W51" i="6"/>
  <c r="V51" i="6"/>
  <c r="T51" i="6"/>
  <c r="K51" i="6"/>
  <c r="I51" i="6"/>
  <c r="H51" i="6"/>
  <c r="CP50" i="6"/>
  <c r="CO50" i="6"/>
  <c r="CN50" i="6"/>
  <c r="CM50" i="6"/>
  <c r="CL50" i="6"/>
  <c r="CK50" i="6"/>
  <c r="CJ50" i="6"/>
  <c r="CI50" i="6"/>
  <c r="CH50" i="6"/>
  <c r="CG50" i="6"/>
  <c r="CB50" i="6"/>
  <c r="BW50" i="6"/>
  <c r="BR50" i="6"/>
  <c r="BM50" i="6"/>
  <c r="BC50" i="6"/>
  <c r="AX50" i="6"/>
  <c r="AS50" i="6"/>
  <c r="AN50" i="6"/>
  <c r="AI50" i="6"/>
  <c r="Y50" i="6"/>
  <c r="X50" i="6"/>
  <c r="W50" i="6"/>
  <c r="V50" i="6"/>
  <c r="T50" i="6"/>
  <c r="K50" i="6"/>
  <c r="I50" i="6"/>
  <c r="H50" i="6"/>
  <c r="CP49" i="6"/>
  <c r="CO49" i="6"/>
  <c r="CN49" i="6"/>
  <c r="CM49" i="6"/>
  <c r="CL49" i="6"/>
  <c r="CK49" i="6"/>
  <c r="CJ49" i="6"/>
  <c r="CI49" i="6"/>
  <c r="CH49" i="6"/>
  <c r="CG49" i="6"/>
  <c r="CB49" i="6"/>
  <c r="BW49" i="6"/>
  <c r="BR49" i="6"/>
  <c r="BM49" i="6"/>
  <c r="BC49" i="6"/>
  <c r="AX49" i="6"/>
  <c r="AS49" i="6"/>
  <c r="AN49" i="6"/>
  <c r="AI49" i="6"/>
  <c r="Y49" i="6"/>
  <c r="X49" i="6"/>
  <c r="W49" i="6"/>
  <c r="V49" i="6"/>
  <c r="T49" i="6"/>
  <c r="K49" i="6"/>
  <c r="I49" i="6"/>
  <c r="H49" i="6"/>
  <c r="CP48" i="6"/>
  <c r="CO48" i="6"/>
  <c r="CN48" i="6"/>
  <c r="CM48" i="6"/>
  <c r="CL48" i="6"/>
  <c r="CK48" i="6"/>
  <c r="CJ48" i="6"/>
  <c r="CI48" i="6"/>
  <c r="CH48" i="6"/>
  <c r="CG48" i="6"/>
  <c r="CB48" i="6"/>
  <c r="BW48" i="6"/>
  <c r="BR48" i="6"/>
  <c r="BM48" i="6"/>
  <c r="BC48" i="6"/>
  <c r="AX48" i="6"/>
  <c r="AS48" i="6"/>
  <c r="AN48" i="6"/>
  <c r="AI48" i="6"/>
  <c r="Y48" i="6"/>
  <c r="X48" i="6"/>
  <c r="W48" i="6"/>
  <c r="V48" i="6"/>
  <c r="T48" i="6"/>
  <c r="K48" i="6"/>
  <c r="I48" i="6"/>
  <c r="H48" i="6"/>
  <c r="CP47" i="6"/>
  <c r="CO47" i="6"/>
  <c r="CN47" i="6"/>
  <c r="CM47" i="6"/>
  <c r="CL47" i="6"/>
  <c r="CK47" i="6"/>
  <c r="CJ47" i="6"/>
  <c r="CI47" i="6"/>
  <c r="CH47" i="6"/>
  <c r="CG47" i="6"/>
  <c r="CB47" i="6"/>
  <c r="BW47" i="6"/>
  <c r="BR47" i="6"/>
  <c r="BM47" i="6"/>
  <c r="BH47" i="6"/>
  <c r="BC47" i="6"/>
  <c r="AX47" i="6"/>
  <c r="AS47" i="6"/>
  <c r="AN47" i="6"/>
  <c r="AI47" i="6"/>
  <c r="Y47" i="6"/>
  <c r="X47" i="6"/>
  <c r="W47" i="6"/>
  <c r="V47" i="6"/>
  <c r="T47" i="6"/>
  <c r="K47" i="6"/>
  <c r="I47" i="6"/>
  <c r="H47" i="6"/>
  <c r="CP46" i="6"/>
  <c r="CO46" i="6"/>
  <c r="CN46" i="6"/>
  <c r="CM46" i="6"/>
  <c r="CL46" i="6"/>
  <c r="CK46" i="6"/>
  <c r="CJ46" i="6"/>
  <c r="CI46" i="6"/>
  <c r="CH46" i="6"/>
  <c r="CG46" i="6"/>
  <c r="CF46" i="6"/>
  <c r="CE46" i="6"/>
  <c r="CD46" i="6"/>
  <c r="CC46" i="6"/>
  <c r="CB46" i="6"/>
  <c r="CA46" i="6"/>
  <c r="BZ46" i="6"/>
  <c r="BY46" i="6"/>
  <c r="BX46" i="6"/>
  <c r="BW46" i="6"/>
  <c r="BV46" i="6"/>
  <c r="BU46" i="6"/>
  <c r="BT46" i="6"/>
  <c r="BS46" i="6"/>
  <c r="BR46" i="6"/>
  <c r="BQ46" i="6"/>
  <c r="BP46" i="6"/>
  <c r="BO46" i="6"/>
  <c r="BN46" i="6"/>
  <c r="BM46" i="6"/>
  <c r="BL46" i="6"/>
  <c r="BK46" i="6"/>
  <c r="BJ46" i="6"/>
  <c r="BI46" i="6"/>
  <c r="BH46" i="6"/>
  <c r="BG46" i="6"/>
  <c r="BF46" i="6"/>
  <c r="BE46" i="6"/>
  <c r="BD46" i="6"/>
  <c r="BC46" i="6"/>
  <c r="BB46" i="6"/>
  <c r="BA46" i="6"/>
  <c r="AZ46" i="6"/>
  <c r="AY46" i="6"/>
  <c r="AX46" i="6"/>
  <c r="AW46" i="6"/>
  <c r="AV46" i="6"/>
  <c r="AU46" i="6"/>
  <c r="AT46" i="6"/>
  <c r="AS46" i="6"/>
  <c r="AR46" i="6"/>
  <c r="AQ46" i="6"/>
  <c r="AP46" i="6"/>
  <c r="AO46" i="6"/>
  <c r="AN46" i="6"/>
  <c r="AM46" i="6"/>
  <c r="AL46" i="6"/>
  <c r="AK46" i="6"/>
  <c r="AJ46" i="6"/>
  <c r="AI46" i="6"/>
  <c r="AH46" i="6"/>
  <c r="AG46" i="6"/>
  <c r="AF46" i="6"/>
  <c r="AE46" i="6"/>
  <c r="AD46" i="6"/>
  <c r="AC46" i="6"/>
  <c r="AB46" i="6"/>
  <c r="AA46" i="6"/>
  <c r="Z46" i="6"/>
  <c r="Y46" i="6"/>
  <c r="X46" i="6"/>
  <c r="W46" i="6"/>
  <c r="V46" i="6"/>
  <c r="U46" i="6"/>
  <c r="T46" i="6"/>
  <c r="S46" i="6"/>
  <c r="R46" i="6"/>
  <c r="Q46" i="6"/>
  <c r="P46" i="6"/>
  <c r="O46" i="6"/>
  <c r="N46" i="6"/>
  <c r="L46" i="6"/>
  <c r="K46" i="6"/>
  <c r="I46" i="6"/>
  <c r="H46" i="6"/>
  <c r="CP45" i="6"/>
  <c r="CO45" i="6"/>
  <c r="CN45" i="6"/>
  <c r="CM45" i="6"/>
  <c r="CL45" i="6"/>
  <c r="CK45" i="6"/>
  <c r="CJ45" i="6"/>
  <c r="CI45" i="6"/>
  <c r="CH45" i="6"/>
  <c r="CG45" i="6"/>
  <c r="CF45" i="6"/>
  <c r="CE45" i="6"/>
  <c r="CD45" i="6"/>
  <c r="CC45" i="6"/>
  <c r="CB45" i="6"/>
  <c r="CA45" i="6"/>
  <c r="BZ45" i="6"/>
  <c r="BY45" i="6"/>
  <c r="BX45" i="6"/>
  <c r="BW45" i="6"/>
  <c r="BV45" i="6"/>
  <c r="BU45" i="6"/>
  <c r="BT45" i="6"/>
  <c r="BS45" i="6"/>
  <c r="BR45" i="6"/>
  <c r="BQ45" i="6"/>
  <c r="BP45" i="6"/>
  <c r="BO45" i="6"/>
  <c r="BN45" i="6"/>
  <c r="BM45" i="6"/>
  <c r="BL45" i="6"/>
  <c r="BK45" i="6"/>
  <c r="BJ45" i="6"/>
  <c r="BI45" i="6"/>
  <c r="BH45" i="6"/>
  <c r="BG45" i="6"/>
  <c r="BF45" i="6"/>
  <c r="BE45" i="6"/>
  <c r="BD45" i="6"/>
  <c r="BC45" i="6"/>
  <c r="BB45" i="6"/>
  <c r="BA45" i="6"/>
  <c r="AZ45" i="6"/>
  <c r="AY45" i="6"/>
  <c r="AX45" i="6"/>
  <c r="AW45" i="6"/>
  <c r="AV45" i="6"/>
  <c r="AU45" i="6"/>
  <c r="AT45" i="6"/>
  <c r="AS45" i="6"/>
  <c r="AR45" i="6"/>
  <c r="AQ45" i="6"/>
  <c r="AP45" i="6"/>
  <c r="AO45" i="6"/>
  <c r="AN45" i="6"/>
  <c r="AM45" i="6"/>
  <c r="AL45" i="6"/>
  <c r="AK45" i="6"/>
  <c r="AJ45" i="6"/>
  <c r="AI45" i="6"/>
  <c r="AH45" i="6"/>
  <c r="AG45" i="6"/>
  <c r="AF45" i="6"/>
  <c r="AE45" i="6"/>
  <c r="AD45" i="6"/>
  <c r="AC45" i="6"/>
  <c r="AB45" i="6"/>
  <c r="AA45" i="6"/>
  <c r="Z45" i="6"/>
  <c r="Y45" i="6"/>
  <c r="X45" i="6"/>
  <c r="W45" i="6"/>
  <c r="V45" i="6"/>
  <c r="U45" i="6"/>
  <c r="T45" i="6"/>
  <c r="S45" i="6"/>
  <c r="R45" i="6"/>
  <c r="Q45" i="6"/>
  <c r="P45" i="6"/>
  <c r="O45" i="6"/>
  <c r="N45" i="6"/>
  <c r="L45" i="6"/>
  <c r="K45" i="6"/>
  <c r="I45" i="6"/>
  <c r="H45" i="6"/>
  <c r="CP42" i="6"/>
  <c r="CO42" i="6"/>
  <c r="CN42" i="6"/>
  <c r="CM42" i="6"/>
  <c r="CL42" i="6"/>
  <c r="CK42" i="6"/>
  <c r="CJ42" i="6"/>
  <c r="CI42" i="6"/>
  <c r="CH42" i="6"/>
  <c r="CG42" i="6"/>
  <c r="CF42" i="6"/>
  <c r="CE42" i="6"/>
  <c r="CD42" i="6"/>
  <c r="CC42" i="6"/>
  <c r="CB42" i="6"/>
  <c r="CA42" i="6"/>
  <c r="BZ42" i="6"/>
  <c r="BY42" i="6"/>
  <c r="BX42" i="6"/>
  <c r="BW42" i="6"/>
  <c r="BV42" i="6"/>
  <c r="BU42" i="6"/>
  <c r="BT42" i="6"/>
  <c r="BS42" i="6"/>
  <c r="BR42" i="6"/>
  <c r="BQ42" i="6"/>
  <c r="BP42" i="6"/>
  <c r="BO42" i="6"/>
  <c r="BN42" i="6"/>
  <c r="BM42" i="6"/>
  <c r="CP41" i="6"/>
  <c r="CO41" i="6"/>
  <c r="CN41" i="6"/>
  <c r="CM41" i="6"/>
  <c r="CL41" i="6"/>
  <c r="CK41" i="6"/>
  <c r="CJ41" i="6"/>
  <c r="CI41" i="6"/>
  <c r="CH41" i="6"/>
  <c r="CG41" i="6"/>
  <c r="CF41" i="6"/>
  <c r="CE41" i="6"/>
  <c r="CD41" i="6"/>
  <c r="CC41" i="6"/>
  <c r="CB41" i="6"/>
  <c r="CA41" i="6"/>
  <c r="BZ41" i="6"/>
  <c r="BY41" i="6"/>
  <c r="BX41" i="6"/>
  <c r="BW41" i="6"/>
  <c r="BV41" i="6"/>
  <c r="BU41" i="6"/>
  <c r="BT41" i="6"/>
  <c r="BS41" i="6"/>
  <c r="BR41" i="6"/>
  <c r="BQ41" i="6"/>
  <c r="BP41" i="6"/>
  <c r="BO41" i="6"/>
  <c r="BN41" i="6"/>
  <c r="BM41" i="6"/>
  <c r="CP26" i="6"/>
  <c r="CO26" i="6"/>
  <c r="CN26" i="6"/>
  <c r="CM26" i="6"/>
  <c r="CL26" i="6"/>
  <c r="CK26" i="6"/>
  <c r="CJ26" i="6"/>
  <c r="CI26" i="6"/>
  <c r="CH26" i="6"/>
  <c r="CG26" i="6"/>
  <c r="CF26" i="6"/>
  <c r="CE26" i="6"/>
  <c r="CD26" i="6"/>
  <c r="CC26" i="6"/>
  <c r="CB26" i="6"/>
  <c r="CA26" i="6"/>
  <c r="BZ26" i="6"/>
  <c r="BY26" i="6"/>
  <c r="BX26" i="6"/>
  <c r="BW26" i="6"/>
  <c r="BV26" i="6"/>
  <c r="BU26" i="6"/>
  <c r="BT26" i="6"/>
  <c r="BS26" i="6"/>
  <c r="BR26" i="6"/>
  <c r="BQ26" i="6"/>
  <c r="BP26" i="6"/>
  <c r="BO26" i="6"/>
  <c r="BN26" i="6"/>
  <c r="BM26" i="6"/>
  <c r="BL26" i="6"/>
  <c r="BK26" i="6"/>
  <c r="BJ26" i="6"/>
  <c r="BI26" i="6"/>
  <c r="BH26" i="6"/>
  <c r="AS26" i="6"/>
  <c r="AN26" i="6"/>
  <c r="AI26" i="6"/>
  <c r="AD26" i="6"/>
  <c r="AB26" i="6"/>
  <c r="AA26" i="6"/>
  <c r="Z26" i="6"/>
  <c r="Y26" i="6"/>
  <c r="U26" i="6"/>
  <c r="T26" i="6"/>
  <c r="L26" i="6"/>
  <c r="K26" i="6"/>
  <c r="I26" i="6"/>
  <c r="H26" i="6"/>
  <c r="CP24" i="6"/>
  <c r="CO24" i="6"/>
  <c r="CN24" i="6"/>
  <c r="CM24" i="6"/>
  <c r="CK24" i="6"/>
  <c r="CJ24" i="6"/>
  <c r="CI24" i="6"/>
  <c r="CH24" i="6"/>
  <c r="CF24" i="6"/>
  <c r="CE24" i="6"/>
  <c r="CD24" i="6"/>
  <c r="CC24" i="6"/>
  <c r="CB24" i="6"/>
  <c r="CA24" i="6"/>
  <c r="BZ24" i="6"/>
  <c r="BY24" i="6"/>
  <c r="BX24" i="6"/>
  <c r="BW24" i="6"/>
  <c r="BV24" i="6"/>
  <c r="BU24" i="6"/>
  <c r="BT24" i="6"/>
  <c r="BS24" i="6"/>
  <c r="BR24" i="6"/>
  <c r="BQ24" i="6"/>
  <c r="BP24" i="6"/>
  <c r="BO24" i="6"/>
  <c r="BN24" i="6"/>
  <c r="BM24" i="6"/>
  <c r="BL24" i="6"/>
  <c r="BK24" i="6"/>
  <c r="BJ24" i="6"/>
  <c r="BI24" i="6"/>
  <c r="BH24" i="6"/>
  <c r="BG24" i="6"/>
  <c r="BF24" i="6"/>
  <c r="BE24" i="6"/>
  <c r="BD24" i="6"/>
  <c r="BC24" i="6"/>
  <c r="BB24" i="6"/>
  <c r="BA24" i="6"/>
  <c r="AZ24" i="6"/>
  <c r="AY24" i="6"/>
  <c r="AX24" i="6"/>
  <c r="AW24" i="6"/>
  <c r="AV24" i="6"/>
  <c r="AU24" i="6"/>
  <c r="AT24" i="6"/>
  <c r="AS24" i="6"/>
  <c r="AR24" i="6"/>
  <c r="AQ24" i="6"/>
  <c r="AP24" i="6"/>
  <c r="AO24" i="6"/>
  <c r="AN24" i="6"/>
  <c r="AM24" i="6"/>
  <c r="AL24" i="6"/>
  <c r="AK24" i="6"/>
  <c r="AJ24" i="6"/>
  <c r="AI24" i="6"/>
  <c r="AH24" i="6"/>
  <c r="AG24" i="6"/>
  <c r="AF24" i="6"/>
  <c r="AE24" i="6"/>
  <c r="AD24" i="6"/>
  <c r="AC24" i="6"/>
  <c r="AB24" i="6"/>
  <c r="AA24" i="6"/>
  <c r="Z24" i="6"/>
  <c r="Y24" i="6"/>
  <c r="X24" i="6"/>
  <c r="W24" i="6"/>
  <c r="V24" i="6"/>
  <c r="U24" i="6"/>
  <c r="T24" i="6"/>
  <c r="S24" i="6"/>
  <c r="R24" i="6"/>
  <c r="Q24" i="6"/>
  <c r="P24" i="6"/>
  <c r="O24" i="6"/>
  <c r="N24" i="6"/>
  <c r="L24" i="6"/>
  <c r="K24" i="6"/>
  <c r="I24" i="6"/>
  <c r="H24" i="6"/>
  <c r="CP23" i="6"/>
  <c r="CO23" i="6"/>
  <c r="CN23" i="6"/>
  <c r="CM23" i="6"/>
  <c r="CL23" i="6"/>
  <c r="CK23" i="6"/>
  <c r="CJ23" i="6"/>
  <c r="CI23" i="6"/>
  <c r="CH23" i="6"/>
  <c r="CG23" i="6"/>
  <c r="CF23" i="6"/>
  <c r="CE23" i="6"/>
  <c r="CD23" i="6"/>
  <c r="CC23" i="6"/>
  <c r="CB23" i="6"/>
  <c r="CA23" i="6"/>
  <c r="BZ23" i="6"/>
  <c r="BY23" i="6"/>
  <c r="BX23" i="6"/>
  <c r="BW23" i="6"/>
  <c r="BV23" i="6"/>
  <c r="BU23" i="6"/>
  <c r="BT23" i="6"/>
  <c r="BS23" i="6"/>
  <c r="BR23" i="6"/>
  <c r="BQ23" i="6"/>
  <c r="BP23" i="6"/>
  <c r="BO23" i="6"/>
  <c r="BN23" i="6"/>
  <c r="BM23" i="6"/>
  <c r="BL23" i="6"/>
  <c r="BK23" i="6"/>
  <c r="BJ23" i="6"/>
  <c r="BI23" i="6"/>
  <c r="BH23" i="6"/>
  <c r="BG23" i="6"/>
  <c r="BF23" i="6"/>
  <c r="BE23" i="6"/>
  <c r="BD23" i="6"/>
  <c r="BC23" i="6"/>
  <c r="BB23" i="6"/>
  <c r="BA23" i="6"/>
  <c r="AZ23" i="6"/>
  <c r="AY23" i="6"/>
  <c r="AX23" i="6"/>
  <c r="AW23" i="6"/>
  <c r="AV23" i="6"/>
  <c r="AU23" i="6"/>
  <c r="AT23" i="6"/>
  <c r="AS23" i="6"/>
  <c r="AR23" i="6"/>
  <c r="AQ23" i="6"/>
  <c r="AP23" i="6"/>
  <c r="AO23" i="6"/>
  <c r="AN23" i="6"/>
  <c r="AM23" i="6"/>
  <c r="AL23" i="6"/>
  <c r="AK23" i="6"/>
  <c r="AJ23" i="6"/>
  <c r="AI23" i="6"/>
  <c r="AH23" i="6"/>
  <c r="AG23" i="6"/>
  <c r="AF23" i="6"/>
  <c r="AE23" i="6"/>
  <c r="AD23" i="6"/>
  <c r="AC23" i="6"/>
  <c r="AB23" i="6"/>
  <c r="AA23" i="6"/>
  <c r="Z23" i="6"/>
  <c r="Y23" i="6"/>
  <c r="X23" i="6"/>
  <c r="W23" i="6"/>
  <c r="V23" i="6"/>
  <c r="U23" i="6"/>
  <c r="T23" i="6"/>
  <c r="S23" i="6"/>
  <c r="R23" i="6"/>
  <c r="Q23" i="6"/>
  <c r="P23" i="6"/>
  <c r="O23" i="6"/>
  <c r="N23" i="6"/>
  <c r="M23" i="6"/>
  <c r="L23" i="6"/>
  <c r="K23" i="6"/>
  <c r="J23" i="6"/>
  <c r="I23" i="6"/>
  <c r="H23" i="6"/>
  <c r="G23" i="6"/>
  <c r="F23" i="6"/>
  <c r="E23" i="6"/>
  <c r="D23" i="6"/>
  <c r="C23" i="6"/>
  <c r="CP22" i="6"/>
  <c r="CO22" i="6"/>
  <c r="CN22" i="6"/>
  <c r="CM22" i="6"/>
  <c r="CL22" i="6"/>
  <c r="CK22" i="6"/>
  <c r="CJ22" i="6"/>
  <c r="CI22" i="6"/>
  <c r="CH22" i="6"/>
  <c r="CG22" i="6"/>
  <c r="CF22" i="6"/>
  <c r="CE22" i="6"/>
  <c r="CD22" i="6"/>
  <c r="CC22" i="6"/>
  <c r="CB22" i="6"/>
  <c r="CA22" i="6"/>
  <c r="BZ22" i="6"/>
  <c r="BY22" i="6"/>
  <c r="BX22" i="6"/>
  <c r="BW22" i="6"/>
  <c r="BV22" i="6"/>
  <c r="BU22" i="6"/>
  <c r="BT22" i="6"/>
  <c r="BS22" i="6"/>
  <c r="BR22" i="6"/>
  <c r="BQ22" i="6"/>
  <c r="BP22" i="6"/>
  <c r="BO22" i="6"/>
  <c r="BN22" i="6"/>
  <c r="BM22" i="6"/>
  <c r="BL22" i="6"/>
  <c r="BK22" i="6"/>
  <c r="BJ22" i="6"/>
  <c r="BI22" i="6"/>
  <c r="BH22" i="6"/>
  <c r="BG22" i="6"/>
  <c r="BF22" i="6"/>
  <c r="BE22" i="6"/>
  <c r="BD22" i="6"/>
  <c r="BC22" i="6"/>
  <c r="BB22" i="6"/>
  <c r="BA22" i="6"/>
  <c r="AZ22" i="6"/>
  <c r="AY22" i="6"/>
  <c r="AX22" i="6"/>
  <c r="AW22" i="6"/>
  <c r="AV22" i="6"/>
  <c r="AU22" i="6"/>
  <c r="AT22" i="6"/>
  <c r="AS22" i="6"/>
  <c r="AR22" i="6"/>
  <c r="AQ22" i="6"/>
  <c r="AP22" i="6"/>
  <c r="AO22" i="6"/>
  <c r="AN22" i="6"/>
  <c r="AM22" i="6"/>
  <c r="AL22" i="6"/>
  <c r="AK22" i="6"/>
  <c r="AJ22" i="6"/>
  <c r="AI22" i="6"/>
  <c r="AH22" i="6"/>
  <c r="AG22" i="6"/>
  <c r="AF22" i="6"/>
  <c r="AE22" i="6"/>
  <c r="AD22" i="6"/>
  <c r="AC22" i="6"/>
  <c r="AB22" i="6"/>
  <c r="AA22" i="6"/>
  <c r="Z22" i="6"/>
  <c r="Y22" i="6"/>
  <c r="X22" i="6"/>
  <c r="W22" i="6"/>
  <c r="V22" i="6"/>
  <c r="U22" i="6"/>
  <c r="T22" i="6"/>
  <c r="S22" i="6"/>
  <c r="R22" i="6"/>
  <c r="Q22" i="6"/>
  <c r="P22" i="6"/>
  <c r="O22" i="6"/>
  <c r="N22" i="6"/>
  <c r="M22" i="6"/>
  <c r="L22" i="6"/>
  <c r="K22" i="6"/>
  <c r="J22" i="6"/>
  <c r="I22" i="6"/>
  <c r="H22" i="6"/>
  <c r="G22" i="6"/>
  <c r="F22" i="6"/>
  <c r="E22" i="6"/>
  <c r="D22" i="6"/>
  <c r="C22" i="6"/>
  <c r="CP21" i="6"/>
  <c r="CO21" i="6"/>
  <c r="CN21" i="6"/>
  <c r="CM21" i="6"/>
  <c r="CL21" i="6"/>
  <c r="CK21" i="6"/>
  <c r="CJ21" i="6"/>
  <c r="CI21" i="6"/>
  <c r="CH21" i="6"/>
  <c r="CG21" i="6"/>
  <c r="CF21" i="6"/>
  <c r="CE21" i="6"/>
  <c r="CD21" i="6"/>
  <c r="CC21" i="6"/>
  <c r="CB21" i="6"/>
  <c r="CA21" i="6"/>
  <c r="BZ21" i="6"/>
  <c r="BY21" i="6"/>
  <c r="BX21" i="6"/>
  <c r="BW21" i="6"/>
  <c r="BV21" i="6"/>
  <c r="BU21" i="6"/>
  <c r="BT21" i="6"/>
  <c r="BS21" i="6"/>
  <c r="BR21" i="6"/>
  <c r="BQ21" i="6"/>
  <c r="BP21" i="6"/>
  <c r="BO21" i="6"/>
  <c r="BN21" i="6"/>
  <c r="BM21" i="6"/>
  <c r="BL21" i="6"/>
  <c r="BK21" i="6"/>
  <c r="BJ21" i="6"/>
  <c r="BI21" i="6"/>
  <c r="BH21" i="6"/>
  <c r="BG21" i="6"/>
  <c r="BF21" i="6"/>
  <c r="BE21" i="6"/>
  <c r="BD21" i="6"/>
  <c r="BC21" i="6"/>
  <c r="BB21" i="6"/>
  <c r="BA21" i="6"/>
  <c r="AZ21" i="6"/>
  <c r="AY21" i="6"/>
  <c r="AX21" i="6"/>
  <c r="AW21" i="6"/>
  <c r="AV21" i="6"/>
  <c r="AU21" i="6"/>
  <c r="AT21" i="6"/>
  <c r="AS21" i="6"/>
  <c r="AR21" i="6"/>
  <c r="AQ21" i="6"/>
  <c r="AP21" i="6"/>
  <c r="AO21" i="6"/>
  <c r="AN21" i="6"/>
  <c r="AM21" i="6"/>
  <c r="AL21" i="6"/>
  <c r="AK21" i="6"/>
  <c r="AJ21" i="6"/>
  <c r="AI21" i="6"/>
  <c r="AH21" i="6"/>
  <c r="AG21" i="6"/>
  <c r="AF21" i="6"/>
  <c r="AE21" i="6"/>
  <c r="AD21" i="6"/>
  <c r="AC21" i="6"/>
  <c r="AB21" i="6"/>
  <c r="AA21" i="6"/>
  <c r="Z21" i="6"/>
  <c r="Y21" i="6"/>
  <c r="X21" i="6"/>
  <c r="W21" i="6"/>
  <c r="V21" i="6"/>
  <c r="U21" i="6"/>
  <c r="T21" i="6"/>
  <c r="S21" i="6"/>
  <c r="R21" i="6"/>
  <c r="Q21" i="6"/>
  <c r="P21" i="6"/>
  <c r="O21" i="6"/>
  <c r="N21" i="6"/>
  <c r="M21" i="6"/>
  <c r="L21" i="6"/>
  <c r="K21" i="6"/>
  <c r="J21" i="6"/>
  <c r="I21" i="6"/>
  <c r="H21" i="6"/>
  <c r="G21" i="6"/>
  <c r="F21" i="6"/>
  <c r="E21" i="6"/>
  <c r="D21" i="6"/>
  <c r="C21" i="6"/>
  <c r="CP20" i="6"/>
  <c r="CO20" i="6"/>
  <c r="CN20" i="6"/>
  <c r="CM20" i="6"/>
  <c r="CL20" i="6"/>
  <c r="CK20" i="6"/>
  <c r="CJ20" i="6"/>
  <c r="CI20" i="6"/>
  <c r="CH20" i="6"/>
  <c r="CG20" i="6"/>
  <c r="CF20" i="6"/>
  <c r="CE20" i="6"/>
  <c r="CD20" i="6"/>
  <c r="CC20" i="6"/>
  <c r="CB20" i="6"/>
  <c r="CA20" i="6"/>
  <c r="BZ20" i="6"/>
  <c r="BY20" i="6"/>
  <c r="BX20" i="6"/>
  <c r="BW20" i="6"/>
  <c r="BV20" i="6"/>
  <c r="BU20" i="6"/>
  <c r="BT20" i="6"/>
  <c r="BS20" i="6"/>
  <c r="BR20" i="6"/>
  <c r="BQ20" i="6"/>
  <c r="BP20" i="6"/>
  <c r="BO20" i="6"/>
  <c r="BN20" i="6"/>
  <c r="BM20" i="6"/>
  <c r="BL20" i="6"/>
  <c r="BK20" i="6"/>
  <c r="BJ20" i="6"/>
  <c r="BI20" i="6"/>
  <c r="BH20" i="6"/>
  <c r="BG20" i="6"/>
  <c r="BF20" i="6"/>
  <c r="BE20" i="6"/>
  <c r="BD20" i="6"/>
  <c r="BC20" i="6"/>
  <c r="BB20" i="6"/>
  <c r="BA20" i="6"/>
  <c r="AZ20" i="6"/>
  <c r="AY20" i="6"/>
  <c r="AX20" i="6"/>
  <c r="AW20" i="6"/>
  <c r="AV20" i="6"/>
  <c r="AU20" i="6"/>
  <c r="AT20" i="6"/>
  <c r="AS20" i="6"/>
  <c r="AR20" i="6"/>
  <c r="AQ20" i="6"/>
  <c r="AP20" i="6"/>
  <c r="AO20" i="6"/>
  <c r="AN20" i="6"/>
  <c r="AM20" i="6"/>
  <c r="AL20" i="6"/>
  <c r="AK20" i="6"/>
  <c r="AJ20" i="6"/>
  <c r="AI20" i="6"/>
  <c r="AH20" i="6"/>
  <c r="AG20" i="6"/>
  <c r="AF20" i="6"/>
  <c r="AE20" i="6"/>
  <c r="AD20" i="6"/>
  <c r="AC20" i="6"/>
  <c r="AB20" i="6"/>
  <c r="AA20" i="6"/>
  <c r="Z20" i="6"/>
  <c r="Y20" i="6"/>
  <c r="X20" i="6"/>
  <c r="W20" i="6"/>
  <c r="V20" i="6"/>
  <c r="U20" i="6"/>
  <c r="T20" i="6"/>
  <c r="S20" i="6"/>
  <c r="R20" i="6"/>
  <c r="Q20" i="6"/>
  <c r="P20" i="6"/>
  <c r="O20" i="6"/>
  <c r="N20" i="6"/>
  <c r="L20" i="6"/>
  <c r="K20" i="6"/>
  <c r="I20" i="6"/>
  <c r="H20" i="6"/>
  <c r="CP19" i="6"/>
  <c r="CO19" i="6"/>
  <c r="CN19" i="6"/>
  <c r="CM19" i="6"/>
  <c r="CL19" i="6"/>
  <c r="CK19" i="6"/>
  <c r="CJ19" i="6"/>
  <c r="CI19" i="6"/>
  <c r="CH19" i="6"/>
  <c r="CG19" i="6"/>
  <c r="CF19" i="6"/>
  <c r="CE19" i="6"/>
  <c r="CD19" i="6"/>
  <c r="CC19" i="6"/>
  <c r="CB19" i="6"/>
  <c r="CA19" i="6"/>
  <c r="BZ19" i="6"/>
  <c r="BY19" i="6"/>
  <c r="BX19" i="6"/>
  <c r="BW19" i="6"/>
  <c r="BV19" i="6"/>
  <c r="BU19" i="6"/>
  <c r="BT19" i="6"/>
  <c r="BS19" i="6"/>
  <c r="BR19" i="6"/>
  <c r="BQ19" i="6"/>
  <c r="BP19" i="6"/>
  <c r="BO19" i="6"/>
  <c r="BN19" i="6"/>
  <c r="BM19" i="6"/>
  <c r="BL19" i="6"/>
  <c r="BK19" i="6"/>
  <c r="BJ19" i="6"/>
  <c r="BI19" i="6"/>
  <c r="BH19" i="6"/>
  <c r="BG19" i="6"/>
  <c r="BF19" i="6"/>
  <c r="BE19" i="6"/>
  <c r="BD19" i="6"/>
  <c r="BC19" i="6"/>
  <c r="BB19" i="6"/>
  <c r="BA19" i="6"/>
  <c r="AZ19" i="6"/>
  <c r="AY19" i="6"/>
  <c r="AX19" i="6"/>
  <c r="AW19" i="6"/>
  <c r="AV19" i="6"/>
  <c r="AU19" i="6"/>
  <c r="AT19" i="6"/>
  <c r="AS19" i="6"/>
  <c r="AR19" i="6"/>
  <c r="AQ19" i="6"/>
  <c r="AP19" i="6"/>
  <c r="AO19" i="6"/>
  <c r="AN19" i="6"/>
  <c r="AM19" i="6"/>
  <c r="AL19" i="6"/>
  <c r="AK19" i="6"/>
  <c r="AJ19" i="6"/>
  <c r="AI19" i="6"/>
  <c r="AH19" i="6"/>
  <c r="AG19" i="6"/>
  <c r="AF19" i="6"/>
  <c r="AE19" i="6"/>
  <c r="AD19" i="6"/>
  <c r="AC19" i="6"/>
  <c r="AB19" i="6"/>
  <c r="AA19" i="6"/>
  <c r="Z19" i="6"/>
  <c r="Y19" i="6"/>
  <c r="X19" i="6"/>
  <c r="W19" i="6"/>
  <c r="V19" i="6"/>
  <c r="U19" i="6"/>
  <c r="T19" i="6"/>
  <c r="S19" i="6"/>
  <c r="R19" i="6"/>
  <c r="Q19" i="6"/>
  <c r="P19" i="6"/>
  <c r="O19" i="6"/>
  <c r="N19" i="6"/>
  <c r="L19" i="6"/>
  <c r="K19" i="6"/>
  <c r="J19" i="6"/>
  <c r="I19" i="6"/>
  <c r="H19" i="6"/>
  <c r="CP18" i="6"/>
  <c r="CO18" i="6"/>
  <c r="CN18" i="6"/>
  <c r="CM18" i="6"/>
  <c r="CK18" i="6"/>
  <c r="CJ18" i="6"/>
  <c r="CI18" i="6"/>
  <c r="CH18" i="6"/>
  <c r="CF18" i="6"/>
  <c r="CE18" i="6"/>
  <c r="CD18" i="6"/>
  <c r="CC18" i="6"/>
  <c r="CB18" i="6"/>
  <c r="CA18" i="6"/>
  <c r="BZ18" i="6"/>
  <c r="BY18" i="6"/>
  <c r="BX18" i="6"/>
  <c r="BW18" i="6"/>
  <c r="BV18" i="6"/>
  <c r="BU18" i="6"/>
  <c r="BT18" i="6"/>
  <c r="BS18" i="6"/>
  <c r="BR18" i="6"/>
  <c r="BQ18" i="6"/>
  <c r="BP18" i="6"/>
  <c r="BO18" i="6"/>
  <c r="BN18" i="6"/>
  <c r="BM18" i="6"/>
  <c r="BL18" i="6"/>
  <c r="BK18" i="6"/>
  <c r="BJ18" i="6"/>
  <c r="BI18" i="6"/>
  <c r="BH18" i="6"/>
  <c r="BG18" i="6"/>
  <c r="BF18" i="6"/>
  <c r="BE18" i="6"/>
  <c r="BD18" i="6"/>
  <c r="BC18" i="6"/>
  <c r="BB18" i="6"/>
  <c r="BA18" i="6"/>
  <c r="AZ18" i="6"/>
  <c r="AY18" i="6"/>
  <c r="AX18" i="6"/>
  <c r="AW18" i="6"/>
  <c r="AV18" i="6"/>
  <c r="AU18" i="6"/>
  <c r="AT18" i="6"/>
  <c r="AS18" i="6"/>
  <c r="AR18" i="6"/>
  <c r="AQ18" i="6"/>
  <c r="AP18" i="6"/>
  <c r="AO18" i="6"/>
  <c r="AN18" i="6"/>
  <c r="AM18" i="6"/>
  <c r="AL18" i="6"/>
  <c r="AK18" i="6"/>
  <c r="AJ18" i="6"/>
  <c r="AI18" i="6"/>
  <c r="AH18" i="6"/>
  <c r="AG18" i="6"/>
  <c r="AF18" i="6"/>
  <c r="AE18" i="6"/>
  <c r="AD18" i="6"/>
  <c r="AC18" i="6"/>
  <c r="AB18" i="6"/>
  <c r="AA18" i="6"/>
  <c r="Z18" i="6"/>
  <c r="Y18" i="6"/>
  <c r="X18" i="6"/>
  <c r="W18" i="6"/>
  <c r="V18" i="6"/>
  <c r="U18" i="6"/>
  <c r="T18" i="6"/>
  <c r="S18" i="6"/>
  <c r="R18" i="6"/>
  <c r="Q18" i="6"/>
  <c r="P18" i="6"/>
  <c r="O18" i="6"/>
  <c r="N18" i="6"/>
  <c r="L18" i="6"/>
  <c r="K18" i="6"/>
  <c r="I18" i="6"/>
  <c r="H18" i="6"/>
  <c r="S31" i="5" l="1"/>
  <c r="R31" i="5"/>
  <c r="Q31" i="5"/>
  <c r="P31" i="5"/>
  <c r="O31" i="5"/>
  <c r="N31" i="5"/>
  <c r="M31" i="5"/>
  <c r="L31" i="5"/>
  <c r="K31" i="5"/>
  <c r="J31" i="5"/>
  <c r="I31" i="5"/>
  <c r="H31" i="5"/>
  <c r="G31" i="5"/>
  <c r="F31" i="5"/>
  <c r="E31" i="5"/>
  <c r="D31" i="5"/>
  <c r="S27" i="5"/>
  <c r="R27" i="5"/>
  <c r="Q27" i="5"/>
  <c r="P27" i="5"/>
  <c r="O27" i="5"/>
  <c r="N27" i="5"/>
  <c r="M27" i="5"/>
  <c r="L27" i="5"/>
  <c r="K27" i="5"/>
  <c r="J27" i="5"/>
  <c r="I27" i="5"/>
  <c r="H27" i="5"/>
  <c r="G27" i="5"/>
  <c r="F27" i="5"/>
  <c r="E27" i="5"/>
  <c r="D27" i="5"/>
  <c r="S26" i="5"/>
  <c r="R26" i="5"/>
  <c r="Q26" i="5"/>
  <c r="P26" i="5"/>
  <c r="O26" i="5"/>
  <c r="N26" i="5"/>
  <c r="M26" i="5"/>
  <c r="L26" i="5"/>
  <c r="K26" i="5"/>
  <c r="J26" i="5"/>
  <c r="I26" i="5"/>
  <c r="H26" i="5"/>
  <c r="G26" i="5"/>
  <c r="F26" i="5"/>
  <c r="E26" i="5"/>
  <c r="D26" i="5"/>
  <c r="B25" i="5"/>
  <c r="S23" i="5"/>
  <c r="R23" i="5"/>
  <c r="Q23" i="5"/>
  <c r="P23" i="5"/>
  <c r="O23" i="5"/>
  <c r="N23" i="5"/>
  <c r="M23" i="5"/>
  <c r="L23" i="5"/>
  <c r="K23" i="5"/>
  <c r="J23" i="5"/>
  <c r="I23" i="5"/>
  <c r="H23" i="5"/>
  <c r="G23" i="5"/>
  <c r="F23" i="5"/>
  <c r="E23" i="5"/>
  <c r="D23" i="5"/>
  <c r="S22" i="5"/>
  <c r="R22" i="5"/>
  <c r="Q22" i="5"/>
  <c r="P22" i="5"/>
  <c r="O22" i="5"/>
  <c r="N22" i="5"/>
  <c r="M22" i="5"/>
  <c r="L22" i="5"/>
  <c r="K22" i="5"/>
  <c r="J22" i="5"/>
  <c r="I22" i="5"/>
  <c r="H22" i="5"/>
  <c r="G22" i="5"/>
  <c r="F22" i="5"/>
  <c r="E22" i="5"/>
  <c r="D22" i="5"/>
  <c r="S21" i="5"/>
  <c r="R21" i="5"/>
  <c r="Q21" i="5"/>
  <c r="P21" i="5"/>
  <c r="O21" i="5"/>
  <c r="N21" i="5"/>
  <c r="M21" i="5"/>
  <c r="L21" i="5"/>
  <c r="K21" i="5"/>
  <c r="J21" i="5"/>
  <c r="I21" i="5"/>
  <c r="H21" i="5"/>
  <c r="G21" i="5"/>
  <c r="F21" i="5"/>
  <c r="E21" i="5"/>
  <c r="D21" i="5"/>
  <c r="S20" i="5"/>
  <c r="R20" i="5"/>
  <c r="Q20" i="5"/>
  <c r="P20" i="5"/>
  <c r="O20" i="5"/>
  <c r="N20" i="5"/>
  <c r="M20" i="5"/>
  <c r="L20" i="5"/>
  <c r="K20" i="5"/>
  <c r="J20" i="5"/>
  <c r="I20" i="5"/>
  <c r="H20" i="5"/>
  <c r="G20" i="5"/>
  <c r="F20" i="5"/>
  <c r="E20" i="5"/>
  <c r="D20" i="5"/>
  <c r="S32" i="4" l="1"/>
  <c r="R32" i="4"/>
  <c r="Q32" i="4"/>
  <c r="P32" i="4"/>
  <c r="O32" i="4"/>
  <c r="N32" i="4"/>
  <c r="M32" i="4"/>
  <c r="L32" i="4"/>
  <c r="K32" i="4"/>
  <c r="J32" i="4"/>
  <c r="I32" i="4"/>
  <c r="H32" i="4"/>
  <c r="G32" i="4"/>
  <c r="F32" i="4"/>
  <c r="E32" i="4"/>
  <c r="D32" i="4"/>
  <c r="S27" i="4"/>
  <c r="R27" i="4"/>
  <c r="Q27" i="4"/>
  <c r="P27" i="4"/>
  <c r="O27" i="4"/>
  <c r="N27" i="4"/>
  <c r="M27" i="4"/>
  <c r="L27" i="4"/>
  <c r="K27" i="4"/>
  <c r="J27" i="4"/>
  <c r="I27" i="4"/>
  <c r="H27" i="4"/>
  <c r="G27" i="4"/>
  <c r="F27" i="4"/>
  <c r="E27" i="4"/>
  <c r="D27" i="4"/>
  <c r="S26" i="4"/>
  <c r="R26" i="4"/>
  <c r="Q26" i="4"/>
  <c r="P26" i="4"/>
  <c r="O26" i="4"/>
  <c r="N26" i="4"/>
  <c r="M26" i="4"/>
  <c r="L26" i="4"/>
  <c r="K26" i="4"/>
  <c r="J26" i="4"/>
  <c r="I26" i="4"/>
  <c r="H26" i="4"/>
  <c r="G26" i="4"/>
  <c r="F26" i="4"/>
  <c r="E26" i="4"/>
  <c r="D26" i="4"/>
  <c r="B25" i="4"/>
  <c r="S23" i="4"/>
  <c r="R23" i="4"/>
  <c r="Q23" i="4"/>
  <c r="P23" i="4"/>
  <c r="O23" i="4"/>
  <c r="N23" i="4"/>
  <c r="M23" i="4"/>
  <c r="L23" i="4"/>
  <c r="K23" i="4"/>
  <c r="J23" i="4"/>
  <c r="I23" i="4"/>
  <c r="H23" i="4"/>
  <c r="G23" i="4"/>
  <c r="F23" i="4"/>
  <c r="E23" i="4"/>
  <c r="D23" i="4"/>
  <c r="S22" i="4"/>
  <c r="R22" i="4"/>
  <c r="Q22" i="4"/>
  <c r="P22" i="4"/>
  <c r="O22" i="4"/>
  <c r="N22" i="4"/>
  <c r="M22" i="4"/>
  <c r="L22" i="4"/>
  <c r="K22" i="4"/>
  <c r="J22" i="4"/>
  <c r="I22" i="4"/>
  <c r="H22" i="4"/>
  <c r="G22" i="4"/>
  <c r="F22" i="4"/>
  <c r="E22" i="4"/>
  <c r="D22" i="4"/>
  <c r="S21" i="4"/>
  <c r="R21" i="4"/>
  <c r="Q21" i="4"/>
  <c r="P21" i="4"/>
  <c r="O21" i="4"/>
  <c r="N21" i="4"/>
  <c r="M21" i="4"/>
  <c r="L21" i="4"/>
  <c r="K21" i="4"/>
  <c r="J21" i="4"/>
  <c r="I21" i="4"/>
  <c r="H21" i="4"/>
  <c r="G21" i="4"/>
  <c r="F21" i="4"/>
  <c r="E21" i="4"/>
  <c r="D21" i="4"/>
  <c r="S20" i="4"/>
  <c r="R20" i="4"/>
  <c r="Q20" i="4"/>
  <c r="P20" i="4"/>
  <c r="O20" i="4"/>
  <c r="N20" i="4"/>
  <c r="M20" i="4"/>
  <c r="L20" i="4"/>
  <c r="K20" i="4"/>
  <c r="J20" i="4"/>
  <c r="I20" i="4"/>
  <c r="H20" i="4"/>
  <c r="G20" i="4"/>
  <c r="F20" i="4"/>
  <c r="E20" i="4"/>
  <c r="D20" i="4"/>
  <c r="S30" i="3" l="1"/>
  <c r="R30" i="3"/>
  <c r="Q30" i="3"/>
  <c r="P30" i="3"/>
  <c r="O30" i="3"/>
  <c r="N30" i="3"/>
  <c r="M30" i="3"/>
  <c r="L30" i="3"/>
  <c r="K30" i="3"/>
  <c r="J30" i="3"/>
  <c r="I30" i="3"/>
  <c r="H30" i="3"/>
  <c r="G30" i="3"/>
  <c r="F30" i="3"/>
  <c r="E30" i="3"/>
  <c r="D30" i="3"/>
  <c r="S27" i="3"/>
  <c r="R27" i="3"/>
  <c r="Q27" i="3"/>
  <c r="P27" i="3"/>
  <c r="O27" i="3"/>
  <c r="N27" i="3"/>
  <c r="M27" i="3"/>
  <c r="L27" i="3"/>
  <c r="K27" i="3"/>
  <c r="J27" i="3"/>
  <c r="I27" i="3"/>
  <c r="H27" i="3"/>
  <c r="G27" i="3"/>
  <c r="F27" i="3"/>
  <c r="E27" i="3"/>
  <c r="D27" i="3"/>
  <c r="S26" i="3"/>
  <c r="R26" i="3"/>
  <c r="Q26" i="3"/>
  <c r="P26" i="3"/>
  <c r="O26" i="3"/>
  <c r="N26" i="3"/>
  <c r="M26" i="3"/>
  <c r="L26" i="3"/>
  <c r="K26" i="3"/>
  <c r="J26" i="3"/>
  <c r="I26" i="3"/>
  <c r="H26" i="3"/>
  <c r="G26" i="3"/>
  <c r="F26" i="3"/>
  <c r="E26" i="3"/>
  <c r="D26" i="3"/>
  <c r="B25" i="3"/>
  <c r="S23" i="3"/>
  <c r="R23" i="3"/>
  <c r="Q23" i="3"/>
  <c r="P23" i="3"/>
  <c r="O23" i="3"/>
  <c r="N23" i="3"/>
  <c r="M23" i="3"/>
  <c r="L23" i="3"/>
  <c r="K23" i="3"/>
  <c r="J23" i="3"/>
  <c r="I23" i="3"/>
  <c r="H23" i="3"/>
  <c r="G23" i="3"/>
  <c r="F23" i="3"/>
  <c r="E23" i="3"/>
  <c r="D23" i="3"/>
  <c r="S22" i="3"/>
  <c r="R22" i="3"/>
  <c r="Q22" i="3"/>
  <c r="P22" i="3"/>
  <c r="O22" i="3"/>
  <c r="N22" i="3"/>
  <c r="M22" i="3"/>
  <c r="L22" i="3"/>
  <c r="K22" i="3"/>
  <c r="J22" i="3"/>
  <c r="I22" i="3"/>
  <c r="H22" i="3"/>
  <c r="G22" i="3"/>
  <c r="F22" i="3"/>
  <c r="E22" i="3"/>
  <c r="D22" i="3"/>
  <c r="S21" i="3"/>
  <c r="R21" i="3"/>
  <c r="Q21" i="3"/>
  <c r="P21" i="3"/>
  <c r="O21" i="3"/>
  <c r="N21" i="3"/>
  <c r="M21" i="3"/>
  <c r="L21" i="3"/>
  <c r="K21" i="3"/>
  <c r="J21" i="3"/>
  <c r="I21" i="3"/>
  <c r="H21" i="3"/>
  <c r="G21" i="3"/>
  <c r="F21" i="3"/>
  <c r="E21" i="3"/>
  <c r="D21" i="3"/>
  <c r="S20" i="3"/>
  <c r="R20" i="3"/>
  <c r="Q20" i="3"/>
  <c r="P20" i="3"/>
  <c r="O20" i="3"/>
  <c r="N20" i="3"/>
  <c r="M20" i="3"/>
  <c r="L20" i="3"/>
  <c r="K20" i="3"/>
  <c r="J20" i="3"/>
  <c r="I20" i="3"/>
  <c r="H20" i="3"/>
  <c r="G20" i="3"/>
  <c r="F20" i="3"/>
  <c r="E20" i="3"/>
  <c r="D20" i="3"/>
  <c r="S30" i="2" l="1"/>
  <c r="R30" i="2"/>
  <c r="Q30" i="2"/>
  <c r="P30" i="2"/>
  <c r="O30" i="2"/>
  <c r="N30" i="2"/>
  <c r="M30" i="2"/>
  <c r="L30" i="2"/>
  <c r="K30" i="2"/>
  <c r="J30" i="2"/>
  <c r="I30" i="2"/>
  <c r="H30" i="2"/>
  <c r="G30" i="2"/>
  <c r="F30" i="2"/>
  <c r="E30" i="2"/>
  <c r="D30" i="2"/>
  <c r="S27" i="2"/>
  <c r="R27" i="2"/>
  <c r="Q27" i="2"/>
  <c r="P27" i="2"/>
  <c r="O27" i="2"/>
  <c r="N27" i="2"/>
  <c r="M27" i="2"/>
  <c r="L27" i="2"/>
  <c r="K27" i="2"/>
  <c r="J27" i="2"/>
  <c r="I27" i="2"/>
  <c r="H27" i="2"/>
  <c r="G27" i="2"/>
  <c r="F27" i="2"/>
  <c r="E27" i="2"/>
  <c r="D27" i="2"/>
  <c r="S26" i="2"/>
  <c r="R26" i="2"/>
  <c r="Q26" i="2"/>
  <c r="P26" i="2"/>
  <c r="O26" i="2"/>
  <c r="N26" i="2"/>
  <c r="M26" i="2"/>
  <c r="L26" i="2"/>
  <c r="K26" i="2"/>
  <c r="J26" i="2"/>
  <c r="I26" i="2"/>
  <c r="H26" i="2"/>
  <c r="G26" i="2"/>
  <c r="F26" i="2"/>
  <c r="E26" i="2"/>
  <c r="D26" i="2"/>
  <c r="B25" i="2"/>
  <c r="S23" i="2"/>
  <c r="R23" i="2"/>
  <c r="Q23" i="2"/>
  <c r="P23" i="2"/>
  <c r="O23" i="2"/>
  <c r="N23" i="2"/>
  <c r="M23" i="2"/>
  <c r="L23" i="2"/>
  <c r="K23" i="2"/>
  <c r="J23" i="2"/>
  <c r="I23" i="2"/>
  <c r="H23" i="2"/>
  <c r="G23" i="2"/>
  <c r="F23" i="2"/>
  <c r="E23" i="2"/>
  <c r="D23" i="2"/>
  <c r="S22" i="2"/>
  <c r="R22" i="2"/>
  <c r="Q22" i="2"/>
  <c r="P22" i="2"/>
  <c r="O22" i="2"/>
  <c r="N22" i="2"/>
  <c r="M22" i="2"/>
  <c r="L22" i="2"/>
  <c r="K22" i="2"/>
  <c r="J22" i="2"/>
  <c r="I22" i="2"/>
  <c r="H22" i="2"/>
  <c r="G22" i="2"/>
  <c r="F22" i="2"/>
  <c r="E22" i="2"/>
  <c r="D22" i="2"/>
  <c r="S21" i="2"/>
  <c r="R21" i="2"/>
  <c r="Q21" i="2"/>
  <c r="P21" i="2"/>
  <c r="O21" i="2"/>
  <c r="N21" i="2"/>
  <c r="M21" i="2"/>
  <c r="L21" i="2"/>
  <c r="K21" i="2"/>
  <c r="J21" i="2"/>
  <c r="I21" i="2"/>
  <c r="H21" i="2"/>
  <c r="G21" i="2"/>
  <c r="F21" i="2"/>
  <c r="E21" i="2"/>
  <c r="D21" i="2"/>
  <c r="R20" i="2"/>
  <c r="Q20" i="2"/>
  <c r="P20" i="2"/>
  <c r="O20" i="2"/>
  <c r="N20" i="2"/>
  <c r="M20" i="2"/>
  <c r="L20" i="2"/>
  <c r="K20" i="2"/>
  <c r="J20" i="2"/>
  <c r="I20" i="2"/>
  <c r="H20" i="2"/>
  <c r="G20" i="2"/>
  <c r="F20" i="2"/>
  <c r="E20" i="2"/>
  <c r="D20" i="2"/>
  <c r="D21" i="1" l="1"/>
  <c r="E21" i="1"/>
  <c r="F21" i="1"/>
  <c r="G21" i="1"/>
  <c r="H21" i="1"/>
  <c r="I21" i="1"/>
  <c r="J21" i="1"/>
  <c r="K21" i="1"/>
  <c r="L21" i="1"/>
  <c r="M21" i="1"/>
  <c r="N21" i="1"/>
  <c r="O21" i="1"/>
  <c r="P21" i="1"/>
  <c r="Q21" i="1"/>
  <c r="R21" i="1"/>
  <c r="S21" i="1"/>
  <c r="D27" i="1"/>
  <c r="D26" i="1" s="1"/>
  <c r="D22" i="1" s="1"/>
  <c r="E27" i="1"/>
  <c r="E26" i="1" s="1"/>
  <c r="E22" i="1" s="1"/>
  <c r="F27" i="1"/>
  <c r="F26" i="1" s="1"/>
  <c r="F22" i="1" s="1"/>
  <c r="G27" i="1"/>
  <c r="G26" i="1" s="1"/>
  <c r="G22" i="1" s="1"/>
  <c r="H27" i="1"/>
  <c r="H26" i="1" s="1"/>
  <c r="H22" i="1" s="1"/>
  <c r="I27" i="1"/>
  <c r="I26" i="1" s="1"/>
  <c r="I22" i="1" s="1"/>
  <c r="J27" i="1"/>
  <c r="J26" i="1" s="1"/>
  <c r="J22" i="1" s="1"/>
  <c r="K27" i="1"/>
  <c r="K26" i="1" s="1"/>
  <c r="K22" i="1" s="1"/>
  <c r="L27" i="1"/>
  <c r="L26" i="1" s="1"/>
  <c r="L22" i="1" s="1"/>
  <c r="M27" i="1"/>
  <c r="M26" i="1" s="1"/>
  <c r="M22" i="1" s="1"/>
  <c r="N27" i="1"/>
  <c r="N26" i="1" s="1"/>
  <c r="N22" i="1" s="1"/>
  <c r="O27" i="1"/>
  <c r="O26" i="1" s="1"/>
  <c r="O22" i="1" s="1"/>
  <c r="P27" i="1"/>
  <c r="P26" i="1" s="1"/>
  <c r="P22" i="1" s="1"/>
  <c r="Q27" i="1"/>
  <c r="Q26" i="1" s="1"/>
  <c r="Q22" i="1" s="1"/>
  <c r="R27" i="1"/>
  <c r="R26" i="1" s="1"/>
  <c r="R22" i="1" s="1"/>
  <c r="S27" i="1"/>
  <c r="S26" i="1" s="1"/>
  <c r="S22" i="1" s="1"/>
  <c r="D29" i="1"/>
  <c r="D23" i="1" s="1"/>
  <c r="E29" i="1"/>
  <c r="E23" i="1" s="1"/>
  <c r="F29" i="1"/>
  <c r="F23" i="1" s="1"/>
  <c r="G29" i="1"/>
  <c r="G23" i="1" s="1"/>
  <c r="H29" i="1"/>
  <c r="H23" i="1" s="1"/>
  <c r="I29" i="1"/>
  <c r="I23" i="1" s="1"/>
  <c r="J29" i="1"/>
  <c r="J23" i="1" s="1"/>
  <c r="K29" i="1"/>
  <c r="K23" i="1" s="1"/>
  <c r="L29" i="1"/>
  <c r="L23" i="1" s="1"/>
  <c r="M29" i="1"/>
  <c r="M23" i="1" s="1"/>
  <c r="N29" i="1"/>
  <c r="N23" i="1" s="1"/>
  <c r="O29" i="1"/>
  <c r="O23" i="1" s="1"/>
  <c r="P29" i="1"/>
  <c r="P23" i="1" s="1"/>
  <c r="Q29" i="1"/>
  <c r="Q23" i="1" s="1"/>
  <c r="R29" i="1"/>
  <c r="R23" i="1" s="1"/>
  <c r="S29" i="1"/>
  <c r="S23" i="1" s="1"/>
  <c r="O20" i="1" l="1"/>
  <c r="K20" i="1"/>
  <c r="G20" i="1"/>
  <c r="R20" i="1"/>
  <c r="N20" i="1"/>
  <c r="J20" i="1"/>
  <c r="F20" i="1"/>
  <c r="Q20" i="1"/>
  <c r="M20" i="1"/>
  <c r="I20" i="1"/>
  <c r="E20" i="1"/>
  <c r="P20" i="1"/>
  <c r="L20" i="1"/>
  <c r="H20" i="1"/>
  <c r="D20" i="1"/>
</calcChain>
</file>

<file path=xl/sharedStrings.xml><?xml version="1.0" encoding="utf-8"?>
<sst xmlns="http://schemas.openxmlformats.org/spreadsheetml/2006/main" count="6050" uniqueCount="1611">
  <si>
    <t>Заместитель главного инженера                                                   Б. В. Куманеев</t>
  </si>
  <si>
    <t>Праводелова В.Ю.</t>
  </si>
  <si>
    <t xml:space="preserve">Заместитель директора филиала по экономике и финансам </t>
  </si>
  <si>
    <t>1.6.1</t>
  </si>
  <si>
    <t>Прочие инвестиционные проекты, всего, в том числе:</t>
  </si>
  <si>
    <t>1.6</t>
  </si>
  <si>
    <t>H/ВЛГ/12/01/0001</t>
  </si>
  <si>
    <t xml:space="preserve">Выполнение строительно-монтажных работ проводимых по программе реконструкции воздушной линии электропередач 35 кВ (бух. Наименование ПС "Силикатный"-ТП 35/6 "Сурок") инв. № 865002901 находящаяся по адресу  Республика Марий Эл, Медведевский район, в/г 18, п. Сурок  </t>
  </si>
  <si>
    <t>1.2.2.1.1</t>
  </si>
  <si>
    <t>Реконструкция линий электропередачи, всего, в том числе:</t>
  </si>
  <si>
    <t>1.2.2.1</t>
  </si>
  <si>
    <t>Реконструкция, модернизация, техническое перевооружение линий электропередачи, всего, в том числе:</t>
  </si>
  <si>
    <t>1.2.2</t>
  </si>
  <si>
    <t>Республика Марий Эл</t>
  </si>
  <si>
    <t>Технологическое присоединение, всего, в том числе:</t>
  </si>
  <si>
    <t>Прочие инвестиционные проекты, всего</t>
  </si>
  <si>
    <t>0.6</t>
  </si>
  <si>
    <t>Реконструкция, модернизация, техническое перевооружение, всего</t>
  </si>
  <si>
    <t>0.2</t>
  </si>
  <si>
    <t>Технологическое присоединение, всего</t>
  </si>
  <si>
    <t>0.1</t>
  </si>
  <si>
    <t>ВСЕГО по инвестиционной программе, в том числе:</t>
  </si>
  <si>
    <t>0</t>
  </si>
  <si>
    <t>10.2</t>
  </si>
  <si>
    <t>10.1</t>
  </si>
  <si>
    <t>9.2</t>
  </si>
  <si>
    <t>9.1</t>
  </si>
  <si>
    <t>8.2</t>
  </si>
  <si>
    <t>8.1</t>
  </si>
  <si>
    <t>7.2</t>
  </si>
  <si>
    <t>7.1</t>
  </si>
  <si>
    <t>6.2</t>
  </si>
  <si>
    <t>6.1</t>
  </si>
  <si>
    <t>5.4</t>
  </si>
  <si>
    <t>5.3</t>
  </si>
  <si>
    <t>5.2</t>
  </si>
  <si>
    <t>5.1</t>
  </si>
  <si>
    <t>4.2</t>
  </si>
  <si>
    <t>4.1</t>
  </si>
  <si>
    <t>Факт 
(Предложение по корректировке утвержденного плана)</t>
  </si>
  <si>
    <t>План
 (Утвержденный план)</t>
  </si>
  <si>
    <t>Наименование количественного показателя, соответствующего цели</t>
  </si>
  <si>
    <t>Фхо (млн.руб)</t>
  </si>
  <si>
    <t>Р6з_тр (мВА)</t>
  </si>
  <si>
    <t>L35 з_лэп (км)</t>
  </si>
  <si>
    <t>Инвестиции, связанные с деятельностью, не относящейся к сфере электроэнергетики</t>
  </si>
  <si>
    <t>Обеспечение текущей деятельности в сфере электроэнергетики, в том числе развитие информационной инфраструктуры, хозяйственное обеспечение деятельности</t>
  </si>
  <si>
    <t>Выполнение требований законодательства Российской Федерации, предписаний органов исполнительной власти, регламентов рынков электрической энергии</t>
  </si>
  <si>
    <t xml:space="preserve">Повышение качества оказываемых услуг в сфере электроэнергетики </t>
  </si>
  <si>
    <t xml:space="preserve">Повышение надежности оказываемых услуг в сфере электроэнергетики </t>
  </si>
  <si>
    <t>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t>
  </si>
  <si>
    <t>Развитие электрической сети/усиление существующей электрической сети, связанное с подключением новых потребителей</t>
  </si>
  <si>
    <t>Цели реализации инвестиционных проектов и плановые (фактические) значения количественных показателей, характеризующие достижение таких целей</t>
  </si>
  <si>
    <t>Идентифика-тор инвестицион-ного проекта</t>
  </si>
  <si>
    <t xml:space="preserve">  Наименование инвестиционного проекта (группы инвестиционных проектов)</t>
  </si>
  <si>
    <t>Номер группы инвести-ционных проектов</t>
  </si>
  <si>
    <t xml:space="preserve">                                                                                                              реквизиты решения органа исполнительной власти, утвердившего инвестиционную программу</t>
  </si>
  <si>
    <t xml:space="preserve">                                                         полное наименование субъекта электроэнергетики</t>
  </si>
  <si>
    <t>Инвестиционная программа  филиал "Волго-Вятский" АО "Оборонэнерго"</t>
  </si>
  <si>
    <t>Форма 1. Перечени инвестиционных проектов</t>
  </si>
  <si>
    <t xml:space="preserve"> на год 2020</t>
  </si>
  <si>
    <t>Год раскрытия информации: 2019 год</t>
  </si>
  <si>
    <t>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t>
  </si>
  <si>
    <t>Замена силового трансформатора ТМ-250 на ТМГ-250 в ТП-7 инв.№ 865068797, Республика Марий Эл Медведевский район, п. Речной</t>
  </si>
  <si>
    <t>К/ВЛГ/12/05/0004</t>
  </si>
  <si>
    <t xml:space="preserve"> на год 2021</t>
  </si>
  <si>
    <t>Утвержденные плановые значения показателей приведены в соответствии с  Приказом №       года Министерством экономического развития и торговли Республики Марий Эл</t>
  </si>
  <si>
    <t>I/ВЛГ/12/01/0001</t>
  </si>
  <si>
    <t>Замена силового трансформатора ТМ-250 на ТМГ-250 в ТП-10 инв.№ 864004692, Республика Марий Эл Медведевский район, п. Сурок</t>
  </si>
  <si>
    <t>К/ВЛГ/12/05/0005</t>
  </si>
  <si>
    <t xml:space="preserve"> на год 2022</t>
  </si>
  <si>
    <t>Утвержденные плановые значения показателей приведены в соответствии с  Приказом №  года Министерством экономического развития и торговли Республики Марий Эл</t>
  </si>
  <si>
    <t>К/ВЛГ/12/01/0001</t>
  </si>
  <si>
    <t>1.2.2.1.2</t>
  </si>
  <si>
    <t xml:space="preserve">Выполнение проектных работ по реконструкции ВЛ 35 кВ: ПС "Силикатный"-ТП 35/6 "Сурок" инв. № 865002901, с установкой реклоузера и высоковольтного узла учёта находящаяся по адресу Республика Марий Эл, Медведевский район, в/г 18, п. Сурок  </t>
  </si>
  <si>
    <t>К/ВЛГ/12/01/0002</t>
  </si>
  <si>
    <t>Замена силового трансформатора ТМ-100 на ТМГ-160 в ТП-3 инв.№ 864004683, Республика Марий Эл Медведевский район, п. Сурок</t>
  </si>
  <si>
    <t>К/ВЛГ/12/05/0006</t>
  </si>
  <si>
    <t xml:space="preserve"> на год 2023</t>
  </si>
  <si>
    <t>1.2.2.1.</t>
  </si>
  <si>
    <t xml:space="preserve">Выполнение строительно-монтажных работ по реконструкции ВЛ 35 кВ: ПС "Силикатный"-ТП 35/6 "Сурок" инв. № 865002901, с установкой реклоузера и высоковольтного узла учёта находящаяся по адресу Республика Марий Эл, Медведевский район, в/г 18, п. Сурок  </t>
  </si>
  <si>
    <t>1.2.2.2.</t>
  </si>
  <si>
    <t>Проектные работы по реконструкции кабельной  линии 6 кВ кабельной  линии 6 кВ ТП-7 - КТПн-9, расположенной по адресу:  республика Марий Эл,  Медведевский район, пос. Сурок, в/г 18,  инв. № 865002899</t>
  </si>
  <si>
    <t>Проектные работы по реконструкции кабельной  линии 6 кВ кабельной  линии 6 кВ ТП-10 - КТПн-17, расположенной по адресу:  республика Марий Эл,  Медведевский район, пос. Сурок, в/г 18,  инв. № 865002899</t>
  </si>
  <si>
    <t>1.2.2.3.</t>
  </si>
  <si>
    <t>Проектные работы по реконструкции кабельной  линии 6 кВ ТП-8 - КТПн-10, расположенной по адресу:  республика Марий Эл, Медведевский район, пос. Речной, в/г 24,  инв. № 864023077</t>
  </si>
  <si>
    <t>К/ВЛГ/12/01/0003</t>
  </si>
  <si>
    <t>Замена силового трансформатора ТМ-250 на ТМГ-250 в ТП-11 инв.№ 864004756, Республика Марий Эл Медведевский район, п. Речной</t>
  </si>
  <si>
    <t>К/ВЛГ/12/05/0007</t>
  </si>
  <si>
    <t xml:space="preserve"> на год 2024</t>
  </si>
  <si>
    <t>Строительно-монтажные работы по реконструкции кабельной линии 6 кВ ТП-7 - КТПн-9, расположенной по адресу:  республика Марий Эл,  Медведевский район, пос. Сурок, в/г 18,  инв. № 865002899.</t>
  </si>
  <si>
    <t>Строительно-монтажные работы по реконструкции кабельной  линии 6 кВ ТП-10 - КТПн-17, расположенной по адресу:  республика Марий Эл,  Медведевский район, пос. Сурок, в/г 18,  инв. № 865002899.</t>
  </si>
  <si>
    <t>К/ВЛГ/12/01/0004</t>
  </si>
  <si>
    <t>Строительно-монтажные работы по реконструкции кабельной  линии 6 кВ ТП-8 - КТПн-10, расположенной по адресу:  республика Марий Эл, Медведевский район, пос. Речной, в/г 24,  инв. № 864023077</t>
  </si>
  <si>
    <t>К/ВЛГ/12/01/0005</t>
  </si>
  <si>
    <t>Замена силового трансформатора ТМ-400 на ТМГ-400 в ТП-5 инв.№ 864004758, Республика Марий Эл Медведевский район, п. Речной</t>
  </si>
  <si>
    <t>К/ВЛГ/12/05/0008</t>
  </si>
  <si>
    <t>1.6.2</t>
  </si>
  <si>
    <t>Замена силового трансформатора ТМ-250 на ТМГ-250 в КТПн-10 инв.№ 864004754, Республика Марий Эл Медведевский район, п. Речной</t>
  </si>
  <si>
    <t>К/ВЛГ/12/05/0009</t>
  </si>
  <si>
    <t>1.6.3</t>
  </si>
  <si>
    <t>Поставка измерительных приборов для ремонтного, оперативного персонала ПУ, РЭС и ЭТЛ для филиала «Волго-Вятский» АО «Оборонэнерго»</t>
  </si>
  <si>
    <t>К/ВЛГ/12/05/0010</t>
  </si>
  <si>
    <t>Приложение  № 2</t>
  </si>
  <si>
    <t>к приказу Минэнерго России</t>
  </si>
  <si>
    <t>от «05» мая 2016 г. № 380</t>
  </si>
  <si>
    <t>Форма 2. План финансирования капитальных вложений по инвестиционным проектам</t>
  </si>
  <si>
    <t>Инвестиционная программа филиал "Волго-Вятский" АО "Оборонэнерго"</t>
  </si>
  <si>
    <t>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t>
  </si>
  <si>
    <t xml:space="preserve">                                                                                                                                                             реквизиты решения органа исполнительной власти, утвердившего инвестиционную программу</t>
  </si>
  <si>
    <t>Идентификатор инвестицион-ного проекта</t>
  </si>
  <si>
    <t>Текущая стадия реализации инвестиционного проекта</t>
  </si>
  <si>
    <t>Год начала  реализации инвестиционного проекта</t>
  </si>
  <si>
    <t>Год окончания реализации инвестицион-ного проекта</t>
  </si>
  <si>
    <t>Полная сметная стоимость инвестиционного проекта в соответствии с утвержденной проектной документацией</t>
  </si>
  <si>
    <t>Размер платы за технологическое присоединение (подключение), млн рублей</t>
  </si>
  <si>
    <r>
      <t>Фактический объем финансирования на 01.01.2019 года 
(N-1)</t>
    </r>
    <r>
      <rPr>
        <vertAlign val="superscript"/>
        <sz val="12"/>
        <rFont val="Times New Roman"/>
        <family val="1"/>
        <charset val="204"/>
      </rPr>
      <t>3)</t>
    </r>
    <r>
      <rPr>
        <sz val="12"/>
        <rFont val="Times New Roman"/>
        <family val="1"/>
        <charset val="204"/>
      </rPr>
      <t xml:space="preserve">, млн рублей 
(с НДС) </t>
    </r>
  </si>
  <si>
    <t>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t>
  </si>
  <si>
    <t xml:space="preserve">Оценка полной стоимости инвестиционного проекта в прогнозных ценах соответствующих лет, млн рублей (с НДС) </t>
  </si>
  <si>
    <t xml:space="preserve">Остаток финансирования капитальных вложений в прогнозных ценах соответствующих лет,  млн рублей 
(с НДС) </t>
  </si>
  <si>
    <t>Финансирование капитальных вложений 
2019 года (N-1) в прогнозных ценах, млн рублей (с НДС)</t>
  </si>
  <si>
    <t>Финансирование капитальных вложений в прогнозных ценах соответствующих лет , млн рублей (с НДС)</t>
  </si>
  <si>
    <t>Краткое обоснование  корректировки утвержденного плана</t>
  </si>
  <si>
    <t>План</t>
  </si>
  <si>
    <t>Предложение по корректировке утвержденного плана</t>
  </si>
  <si>
    <t>План (Утвержденный план)</t>
  </si>
  <si>
    <r>
      <t>Факт 
(Предложение по корректировке утвержденного плана)</t>
    </r>
    <r>
      <rPr>
        <vertAlign val="superscript"/>
        <sz val="12"/>
        <rFont val="Times New Roman"/>
        <family val="1"/>
        <charset val="204"/>
      </rPr>
      <t>1)</t>
    </r>
  </si>
  <si>
    <t>План года 2020</t>
  </si>
  <si>
    <t>Предложение по корректировке  плана 2020 года</t>
  </si>
  <si>
    <t>План года 2021</t>
  </si>
  <si>
    <t>Предложение по корректировке  плана 2021 года</t>
  </si>
  <si>
    <t>План года 2022</t>
  </si>
  <si>
    <t>Предложение по корректировке  плана 2022 года</t>
  </si>
  <si>
    <t xml:space="preserve"> План года 2023</t>
  </si>
  <si>
    <t>Предложение по корректировке   плана 2023 года</t>
  </si>
  <si>
    <t>План года 2024</t>
  </si>
  <si>
    <t>Предложение по корректировке   плана 2024 года</t>
  </si>
  <si>
    <r>
      <rPr>
        <b/>
        <sz val="12"/>
        <rFont val="Times New Roman"/>
        <family val="1"/>
        <charset val="204"/>
      </rPr>
      <t xml:space="preserve">Итого </t>
    </r>
    <r>
      <rPr>
        <sz val="12"/>
        <rFont val="Times New Roman"/>
        <family val="1"/>
        <charset val="204"/>
      </rPr>
      <t>за период реализации инвестиционной программы</t>
    </r>
    <r>
      <rPr>
        <b/>
        <sz val="12"/>
        <rFont val="Times New Roman"/>
        <family val="1"/>
        <charset val="204"/>
      </rPr>
      <t xml:space="preserve"> года</t>
    </r>
    <r>
      <rPr>
        <sz val="12"/>
        <rFont val="Times New Roman"/>
        <family val="1"/>
        <charset val="204"/>
      </rPr>
      <t xml:space="preserve">
</t>
    </r>
    <r>
      <rPr>
        <b/>
        <sz val="12"/>
        <rFont val="Times New Roman"/>
        <family val="1"/>
        <charset val="204"/>
      </rPr>
      <t>(план)</t>
    </r>
  </si>
  <si>
    <r>
      <rPr>
        <b/>
        <sz val="12"/>
        <rFont val="Times New Roman"/>
        <family val="1"/>
        <charset val="204"/>
      </rPr>
      <t>Итого</t>
    </r>
    <r>
      <rPr>
        <sz val="12"/>
        <rFont val="Times New Roman"/>
        <family val="1"/>
        <charset val="204"/>
      </rPr>
      <t xml:space="preserve"> за период реализации инвестиционной программы
(с учетом предложений по </t>
    </r>
    <r>
      <rPr>
        <b/>
        <sz val="12"/>
        <rFont val="Times New Roman"/>
        <family val="1"/>
        <charset val="204"/>
      </rPr>
      <t>корректировке утвержденного плана</t>
    </r>
    <r>
      <rPr>
        <sz val="12"/>
        <rFont val="Times New Roman"/>
        <family val="1"/>
        <charset val="204"/>
      </rPr>
      <t xml:space="preserve">) </t>
    </r>
    <r>
      <rPr>
        <b/>
        <sz val="12"/>
        <rFont val="Times New Roman"/>
        <family val="1"/>
        <charset val="204"/>
      </rPr>
      <t xml:space="preserve"> года</t>
    </r>
  </si>
  <si>
    <t xml:space="preserve">План </t>
  </si>
  <si>
    <t>в базисном уровне цен, млн рублей 
(с НДС)</t>
  </si>
  <si>
    <t>в ценах, сложившихся ко времени составления сметной документации, млн рублей (с НДС)</t>
  </si>
  <si>
    <t>месяц и год составления сметной документации</t>
  </si>
  <si>
    <t xml:space="preserve">в текущих ценах, млн рублей (с НДС) </t>
  </si>
  <si>
    <t xml:space="preserve">в прогнозных ценах соответствующих лет, млн рублей 
(с НДС) </t>
  </si>
  <si>
    <t>План 
на 01.01.2019года (N-1)</t>
  </si>
  <si>
    <r>
      <t>План 
на 01.01.2020 года X</t>
    </r>
    <r>
      <rPr>
        <vertAlign val="superscript"/>
        <sz val="12"/>
        <rFont val="Times New Roman"/>
        <family val="1"/>
        <charset val="204"/>
      </rPr>
      <t>4)</t>
    </r>
  </si>
  <si>
    <t>Предложение по корректировке утвержденного плана на 01.01.2020 года X</t>
  </si>
  <si>
    <t>Общий объем финансирования, в том числе за счет:</t>
  </si>
  <si>
    <t>федерального бюджета</t>
  </si>
  <si>
    <t>бюджетов субъектов Российской Федерации и муниципальных образований</t>
  </si>
  <si>
    <t>средств, полученных от оказания услуг, реализации товаров по регулируемым государством ценам (тарифам)</t>
  </si>
  <si>
    <t>иных источников финансирования</t>
  </si>
  <si>
    <t>16.1</t>
  </si>
  <si>
    <t>16.2</t>
  </si>
  <si>
    <t>16.3</t>
  </si>
  <si>
    <t>16.4</t>
  </si>
  <si>
    <t>32.1</t>
  </si>
  <si>
    <t>32.2</t>
  </si>
  <si>
    <t>32.3</t>
  </si>
  <si>
    <t>32.4</t>
  </si>
  <si>
    <t>32.5</t>
  </si>
  <si>
    <t>32.6</t>
  </si>
  <si>
    <t>32.7</t>
  </si>
  <si>
    <t>32.8</t>
  </si>
  <si>
    <t>32.9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</si>
  <si>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</si>
  <si>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</si>
  <si>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</si>
  <si>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</si>
  <si>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</si>
  <si>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</si>
  <si>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</si>
  <si>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</si>
  <si>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</si>
  <si>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</si>
  <si>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</si>
  <si>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</si>
  <si>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</si>
  <si>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</si>
  <si>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</si>
  <si>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</si>
  <si>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</si>
  <si>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</si>
  <si>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</si>
  <si>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</si>
  <si>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</si>
  <si>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32.31</t>
  </si>
  <si>
    <t>32.32</t>
  </si>
  <si>
    <t>32.33</t>
  </si>
  <si>
    <t>32.34</t>
  </si>
  <si>
    <t>32.35</t>
  </si>
  <si>
    <t>32.36</t>
  </si>
  <si>
    <t>32.37</t>
  </si>
  <si>
    <t>32.38</t>
  </si>
  <si>
    <t>32.39</t>
  </si>
  <si>
    <t>32.40</t>
  </si>
  <si>
    <t>32.41</t>
  </si>
  <si>
    <t>32.42</t>
  </si>
  <si>
    <t>32.43</t>
  </si>
  <si>
    <t>32.44</t>
  </si>
  <si>
    <t>32.45</t>
  </si>
  <si>
    <t>32.46</t>
  </si>
  <si>
    <t>32.47</t>
  </si>
  <si>
    <t>32.48</t>
  </si>
  <si>
    <t>32.49</t>
  </si>
  <si>
    <t>32.50</t>
  </si>
  <si>
    <t>0.3</t>
  </si>
  <si>
    <t>Инвестиционные проекты, реализация которых обуславливается схемами и программами перспективного развития электроэнергетики, всего</t>
  </si>
  <si>
    <t>0.4</t>
  </si>
  <si>
    <t>Прочее новое строительство объектов электросетевого хозяйства, всего</t>
  </si>
  <si>
    <t>0.5</t>
  </si>
  <si>
    <t>Покупка земельных участков для целей реализации инвестиционных проектов, всего</t>
  </si>
  <si>
    <t>1</t>
  </si>
  <si>
    <t>1.1</t>
  </si>
  <si>
    <t>0,000</t>
  </si>
  <si>
    <t>1.1.1.</t>
  </si>
  <si>
    <t>Технологическое присоединение энергопринимающих устройств потребителей, всего , в том числе:</t>
  </si>
  <si>
    <t>1.1.1.1</t>
  </si>
  <si>
    <t xml:space="preserve">Технологическое присоединение энергопринимающих устройств потребителей максимальной мощностью до 15 кВт включительно, всего </t>
  </si>
  <si>
    <t>1.1.1.2</t>
  </si>
  <si>
    <t xml:space="preserve">Технологическое присоединение энергопринимающих устройств потребителей максимальной мощностью до 150 кВт включительно, всего </t>
  </si>
  <si>
    <t>1.1.1.3</t>
  </si>
  <si>
    <t>Технологическое присоединение энергопринимающих устройств потребителей свыше 150 кВт, всего , в том числе:</t>
  </si>
  <si>
    <t>1.1.2.</t>
  </si>
  <si>
    <t>Технологическое присоединение объектов электросетевого хозяйства, всего , в том числе:</t>
  </si>
  <si>
    <t>1.1.2.1.</t>
  </si>
  <si>
    <t>Технологическое присоединение объектов электросетевого хозяйства, принадлежащих  иным сетевым организациям и иным лицам, всего , в том числе:</t>
  </si>
  <si>
    <t>1.1.2.2.</t>
  </si>
  <si>
    <t>Технологическое присоединение к электрическим сетям иных сетевых организаций, всего , в том числе:</t>
  </si>
  <si>
    <t>1.1.3.</t>
  </si>
  <si>
    <t>Технологическое присоединение объектов по производству электрической энергии всего , в том числе:</t>
  </si>
  <si>
    <t>1.3.1.</t>
  </si>
  <si>
    <t>Строительство новых объектов электросетевого хозяйства  (за исключением усиления существующей электрической сети) в целях осуществления технологического присоединения объекта по производству электрической энергии, всего , в том числе:</t>
  </si>
  <si>
    <t>1.3.2.</t>
  </si>
  <si>
    <t>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 в том числе:</t>
  </si>
  <si>
    <t>1.3.3.</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</si>
  <si>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</si>
  <si>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1.1.4.</t>
  </si>
  <si>
    <t>Усиление электрической сети в целях осуществления технологического присоединения энергопринимающих устройств потребителей и (или) объектов электросетевого хозяйства всего , в том числе:</t>
  </si>
  <si>
    <t>1.4.1.</t>
  </si>
  <si>
    <t>Строительство новых объектов электросетевого хозяйства для усиления электрической сети в целях осуществления технологического присоединения, всего , в том числе:</t>
  </si>
  <si>
    <t>1.4.2.</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</si>
  <si>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всего , в том числе:</t>
  </si>
  <si>
    <t>1.2.</t>
  </si>
  <si>
    <t>Реконструкция, модернизация, техническое перевооружение всего , в том числе:</t>
  </si>
  <si>
    <t>1.2.1.</t>
  </si>
  <si>
    <t>Реконструкция, модернизация, техническое перевооружение  трансформаторных и иных подстанций, распределительных пунктов, всего , в том числе:</t>
  </si>
  <si>
    <t>1.2.1.1.</t>
  </si>
  <si>
    <t>Реконструкция трансформаторных и иных подстанций, всего, в том числе:</t>
  </si>
  <si>
    <t>1.2.1.2.</t>
  </si>
  <si>
    <t>Модернизация, техническое перевооружение трансформаторных и иных подстанций, распределительных пунктов, всего, в том числе:</t>
  </si>
  <si>
    <t>1.2.2.1.1.</t>
  </si>
  <si>
    <t>С</t>
  </si>
  <si>
    <t>нд</t>
  </si>
  <si>
    <t>Уменьшение лимитов финансирования</t>
  </si>
  <si>
    <t>П</t>
  </si>
  <si>
    <t>1.2.2.1.3</t>
  </si>
  <si>
    <t>1.2.2.1.4</t>
  </si>
  <si>
    <t>1.2.2.1.5</t>
  </si>
  <si>
    <t>1.2.2.1.6</t>
  </si>
  <si>
    <t>1.2.2.1.7</t>
  </si>
  <si>
    <t>1.2.2.1.8</t>
  </si>
  <si>
    <t>1.2.2.1.9</t>
  </si>
  <si>
    <t>Модернизация, техническое перевооружение линий электропередачи, всего , в том числе:</t>
  </si>
  <si>
    <t>1.2.3.</t>
  </si>
  <si>
    <t>Развитие и модернизация учета электрической энергии (мощности), всего, в том числе:</t>
  </si>
  <si>
    <t>1.2.3.1.</t>
  </si>
  <si>
    <t>«Установка приборов учета, класс напряжения 0,22 (0,4) кВ, всего, в том числе:»</t>
  </si>
  <si>
    <t>1.2.3.2.</t>
  </si>
  <si>
    <t>«Установка приборов учета, класс напряжения 6 (10) кВ, всего, в том числе:»</t>
  </si>
  <si>
    <t>1.2.3.3.</t>
  </si>
  <si>
    <t>«Установка приборов учета, класс напряжения 35 кВ, всего, в том числе:»</t>
  </si>
  <si>
    <t>1.2.3.4.</t>
  </si>
  <si>
    <t>«Установка приборов учета, класс напряжения 110 кВ и выше, всего, в том числе:»</t>
  </si>
  <si>
    <t>1.2.3.5.</t>
  </si>
  <si>
    <t>«Включение приборов учета в систему сбора и передачи данных, класс напряжения 0,22 (0,4) кВ, всего, в том числе:»</t>
  </si>
  <si>
    <t>1.2.3.6.</t>
  </si>
  <si>
    <t>«Включение приборов учета в систему сбора и передачи данных, класс напряжения 6 (10) кВ, всего, в том числе:»</t>
  </si>
  <si>
    <t>1.2.3.7.</t>
  </si>
  <si>
    <t>«Включение приборов учета в систему сбора и передачи данных, класс напряжения 35 кВ, всего, в том числе:»</t>
  </si>
  <si>
    <t>1.2.3.8.</t>
  </si>
  <si>
    <t>«Включение приборов учета в систему сбора и передачи данных, класс напряжения 110 кВ и выше, всего, в том числе:»</t>
  </si>
  <si>
    <t>1.2.4.</t>
  </si>
  <si>
    <t>Реконструкция, модернизация, техническое перевооружение прочих объектов основных средств, всего, в том числе:</t>
  </si>
  <si>
    <t>1.2.4.1.</t>
  </si>
  <si>
    <t>Реконструкция прочих объектов основных средств, всего, в том числе:</t>
  </si>
  <si>
    <t>1.2.4.2.</t>
  </si>
  <si>
    <t>Модернизация, техническое перевооружение прочих объектов основных средств, всего, в том числе:</t>
  </si>
  <si>
    <t>1.3.</t>
  </si>
  <si>
    <t>Инвестиционные проекты, реализация которых обуславливается схемами и программами перспективного развития электроэнергетики, всего, в том числе:</t>
  </si>
  <si>
    <t>Инвестиционные проекты, предусмотренные схемой и программой развития Единой энергетической системы России, всего, в том числе:</t>
  </si>
  <si>
    <t>Инвестиционные проекты, предусмотренные схемой и программой развития Воронежской области, всего, в том числе:</t>
  </si>
  <si>
    <t>1.4.</t>
  </si>
  <si>
    <t>Прочее новое строительство объектов электросетевого хозяйства, всего, в том числе:</t>
  </si>
  <si>
    <t>1.5.</t>
  </si>
  <si>
    <t>Покупка земельных участков для целей реализации инвестиционных проектов, всего, в том числе:</t>
  </si>
  <si>
    <t>1.6.4</t>
  </si>
  <si>
    <t>1.6.5</t>
  </si>
  <si>
    <t>1.6.6</t>
  </si>
  <si>
    <t>1.6.7</t>
  </si>
  <si>
    <r>
      <rPr>
        <vertAlign val="superscript"/>
        <sz val="12"/>
        <rFont val="Times New Roman"/>
        <family val="1"/>
        <charset val="204"/>
      </rPr>
      <t>1)</t>
    </r>
    <r>
      <rPr>
        <sz val="12"/>
        <rFont val="Times New Roman"/>
        <family val="1"/>
        <charset val="204"/>
      </rPr>
      <t xml:space="preserve"> Вместо слов «Факт (Предложение по корректировке утвержденного плана)» указывается слово «Факт», если год, в отношении которого заполняется столбец, будет завершен по состоянию на плановую дату раскрытия сетевой организацией информации об инвестиционной программе (о проекте инвестиционной программы и (или) проекте изменений, вносимых в инвестиционную программу) и обосновывающих ее материалах, либо в противном случае – слова «Предложение по корректировке утвержденного плана».</t>
    </r>
  </si>
  <si>
    <r>
      <rPr>
        <vertAlign val="superscript"/>
        <sz val="12"/>
        <rFont val="Times New Roman"/>
        <family val="1"/>
        <charset val="204"/>
      </rPr>
      <t>2)</t>
    </r>
    <r>
      <rPr>
        <sz val="12"/>
        <rFont val="Times New Roman"/>
        <family val="1"/>
        <charset val="204"/>
      </rPr>
      <t xml:space="preserve"> Вместо слов «План (Утвержденный план)» указывается слово «План», если на год, в отношении которого заполняется столбец, отсутствует утвержденная инвестиционная программа сетевой организации, либо в противном случае – слова «Утвержденный план».</t>
    </r>
  </si>
  <si>
    <r>
      <rPr>
        <vertAlign val="superscript"/>
        <sz val="12"/>
        <rFont val="Times New Roman"/>
        <family val="1"/>
        <charset val="204"/>
      </rPr>
      <t>3)</t>
    </r>
    <r>
      <rPr>
        <sz val="12"/>
        <rFont val="Times New Roman"/>
        <family val="1"/>
        <charset val="204"/>
      </rPr>
      <t xml:space="preserve"> Словосочетания вида «год N», «год (N-1)», «год (N+1)» в различных падежах заменяются указанием года (четыре цифры и слово «год» в соответствующем падеже), который определяется как первый год реализации инвестиционной программы (проекта инвестиционной программы и (или) изменений, вносимых в утвержденную инвестиционную программу) плюс или минус количество лет, равных числу указанному в словосочетании соответственно после знака «+» или «-».</t>
    </r>
  </si>
  <si>
    <r>
      <rPr>
        <vertAlign val="superscript"/>
        <sz val="12"/>
        <rFont val="Times New Roman"/>
        <family val="1"/>
        <charset val="204"/>
      </rPr>
      <t>4)</t>
    </r>
    <r>
      <rPr>
        <sz val="12"/>
        <rFont val="Times New Roman"/>
        <family val="1"/>
        <charset val="204"/>
      </rPr>
      <t xml:space="preserve"> «год X» заменяется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t>
    </r>
  </si>
  <si>
    <t>В.Ю. Праводелова</t>
  </si>
  <si>
    <t>Приложение  № 3</t>
  </si>
  <si>
    <t>Форма 3. План освоения капитальных вложений по инвестиционным проектам</t>
  </si>
  <si>
    <t xml:space="preserve">                                                                                                                                                              реквизиты решения органа исполнительной власти, утвердившего инвестиционную программу</t>
  </si>
  <si>
    <t xml:space="preserve">Текущая стадия реализации инвестиционного проекта  </t>
  </si>
  <si>
    <t>Год окончания реализации инвестиционного проекта</t>
  </si>
  <si>
    <r>
      <t>Полная сметная стоимость инвестиционного проекта в соответствии с утвержденной проектной документацией</t>
    </r>
    <r>
      <rPr>
        <vertAlign val="superscript"/>
        <sz val="12"/>
        <rFont val="Times New Roman"/>
        <family val="1"/>
        <charset val="204"/>
      </rPr>
      <t xml:space="preserve"> </t>
    </r>
    <r>
      <rPr>
        <sz val="12"/>
        <rFont val="Times New Roman"/>
        <family val="1"/>
        <charset val="204"/>
      </rPr>
      <t>в базисном уровне цен, млн рублей (без НДС)</t>
    </r>
  </si>
  <si>
    <t xml:space="preserve">Фактический объем освоения капитальных вложений на 01.01.2019 года 
(N-1), млн рублей 
(без НДС) </t>
  </si>
  <si>
    <t>Оценка полной стоимости в прогнозных ценах соответствующих лет, 
млн рублей (без НДС)</t>
  </si>
  <si>
    <t>Остаток освоения капитальных вложений, 
млн рублей (без НДС)</t>
  </si>
  <si>
    <t>Освоение капитальных вложений года 2019 (N-1) в прогнозных ценах соответствующих лет, млн рублей (без НДС)</t>
  </si>
  <si>
    <t>Освоение капитальных вложений в прогнозных ценах соответствующих лет, млн рублей  (без НДС)</t>
  </si>
  <si>
    <t>Краткое обоснование корректировки утвержденного плана</t>
  </si>
  <si>
    <t>Предложение по корректировке утвержденного  плана</t>
  </si>
  <si>
    <t>План на 01.01.2019 года (N-1)</t>
  </si>
  <si>
    <t>План 
на 01.01.2020 года X</t>
  </si>
  <si>
    <t>Предложение по корректировке утвержденного плана 
на 01.01.2020 года X</t>
  </si>
  <si>
    <t>2020 год N</t>
  </si>
  <si>
    <t xml:space="preserve">2021год (N+1) </t>
  </si>
  <si>
    <t>2022 год (N+2)</t>
  </si>
  <si>
    <t>2023 год (N+2)</t>
  </si>
  <si>
    <t>2024 год (N+2)</t>
  </si>
  <si>
    <t>Итого за период реализации инвестиционной программы
(план)</t>
  </si>
  <si>
    <t>Итого за период реализации инвестиционной программы
(предложение по корректировке утвержденного плана)</t>
  </si>
  <si>
    <t>Всего, в т.ч.:</t>
  </si>
  <si>
    <t>проектно-изыскательские работы</t>
  </si>
  <si>
    <t>строительные работы, реконструкция, монтаж оборудования</t>
  </si>
  <si>
    <t>оборудование</t>
  </si>
  <si>
    <t>прочие затраты</t>
  </si>
  <si>
    <t>в базисном уровне цен</t>
  </si>
  <si>
    <t>в прогнозных ценах соответствующих лет</t>
  </si>
  <si>
    <t xml:space="preserve">
План
(Утвержденный план)</t>
  </si>
  <si>
    <t xml:space="preserve">Факт 
(Предложение по корректировке утвержденного плана) </t>
  </si>
  <si>
    <t>План
(Утвержденный план)</t>
  </si>
  <si>
    <t>Факт 
(Предложение по корректировке плана)</t>
  </si>
  <si>
    <t>29.1</t>
  </si>
  <si>
    <t>29.2</t>
  </si>
  <si>
    <t>29.3</t>
  </si>
  <si>
    <t>29.4</t>
  </si>
  <si>
    <t>29.5</t>
  </si>
  <si>
    <t>29.6</t>
  </si>
  <si>
    <t>29.7</t>
  </si>
  <si>
    <t>29.8</t>
  </si>
  <si>
    <t>29.9</t>
  </si>
  <si>
    <t>29.10</t>
  </si>
  <si>
    <t>Приложение  № 4</t>
  </si>
  <si>
    <t>Форма 4. План ввода основных средств</t>
  </si>
  <si>
    <t>Год раскрытия информации: 2018 год</t>
  </si>
  <si>
    <t xml:space="preserve">                                                                                                                                           реквизиты решения органа исполнительной власти, утвердившего инвестиционную программу</t>
  </si>
  <si>
    <t>Первоначальная стоимость принимаемых к учету основных средств и нематериальных активов, млн рублей (без НДС)</t>
  </si>
  <si>
    <t>Принятие основных средств и нематериальных активов к бухгалтерскому учету в год 2019 (N-1)</t>
  </si>
  <si>
    <t>Принятие основных средств и нематериальных активов к бухгалтерскому учету</t>
  </si>
  <si>
    <t>Год N 2020</t>
  </si>
  <si>
    <t>Год 2021</t>
  </si>
  <si>
    <t>Год 2022</t>
  </si>
  <si>
    <t>Год 2023</t>
  </si>
  <si>
    <t>Год 2024</t>
  </si>
  <si>
    <t>Итого за период реализации инвестиционной программы</t>
  </si>
  <si>
    <t>Факт (Предложение по корректировке утвержденного плана)</t>
  </si>
  <si>
    <t>нематериальные активы</t>
  </si>
  <si>
    <t>основные средства</t>
  </si>
  <si>
    <t>млн рублей (без НДС)</t>
  </si>
  <si>
    <t>МВ×А</t>
  </si>
  <si>
    <t>Мвар</t>
  </si>
  <si>
    <t>км ЛЭП</t>
  </si>
  <si>
    <t>МВт</t>
  </si>
  <si>
    <t>Другое</t>
  </si>
  <si>
    <t>6.1.1</t>
  </si>
  <si>
    <t>6.1.2</t>
  </si>
  <si>
    <t>6.1.3</t>
  </si>
  <si>
    <t>6.1.4</t>
  </si>
  <si>
    <t>6.1.5</t>
  </si>
  <si>
    <t>6.1.6</t>
  </si>
  <si>
    <t>6.1.7</t>
  </si>
  <si>
    <t>6.2.1</t>
  </si>
  <si>
    <t>6.2.2</t>
  </si>
  <si>
    <t>6.2.3</t>
  </si>
  <si>
    <t>6.2.4</t>
  </si>
  <si>
    <t>6.2.5</t>
  </si>
  <si>
    <t>6.2.6</t>
  </si>
  <si>
    <t>6.2.7</t>
  </si>
  <si>
    <t>7.1.1</t>
  </si>
  <si>
    <t>7.1.2</t>
  </si>
  <si>
    <t>7.1.3</t>
  </si>
  <si>
    <t>7.1.4</t>
  </si>
  <si>
    <t>7.1.5</t>
  </si>
  <si>
    <t>7.1.6</t>
  </si>
  <si>
    <t>7.1.7</t>
  </si>
  <si>
    <t>7.2.1</t>
  </si>
  <si>
    <t>7.2.2</t>
  </si>
  <si>
    <t>7.2.3</t>
  </si>
  <si>
    <t>7.2.4</t>
  </si>
  <si>
    <t>7.2.5</t>
  </si>
  <si>
    <t>7.2.6</t>
  </si>
  <si>
    <t>7.2.7</t>
  </si>
  <si>
    <t>7.3.1</t>
  </si>
  <si>
    <t>7.3.2</t>
  </si>
  <si>
    <t>7.3.3</t>
  </si>
  <si>
    <t>7.3.4</t>
  </si>
  <si>
    <t>7.3.5</t>
  </si>
  <si>
    <t>7.3.6</t>
  </si>
  <si>
    <t>7.3.7</t>
  </si>
  <si>
    <t>7.4.1</t>
  </si>
  <si>
    <t>7.4.2</t>
  </si>
  <si>
    <t>7.4.3</t>
  </si>
  <si>
    <t>7.4.4</t>
  </si>
  <si>
    <t>7.4.5</t>
  </si>
  <si>
    <t>7.4.6</t>
  </si>
  <si>
    <t>7.4.7</t>
  </si>
  <si>
    <t>7.5.1</t>
  </si>
  <si>
    <t>7.5.2</t>
  </si>
  <si>
    <t>7.5.3</t>
  </si>
  <si>
    <t>7.5.4</t>
  </si>
  <si>
    <t>7.5.5</t>
  </si>
  <si>
    <t>7.5.6</t>
  </si>
  <si>
    <t>7.5.7</t>
  </si>
  <si>
    <t>7.6.1</t>
  </si>
  <si>
    <t>7.6.2</t>
  </si>
  <si>
    <t>7.6.3</t>
  </si>
  <si>
    <t>7.6.4</t>
  </si>
  <si>
    <t>7.6.5</t>
  </si>
  <si>
    <t>7.6.6</t>
  </si>
  <si>
    <t>7.6.7</t>
  </si>
  <si>
    <t>8.1.1</t>
  </si>
  <si>
    <t>8.1.2</t>
  </si>
  <si>
    <t>8.1.3</t>
  </si>
  <si>
    <t>8.1.4</t>
  </si>
  <si>
    <t>8.1.5</t>
  </si>
  <si>
    <t>8.1.6</t>
  </si>
  <si>
    <t>8.1.7</t>
  </si>
  <si>
    <t>8.2.1</t>
  </si>
  <si>
    <t>8.2.2</t>
  </si>
  <si>
    <t>8.2.3</t>
  </si>
  <si>
    <t>8.2.4</t>
  </si>
  <si>
    <t>8.2.5</t>
  </si>
  <si>
    <t>8.2.6</t>
  </si>
  <si>
    <t>8.2.7</t>
  </si>
  <si>
    <t>9</t>
  </si>
  <si>
    <t>Приложение  № 5</t>
  </si>
  <si>
    <t>Форма 5. План ввода основных средств (с распределением по кварталам)</t>
  </si>
  <si>
    <t>План (Утвержденный план) принятия основных средств и нематериальных активов к бухгалтерскому учету на год</t>
  </si>
  <si>
    <t>I кв.</t>
  </si>
  <si>
    <t>II кв.</t>
  </si>
  <si>
    <t>III кв.</t>
  </si>
  <si>
    <t>IV кв.</t>
  </si>
  <si>
    <t>Итого план (утвержденный план) 
за год</t>
  </si>
  <si>
    <t>4.1.1</t>
  </si>
  <si>
    <t>4.1.2</t>
  </si>
  <si>
    <t>4.1.3</t>
  </si>
  <si>
    <t>4.1.4</t>
  </si>
  <si>
    <t>4.1.5</t>
  </si>
  <si>
    <t>4.1.6</t>
  </si>
  <si>
    <t>4.1.7</t>
  </si>
  <si>
    <t>4.2.1</t>
  </si>
  <si>
    <t>4.2.2</t>
  </si>
  <si>
    <t>4.2.3</t>
  </si>
  <si>
    <t>4.2.4</t>
  </si>
  <si>
    <t>4.2.5</t>
  </si>
  <si>
    <t>4.2.6</t>
  </si>
  <si>
    <t>4.2.7</t>
  </si>
  <si>
    <t>4.3.1</t>
  </si>
  <si>
    <t>4.3.2</t>
  </si>
  <si>
    <t>4.3.3</t>
  </si>
  <si>
    <t>4.3.4</t>
  </si>
  <si>
    <t>4.3.5</t>
  </si>
  <si>
    <t>4.3.6</t>
  </si>
  <si>
    <t>4.3.7</t>
  </si>
  <si>
    <t>4.4.1</t>
  </si>
  <si>
    <t>4.4.2</t>
  </si>
  <si>
    <t>4.4.3</t>
  </si>
  <si>
    <t>4.4.4</t>
  </si>
  <si>
    <t>4.4.5</t>
  </si>
  <si>
    <t>4.4.6</t>
  </si>
  <si>
    <t>4.4.7</t>
  </si>
  <si>
    <t>5</t>
  </si>
  <si>
    <t>6</t>
  </si>
  <si>
    <t>7</t>
  </si>
  <si>
    <t>8</t>
  </si>
  <si>
    <t>10</t>
  </si>
  <si>
    <t>11</t>
  </si>
  <si>
    <t xml:space="preserve">Заместитель главного инженера                                                  </t>
  </si>
  <si>
    <t xml:space="preserve"> Б. В. Куманеев</t>
  </si>
  <si>
    <t xml:space="preserve"> </t>
  </si>
  <si>
    <t>Приложение  № 6</t>
  </si>
  <si>
    <t>Форма 6. Краткое описание инвестиционной программы. 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</si>
  <si>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 в год (N-1) 2019</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</si>
  <si>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</si>
  <si>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 xml:space="preserve">2020год N </t>
  </si>
  <si>
    <t>2021 год N+1</t>
  </si>
  <si>
    <t>2022 год N+1</t>
  </si>
  <si>
    <t>2023 год N+1</t>
  </si>
  <si>
    <t>2024 год N+2</t>
  </si>
  <si>
    <t>Квартал</t>
  </si>
  <si>
    <t>5.1.1</t>
  </si>
  <si>
    <t>5.1.2</t>
  </si>
  <si>
    <t>5.1.3</t>
  </si>
  <si>
    <t>5.1.4</t>
  </si>
  <si>
    <t>5.1.5</t>
  </si>
  <si>
    <t>5.1.6</t>
  </si>
  <si>
    <t>5.2.1</t>
  </si>
  <si>
    <t>5.2.2</t>
  </si>
  <si>
    <t>5.2.3</t>
  </si>
  <si>
    <t>5.2.4</t>
  </si>
  <si>
    <t>5.2.5</t>
  </si>
  <si>
    <t>5.2.6</t>
  </si>
  <si>
    <t>5.3.1</t>
  </si>
  <si>
    <t>5.3.2</t>
  </si>
  <si>
    <t>5.3.3</t>
  </si>
  <si>
    <t>5.3.4</t>
  </si>
  <si>
    <t>5.3.5</t>
  </si>
  <si>
    <t>5.3.6</t>
  </si>
  <si>
    <t>5.4.1</t>
  </si>
  <si>
    <t>5.4.2</t>
  </si>
  <si>
    <t>5.4.3</t>
  </si>
  <si>
    <t>5.4.4</t>
  </si>
  <si>
    <t>5.4.5</t>
  </si>
  <si>
    <t>5.4.6</t>
  </si>
  <si>
    <t>5.4.7</t>
  </si>
  <si>
    <t>5.4.8</t>
  </si>
  <si>
    <t>5.4.9</t>
  </si>
  <si>
    <t>5.4.10</t>
  </si>
  <si>
    <t>5.4.11</t>
  </si>
  <si>
    <t>5.4.12</t>
  </si>
  <si>
    <t>5.4.13</t>
  </si>
  <si>
    <t>5.4.14</t>
  </si>
  <si>
    <t>5.4.15</t>
  </si>
  <si>
    <t>5.4.16</t>
  </si>
  <si>
    <t>5.4.17</t>
  </si>
  <si>
    <t>5.4.18</t>
  </si>
  <si>
    <t>5.4.19</t>
  </si>
  <si>
    <t>5.4.20</t>
  </si>
  <si>
    <t>5.4.21</t>
  </si>
  <si>
    <t>5.4.22</t>
  </si>
  <si>
    <t>5.4.23</t>
  </si>
  <si>
    <t>5.4.24</t>
  </si>
  <si>
    <t>5.4.25</t>
  </si>
  <si>
    <t>5.4.26</t>
  </si>
  <si>
    <t>5.4.27</t>
  </si>
  <si>
    <t>5.4.28</t>
  </si>
  <si>
    <t>5.4.29</t>
  </si>
  <si>
    <t>5.4.30</t>
  </si>
  <si>
    <t>5.5.1</t>
  </si>
  <si>
    <t>5.5.2</t>
  </si>
  <si>
    <t>5.5.3</t>
  </si>
  <si>
    <t>5.5.4</t>
  </si>
  <si>
    <t>5.5.5</t>
  </si>
  <si>
    <t>5.5.6</t>
  </si>
  <si>
    <t>5.6.1</t>
  </si>
  <si>
    <t>5.6.2</t>
  </si>
  <si>
    <t>5.6.3</t>
  </si>
  <si>
    <t>5.6.4</t>
  </si>
  <si>
    <t>5.6.5</t>
  </si>
  <si>
    <t>5.6.6</t>
  </si>
  <si>
    <t>Приложение  № 7</t>
  </si>
  <si>
    <t>Форма 7. Краткое описание инвестиционной программы. Ввод объектов инвестиционной деятельности (мощностей) в эксплуатацию</t>
  </si>
  <si>
    <t>Характеристики объекта электроэнергетики (объекта инвестиционной деятельности)</t>
  </si>
  <si>
    <t>Ввод объектов инвестиционной деятельности (мощностей) в эксплуатацию в год (N-1) 2019</t>
  </si>
  <si>
    <t>Ввод объектов инвестиционной деятельности (мощностей) в эксплуатацию</t>
  </si>
  <si>
    <t xml:space="preserve">2020 Год N </t>
  </si>
  <si>
    <t>2021 Год N+1</t>
  </si>
  <si>
    <t>2022 Год N+2</t>
  </si>
  <si>
    <t>2023 Год N+3</t>
  </si>
  <si>
    <t>2024 Год N+4</t>
  </si>
  <si>
    <t xml:space="preserve">Итого за период реализации инвестиционной программы </t>
  </si>
  <si>
    <t>км ВЛ
 1-цеп</t>
  </si>
  <si>
    <t>км ВЛ
 2-цеп</t>
  </si>
  <si>
    <t>км КЛ</t>
  </si>
  <si>
    <t>5.1.7</t>
  </si>
  <si>
    <t>5.2.7</t>
  </si>
  <si>
    <t>6.3.1</t>
  </si>
  <si>
    <t>6.3.2</t>
  </si>
  <si>
    <t>6.3.3</t>
  </si>
  <si>
    <t>6.3.4</t>
  </si>
  <si>
    <t>6.3.5</t>
  </si>
  <si>
    <t>6.3.6</t>
  </si>
  <si>
    <t>6.3.7</t>
  </si>
  <si>
    <t>6.4.1</t>
  </si>
  <si>
    <t>6.4.2</t>
  </si>
  <si>
    <t>6.4.3</t>
  </si>
  <si>
    <t>6.4.4</t>
  </si>
  <si>
    <t>6.4.5</t>
  </si>
  <si>
    <t>6.4.6</t>
  </si>
  <si>
    <t>6.4.7</t>
  </si>
  <si>
    <t>6.5.1</t>
  </si>
  <si>
    <t>6.5.2</t>
  </si>
  <si>
    <t>6.5.3</t>
  </si>
  <si>
    <t>6.5.4</t>
  </si>
  <si>
    <t>6.5.5</t>
  </si>
  <si>
    <t>6.5.6</t>
  </si>
  <si>
    <t>6.5.7</t>
  </si>
  <si>
    <t>6.6.1</t>
  </si>
  <si>
    <t>6.6.2</t>
  </si>
  <si>
    <t>6.6.3</t>
  </si>
  <si>
    <t>6.6.4</t>
  </si>
  <si>
    <t>6.6.5</t>
  </si>
  <si>
    <t>6.6.6</t>
  </si>
  <si>
    <t>6.6.7</t>
  </si>
  <si>
    <t>Приложение  № 8</t>
  </si>
  <si>
    <t>Форма 8. Краткое описание инвестиционной программы. Вывод объектов инвестиционной деятельности (мощностей) из эксплуатации</t>
  </si>
  <si>
    <t>Наименование объекта, выводимого из эксплуатации</t>
  </si>
  <si>
    <t>Вывод объектов инвестиционной деятельности (мощностей) из эксплуатации в год (N-1) 2019</t>
  </si>
  <si>
    <t>Вывод объектов инвестиционной деятельности (мощностей) из эксплуатации</t>
  </si>
  <si>
    <t>2023 Год N+2</t>
  </si>
  <si>
    <t>2024 Год N+2</t>
  </si>
  <si>
    <t>План (Факт)</t>
  </si>
  <si>
    <t>6.3.8</t>
  </si>
  <si>
    <t>6.3.9</t>
  </si>
  <si>
    <t>6.3.10</t>
  </si>
  <si>
    <t>6.3.11</t>
  </si>
  <si>
    <t>6.3.12</t>
  </si>
  <si>
    <t>6.3.13</t>
  </si>
  <si>
    <t>6.3.14</t>
  </si>
  <si>
    <t>6.3.15</t>
  </si>
  <si>
    <t>ВЛ-35 кВ</t>
  </si>
  <si>
    <t>КЛ-6 кВ</t>
  </si>
  <si>
    <t>Трансформатор ТМ-250 кВа, 6/0,4 кВ</t>
  </si>
  <si>
    <t>Трансформатор ТМ-320 кВа, 6/0,4 кВ</t>
  </si>
  <si>
    <t>Трансформатор ТМ-100кВа, 6/0,4 кВ</t>
  </si>
  <si>
    <t>Трансформатор ТМ-400 кВа, 6/0,4 кВ</t>
  </si>
  <si>
    <t>Форма 9. Краткое описание инвестиционной программы. Показатели энергетической эффективности</t>
  </si>
  <si>
    <t>______________________________________________________________________________________________________________________________________________________________________________________________________________</t>
  </si>
  <si>
    <t>реквизиты решения уполномоченного органа исполнительной власти, утвердившего требования к программам в области энергосбережения и повышения энергетической эффективности организаций, осуществляющих регулируемые виды деятельности</t>
  </si>
  <si>
    <t>Идентификатор инвестиционного проекта</t>
  </si>
  <si>
    <t>Плановые значения показателей энергетической эффективности строящихся (реконструируемых, приобретаемых) объектов (показатели энергетической эффективности объектов, предусмотренные требованиями к программам в области энергосбережения и повышения энергетической эффективности, установленными уполномоченным органом исполнительной власти)</t>
  </si>
  <si>
    <t>Наименование показателя энергетической эффективности, единицы измерения</t>
  </si>
  <si>
    <t>Воздушная линия 35 кВ</t>
  </si>
  <si>
    <t>Трансформатор силовой 6-10 кВ Численное значение экономии электроэнергии в год (тыс. кВт)</t>
  </si>
  <si>
    <t>Приложение  № 10</t>
  </si>
  <si>
    <t>Форма 10. Краткое описание инвестиционной программы. Места расположения объектов инвестиционной деятельности и другие показатели инвестиционных проектов</t>
  </si>
  <si>
    <t>Федеральные округа, на территории 
которых 
реализуется 
инвестиционный 
проект</t>
  </si>
  <si>
    <t>Субъекты Российской Федерации, 
на территории 
которых 
реализуется 
инвестиционный 
проект</t>
  </si>
  <si>
    <t>Территории муниципальных образований, на территории которых реализуется инвестиционный проект</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</si>
  <si>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</si>
  <si>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
(+; -; не требуется)</t>
  </si>
  <si>
    <t>Наличие решения  об изъятии земельных участков для государственных или муниципальных нужд
(+; -; не требуется)</t>
  </si>
  <si>
    <t>Наличие решения о переводе земель или земельных участков из одной категории в другую
(+; -; не требуется)</t>
  </si>
  <si>
    <t>Наличие  правоустанав-ливающих документов на земельный участок
(+; -; не требуется)</t>
  </si>
  <si>
    <t>Наличие утвержденной документации по планировке территории
(+; -; не требуется)</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</si>
  <si>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 
(федеральный; региональный; местный; не относится)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</si>
  <si>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 
(+; -; не требуется)</t>
  </si>
  <si>
    <t>Наличие заключения по результатам 
технологического и ценового аудита инвестиционного проекта
(+; -; не требуется)</t>
  </si>
  <si>
    <t>Наличие положительного заключения 
экспертизы проектной документации
(+; -; не требуется)</t>
  </si>
  <si>
    <t>Наличие утвержденной  
проектной 
документации
(+; -; не требуется)</t>
  </si>
  <si>
    <t>Наличие разрешения 
на строи-
тельство
(+; -; не требуется)</t>
  </si>
  <si>
    <t>Приволжский Федеральный округ</t>
  </si>
  <si>
    <t xml:space="preserve">Медведевский район,  п. Сурок  </t>
  </si>
  <si>
    <t>филиал "Волго-Вятский"</t>
  </si>
  <si>
    <t>не требуется</t>
  </si>
  <si>
    <t>не относится</t>
  </si>
  <si>
    <t xml:space="preserve">Медведевский район,  п. Речной  </t>
  </si>
  <si>
    <t>Приложение  № 11</t>
  </si>
  <si>
    <t>от «__» _____ 2016 г. №___</t>
  </si>
  <si>
    <t>Форма 11. Краткое описание инвестиционной программы. Обоснование необходимости реализации инвестиционных проектов</t>
  </si>
  <si>
    <t>Раздел 1. Технологическое присоединение к электрическим сетям энергопринимающих устройств потребителей максимальной мощностью свыше 150 кВт</t>
  </si>
  <si>
    <t>Год раскрытия информации: 2019_ год</t>
  </si>
  <si>
    <t>Наличие заключенного договора об осуществлении технологического присоединения</t>
  </si>
  <si>
    <t>Размер платы за технологическое присоединение (в соответствии с договором об осуществлении технологического присоединения), млн рублей</t>
  </si>
  <si>
    <t>Сроки осуществления мероприятий по технологическому присоединению</t>
  </si>
  <si>
    <t>Технологическое присоединение объектов по производству электрической энергии</t>
  </si>
  <si>
    <t>Технологическое присоединение объектов электросетевого хозяйства</t>
  </si>
  <si>
    <t>Наименование трансформаторной или иной подстанции (распределительного устройства объекта по производству электрической энергии), реконструкция (модернизация или техническое перевооружение) которой осуществляется в рамках инвестиционного проекта</t>
  </si>
  <si>
    <t>Нагрузка трансформаторной или иной подстанции (распределительного устройства объекта по производству электрической энергии) по результатам контрольных замеров</t>
  </si>
  <si>
    <t>Аварийная нагрузка, %</t>
  </si>
  <si>
    <t>Максимальная мощность энергопринимающих устройств  потребителей услуг  по документам о технологическом присоединении, МВт</t>
  </si>
  <si>
    <t>Мощность трансформаторной или иной подстанции (распределительного устройства объекта по производству электрической энергии), строительство (реконструкция) которой осуществляется в рамках инвестиционного проекта, МВА</t>
  </si>
  <si>
    <t>Срок ввода объектов электросетевого хозяйства в соответствиии со схемой и программой развития Единой энергетической системы России, утвержденными в год (X-1)</t>
  </si>
  <si>
    <t>Схема и программа развития электроэнергетики субъекта Российской Федерации, утвержденные в год (X-1)</t>
  </si>
  <si>
    <t>Идентификаторы инвестиционных проектов, предусматривающих выполнение мероприятий по технологическому присоединению, которые содержатся в качестве обязательства сетевой организации по выполнению требований к усилению существующей электрической сети  в договоре об осуществлении технологического присоединения к электрическим сетям, указанном в столбцах 4 и 5</t>
  </si>
  <si>
    <t>Реквизиты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t>
  </si>
  <si>
    <t>Количество заключенных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(распределительного устройства объекта по производству электрической энергии)</t>
  </si>
  <si>
    <t xml:space="preserve">Срок осуществления мероприятий по технологическому присоединению, выполняемых в рамках инвестиционного проекта  (в соответствии с договором об осуществлении технологического присоединения)
</t>
  </si>
  <si>
    <t>Планируемый в инвестиционной программе срок постановки объектов электросетевого хозяйства под напряжение</t>
  </si>
  <si>
    <t>Планируемый в инвестиционной программе срок ввода объектов электросетевого хозяйства в эксплуатацию, год</t>
  </si>
  <si>
    <t>Планируемый в инвестиционной программе срок принятия объектов электросетевого хозяйства к бухгалтерскому учету, год</t>
  </si>
  <si>
    <t xml:space="preserve">Наименование  присоединяемых объектов по производству электрической энергии </t>
  </si>
  <si>
    <t>Наименование заявителя по договору об осуществлении технологического присоединения объекта по производству электрической энергии</t>
  </si>
  <si>
    <t>Мощность присоединенных объектов по производству электрической энергии по документам о технологическом присоединении, МВт</t>
  </si>
  <si>
    <t>Наименование  присоединяемых объектов электросетевого хозяйства</t>
  </si>
  <si>
    <t>Наименование заявителя по договору об осуществлении технологического присоединения  объекта электросетевого хозяйства</t>
  </si>
  <si>
    <t>Максимальная мощность энергопринимающих устройств по документам о технологическом присоединении, МВт</t>
  </si>
  <si>
    <t>всего</t>
  </si>
  <si>
    <t>всего за вычетом мощности  наиболее крупного (авто-) трансформатора</t>
  </si>
  <si>
    <t>Срок ввода объекта в эксплуатацию, предусмотренный схемой и программой развития электроэнергетики субъекта Российской Федерации</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</si>
  <si>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t>
  </si>
  <si>
    <t>Дата</t>
  </si>
  <si>
    <t>Номер</t>
  </si>
  <si>
    <t>год</t>
  </si>
  <si>
    <t>квартал</t>
  </si>
  <si>
    <t>до</t>
  </si>
  <si>
    <t>после</t>
  </si>
  <si>
    <t>МВхА</t>
  </si>
  <si>
    <t>Дата контрольного замерного дня</t>
  </si>
  <si>
    <t>До</t>
  </si>
  <si>
    <t>После</t>
  </si>
  <si>
    <t>Раздел 2. Технологическое присоединение к электрическим сетям энергопринимающих устройств потребителей максимальной мощностью до 150 кВт включительно</t>
  </si>
  <si>
    <t>Инвестиционная программа _филиал "Волго-Вятский" АО "Оборонэнерго"</t>
  </si>
  <si>
    <t>Утвержденные плановые значения показателей приведены в соответствии с  ______________________________________________________________________________</t>
  </si>
  <si>
    <t xml:space="preserve">                                                                                                                                                                  реквизиты решения органа исполнительной власти, утвердившего инвестиционную программу</t>
  </si>
  <si>
    <t>№ п/п</t>
  </si>
  <si>
    <t>Наименование показателя</t>
  </si>
  <si>
    <t>Единица измерения</t>
  </si>
  <si>
    <t>Фактические данные о реализации мероприятий по технологическому присоединению</t>
  </si>
  <si>
    <t xml:space="preserve">Среднее за 3 года значение фактических данных о реализации мероприятий по технологическому присоединению </t>
  </si>
  <si>
    <t>год (N-1)</t>
  </si>
  <si>
    <t>год N</t>
  </si>
  <si>
    <t>год (N+1)</t>
  </si>
  <si>
    <t>год (N+2)</t>
  </si>
  <si>
    <t xml:space="preserve">год (N-4) </t>
  </si>
  <si>
    <t>год (N-3)</t>
  </si>
  <si>
    <t>год (N-2)</t>
  </si>
  <si>
    <t>Наименование субъекта Российской Федерации</t>
  </si>
  <si>
    <r>
      <t>нд</t>
    </r>
    <r>
      <rPr>
        <vertAlign val="superscript"/>
        <sz val="12"/>
        <color indexed="8"/>
        <rFont val="Times New Roman"/>
        <family val="1"/>
        <charset val="204"/>
      </rPr>
      <t>3)</t>
    </r>
  </si>
  <si>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</si>
  <si>
    <t>1.1.1</t>
  </si>
  <si>
    <t>Наличие обязательств по исполнению договоров об осуществлении технологического присоединения к электрическим сетям по состоянию на 1 января  соответствующего года</t>
  </si>
  <si>
    <r>
      <t>шт.</t>
    </r>
    <r>
      <rPr>
        <vertAlign val="superscript"/>
        <sz val="12"/>
        <color indexed="8"/>
        <rFont val="Times New Roman"/>
        <family val="1"/>
        <charset val="204"/>
      </rPr>
      <t>1)</t>
    </r>
  </si>
  <si>
    <r>
      <t>МВт</t>
    </r>
    <r>
      <rPr>
        <vertAlign val="superscript"/>
        <sz val="12"/>
        <color indexed="8"/>
        <rFont val="Times New Roman"/>
        <family val="1"/>
        <charset val="204"/>
      </rPr>
      <t>2)</t>
    </r>
  </si>
  <si>
    <t xml:space="preserve">          в том числе не предусматривающие выполнение работ со стороны сетевой организации</t>
  </si>
  <si>
    <t xml:space="preserve">          в том числе только с реконструкцией объектов электросетевого хозяйства</t>
  </si>
  <si>
    <t xml:space="preserve">          в том числе с реконструкцией и новым строительством объектов электросетевого хозяйства</t>
  </si>
  <si>
    <t>1.1.1.4</t>
  </si>
  <si>
    <t xml:space="preserve">          в том числе только с новым строительством объектов электросетевого хозяйства</t>
  </si>
  <si>
    <t>1.1.2</t>
  </si>
  <si>
    <t>Принято обязательств по исполнению договоров об осуществлении технологического присоединения к электрическим сетям за планируемый (истекший) год</t>
  </si>
  <si>
    <t>1.1.2.1</t>
  </si>
  <si>
    <t>1.1.2.2</t>
  </si>
  <si>
    <t>1.1.2.3</t>
  </si>
  <si>
    <t>1.1.2.4</t>
  </si>
  <si>
    <t>1.1.3</t>
  </si>
  <si>
    <t>Исполнено обязательств по договорам об осуществлении технологического присоединения к электрическим сетям за планируемый (истекший) год</t>
  </si>
  <si>
    <t>1.1.3.1</t>
  </si>
  <si>
    <t>1.1.3.2</t>
  </si>
  <si>
    <t>1.1.3.3</t>
  </si>
  <si>
    <t>1.1.3.4</t>
  </si>
  <si>
    <t>1.1.4</t>
  </si>
  <si>
    <t>Освоение капитальных вложений по мероприятиям, реализуемым в рамках исполнения договоров об осуществлении технологического присоединения к электрическим сетям</t>
  </si>
  <si>
    <t>млн рублей
без НДС</t>
  </si>
  <si>
    <t>1.1.4.1</t>
  </si>
  <si>
    <t xml:space="preserve">          в том числе затраты на проектно изыскательские работы</t>
  </si>
  <si>
    <t>1.1.4.2</t>
  </si>
  <si>
    <t xml:space="preserve">          в том числе затраты на реконструкцию объектов электросетевого хозяйства</t>
  </si>
  <si>
    <t>1.1.4.3</t>
  </si>
  <si>
    <t xml:space="preserve">          в том числе затраты на новое строительство объектов электросетевого хозяйства</t>
  </si>
  <si>
    <t>1.1.4.4</t>
  </si>
  <si>
    <t xml:space="preserve">          в том числе затраты не включаемые в плату за технологическое присоединение</t>
  </si>
  <si>
    <t>1.1.5</t>
  </si>
  <si>
    <t>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t>
  </si>
  <si>
    <t>МВА</t>
  </si>
  <si>
    <t>км</t>
  </si>
  <si>
    <r>
      <t>Другое</t>
    </r>
    <r>
      <rPr>
        <vertAlign val="superscript"/>
        <sz val="12"/>
        <color indexed="8"/>
        <rFont val="Times New Roman"/>
        <family val="1"/>
        <charset val="204"/>
      </rPr>
      <t>5)</t>
    </r>
  </si>
  <si>
    <t>1.1.5.1</t>
  </si>
  <si>
    <t>1.1.5.2</t>
  </si>
  <si>
    <t>1.1.5.3</t>
  </si>
  <si>
    <t>1.1.6</t>
  </si>
  <si>
    <t>Ввод объектов инвестиционной деятельности (мощностей) в эксплуатацию в рамках исполнения договоров об осуществлении технологического присоединения к электрическим сетям</t>
  </si>
  <si>
    <t>1.1.6.1</t>
  </si>
  <si>
    <t>1.1.6.2</t>
  </si>
  <si>
    <t>1.1.6.3</t>
  </si>
  <si>
    <t>1.2</t>
  </si>
  <si>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</si>
  <si>
    <t>1.2.1</t>
  </si>
  <si>
    <t>1.2.1.1</t>
  </si>
  <si>
    <t>1.2.1.2</t>
  </si>
  <si>
    <t>1.2.1.3</t>
  </si>
  <si>
    <t>1.2.1.4</t>
  </si>
  <si>
    <t>1.2.2.2</t>
  </si>
  <si>
    <t>1.2.2.3</t>
  </si>
  <si>
    <t>1.2.2.4</t>
  </si>
  <si>
    <t>1.2.3</t>
  </si>
  <si>
    <t>1.2.3.1</t>
  </si>
  <si>
    <t>1.2.3.2</t>
  </si>
  <si>
    <t>1.2.3.3</t>
  </si>
  <si>
    <t>1.2.3.4</t>
  </si>
  <si>
    <t>1.2.4</t>
  </si>
  <si>
    <t>1.2.4.1</t>
  </si>
  <si>
    <t>1.2.4.2</t>
  </si>
  <si>
    <t>1.2.4.3</t>
  </si>
  <si>
    <t>1.2.4.4</t>
  </si>
  <si>
    <t>1.2.5</t>
  </si>
  <si>
    <t>1.2.5.1</t>
  </si>
  <si>
    <t>1.2.5.2</t>
  </si>
  <si>
    <t>1.2.5.3</t>
  </si>
  <si>
    <t>1.2.6</t>
  </si>
  <si>
    <t>1.2.6.1</t>
  </si>
  <si>
    <t>1.2.6.2</t>
  </si>
  <si>
    <t>1.2.6.3</t>
  </si>
  <si>
    <t>2</t>
  </si>
  <si>
    <r>
      <t>…</t>
    </r>
    <r>
      <rPr>
        <vertAlign val="superscript"/>
        <sz val="12"/>
        <color indexed="8"/>
        <rFont val="Times New Roman"/>
        <family val="1"/>
        <charset val="204"/>
      </rPr>
      <t>4)</t>
    </r>
  </si>
  <si>
    <r>
      <rPr>
        <vertAlign val="superscript"/>
        <sz val="11"/>
        <color indexed="8"/>
        <rFont val="Times New Roman"/>
        <family val="1"/>
        <charset val="204"/>
      </rPr>
      <t xml:space="preserve">1) </t>
    </r>
    <r>
      <rPr>
        <sz val="11"/>
        <color indexed="8"/>
        <rFont val="Times New Roman"/>
        <family val="1"/>
        <charset val="204"/>
      </rPr>
      <t>шт. договоров об осуществлении технологического присоединения к электрическим сетям</t>
    </r>
  </si>
  <si>
    <r>
      <rPr>
        <vertAlign val="superscript"/>
        <sz val="11"/>
        <color indexed="8"/>
        <rFont val="Times New Roman"/>
        <family val="1"/>
        <charset val="204"/>
      </rPr>
      <t xml:space="preserve">2) </t>
    </r>
    <r>
      <rPr>
        <sz val="11"/>
        <color indexed="8"/>
        <rFont val="Times New Roman"/>
        <family val="1"/>
        <charset val="204"/>
      </rPr>
      <t xml:space="preserve">МВт максимальной мощности энергопринимающих устройств потребителей  </t>
    </r>
  </si>
  <si>
    <r>
      <rPr>
        <vertAlign val="superscript"/>
        <sz val="11"/>
        <color indexed="8"/>
        <rFont val="Times New Roman"/>
        <family val="1"/>
        <charset val="204"/>
      </rPr>
      <t xml:space="preserve">3) </t>
    </r>
    <r>
      <rPr>
        <sz val="11"/>
        <color indexed="8"/>
        <rFont val="Times New Roman"/>
        <family val="1"/>
        <charset val="204"/>
      </rPr>
      <t>Ячейки, в которых указано слово "нд", заполнению не подлежат</t>
    </r>
  </si>
  <si>
    <r>
      <rPr>
        <vertAlign val="superscript"/>
        <sz val="11"/>
        <color indexed="8"/>
        <rFont val="Times New Roman"/>
        <family val="1"/>
        <charset val="204"/>
      </rPr>
      <t>4)</t>
    </r>
    <r>
      <rPr>
        <sz val="11"/>
        <color indexed="8"/>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</si>
  <si>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r>
      <rPr>
        <vertAlign val="superscript"/>
        <sz val="11"/>
        <color indexed="8"/>
        <rFont val="Times New Roman"/>
        <family val="1"/>
        <charset val="204"/>
      </rPr>
      <t>5)</t>
    </r>
    <r>
      <rPr>
        <sz val="11"/>
        <color indexed="8"/>
        <rFont val="Times New Roman"/>
        <family val="1"/>
        <charset val="204"/>
      </rPr>
      <t xml:space="preserve"> При необходимости указания единиц измерения отличных от МВт, МВА и км вместо слова "Другое" указывается наименование иной единицы измерения</t>
    </r>
  </si>
  <si>
    <t>Раздел 3.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t>
  </si>
  <si>
    <t>Фактические значения показателей мощности, протяженности, кВт (км)</t>
  </si>
  <si>
    <r>
      <t>Среднее за 3 года значение фактических показателей мощности, протяженности, кВт (км)</t>
    </r>
    <r>
      <rPr>
        <vertAlign val="superscript"/>
        <sz val="12"/>
        <color indexed="8"/>
        <rFont val="Times New Roman"/>
        <family val="1"/>
        <charset val="204"/>
      </rPr>
      <t>1)</t>
    </r>
  </si>
  <si>
    <t>Значения стандартизированных ставок за год (X-1), тыс. рублей</t>
  </si>
  <si>
    <t>Индекс сметной стоимости</t>
  </si>
  <si>
    <r>
      <t>Плановые значения стоимости на год X</t>
    </r>
    <r>
      <rPr>
        <vertAlign val="superscript"/>
        <sz val="12"/>
        <color indexed="8"/>
        <rFont val="Times New Roman"/>
        <family val="1"/>
        <charset val="204"/>
      </rPr>
      <t>6)</t>
    </r>
    <r>
      <rPr>
        <sz val="12"/>
        <color indexed="8"/>
        <rFont val="Times New Roman"/>
        <family val="1"/>
        <charset val="204"/>
      </rPr>
      <t>, 
тыс. рублей</t>
    </r>
    <r>
      <rPr>
        <vertAlign val="superscript"/>
        <sz val="12"/>
        <color indexed="8"/>
        <rFont val="Times New Roman"/>
        <family val="1"/>
        <charset val="204"/>
      </rPr>
      <t>2)</t>
    </r>
  </si>
  <si>
    <r>
      <t>Год (X-3)</t>
    </r>
    <r>
      <rPr>
        <vertAlign val="superscript"/>
        <sz val="12"/>
        <color indexed="8"/>
        <rFont val="Times New Roman"/>
        <family val="1"/>
        <charset val="204"/>
      </rPr>
      <t>6)</t>
    </r>
  </si>
  <si>
    <r>
      <t>Год (X-2)</t>
    </r>
    <r>
      <rPr>
        <vertAlign val="superscript"/>
        <sz val="12"/>
        <color indexed="8"/>
        <rFont val="Times New Roman"/>
        <family val="1"/>
        <charset val="204"/>
      </rPr>
      <t>6)</t>
    </r>
  </si>
  <si>
    <r>
      <t>Год (X-1)</t>
    </r>
    <r>
      <rPr>
        <vertAlign val="superscript"/>
        <sz val="12"/>
        <color indexed="8"/>
        <rFont val="Times New Roman"/>
        <family val="1"/>
        <charset val="204"/>
      </rPr>
      <t>6)</t>
    </r>
  </si>
  <si>
    <r>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r>
    <r>
      <rPr>
        <vertAlign val="superscript"/>
        <sz val="12"/>
        <color indexed="8"/>
        <rFont val="Times New Roman"/>
        <family val="1"/>
        <charset val="204"/>
      </rPr>
      <t>4)</t>
    </r>
    <r>
      <rPr>
        <sz val="12"/>
        <color indexed="8"/>
        <rFont val="Times New Roman"/>
        <family val="1"/>
        <charset val="204"/>
      </rPr>
      <t xml:space="preserve"> [п.1.1.1+п.1.1.2+п.1.1.3+
п.1.1.4+п.1.1.5]:</t>
    </r>
  </si>
  <si>
    <r>
      <t>(ст.</t>
    </r>
    <r>
      <rPr>
        <sz val="12"/>
        <color indexed="8"/>
        <rFont val="Times New Roman"/>
        <family val="1"/>
        <charset val="204"/>
      </rPr>
      <t>3+ст.4+ст.5)/3</t>
    </r>
  </si>
  <si>
    <t>строительство воздушных линий, на уровне напряжения i</t>
  </si>
  <si>
    <t>(ст.3+ст.4+ст.5)/3</t>
  </si>
  <si>
    <t>С2</t>
  </si>
  <si>
    <t>ст.6*ст.7*ст.8/1000</t>
  </si>
  <si>
    <t xml:space="preserve">строительство кабельных линий, на уровне напряжения i </t>
  </si>
  <si>
    <t>С3</t>
  </si>
  <si>
    <t xml:space="preserve">строительство пунктов секционирования, на уровне напряжения i и (или) диапазоне мощности j  </t>
  </si>
  <si>
    <t>С4</t>
  </si>
  <si>
    <t xml:space="preserve">строительство комплектных трансформаторных подстанций (КТП), распределительных трансформаторных подстанций (РТП) с уровнем напряжения до 35 кВ,  на уровне напряжения i и (или) диапазоне мощности j  </t>
  </si>
  <si>
    <t>строительство центров питания, подстанций уровнем напряжения 35 кВ и выше (ПС), на уровне напряжения i и (или) диапазоне мощности j</t>
  </si>
  <si>
    <r>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r>
    <r>
      <rPr>
        <vertAlign val="superscript"/>
        <sz val="12"/>
        <color indexed="8"/>
        <rFont val="Times New Roman"/>
        <family val="1"/>
        <charset val="204"/>
      </rPr>
      <t>5)</t>
    </r>
    <r>
      <rPr>
        <sz val="12"/>
        <color indexed="8"/>
        <rFont val="Times New Roman"/>
        <family val="1"/>
        <charset val="204"/>
      </rPr>
      <t xml:space="preserve"> [п.1.2.1+п.1.2.2+п.1.2.3+
п.1.2.4+п.1.2.5]</t>
    </r>
  </si>
  <si>
    <r>
      <t>…</t>
    </r>
    <r>
      <rPr>
        <vertAlign val="superscript"/>
        <sz val="11"/>
        <color indexed="8"/>
        <rFont val="Times New Roman"/>
        <family val="1"/>
        <charset val="204"/>
      </rPr>
      <t>7)</t>
    </r>
  </si>
  <si>
    <r>
      <rPr>
        <vertAlign val="superscript"/>
        <sz val="11"/>
        <color indexed="8"/>
        <rFont val="Times New Roman"/>
        <family val="1"/>
        <charset val="204"/>
      </rPr>
      <t xml:space="preserve">1) </t>
    </r>
    <r>
      <rPr>
        <sz val="11"/>
        <color indexed="8"/>
        <rFont val="Times New Roman"/>
        <family val="1"/>
        <charset val="204"/>
      </rPr>
      <t>Определяется как (столбец (ст.)3+ст.4+ст.5)/3</t>
    </r>
  </si>
  <si>
    <r>
      <rPr>
        <vertAlign val="superscript"/>
        <sz val="11"/>
        <color indexed="8"/>
        <rFont val="Times New Roman"/>
        <family val="1"/>
        <charset val="204"/>
      </rPr>
      <t xml:space="preserve">2) </t>
    </r>
    <r>
      <rPr>
        <sz val="11"/>
        <color indexed="8"/>
        <rFont val="Times New Roman"/>
        <family val="1"/>
        <charset val="204"/>
      </rPr>
      <t>Определяется как ст.6*ст.7*ст.8/1000, за исключением пункта (п.) 1.1 и п.1.2 (Группа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 и Группа инвестиционных проектов "Технологическое присоединение энергопринимающих устройств потребителей максимальной мощностью от 15 до 150 кВт включительно, всего")</t>
    </r>
  </si>
  <si>
    <r>
      <rPr>
        <vertAlign val="superscript"/>
        <sz val="11"/>
        <color indexed="8"/>
        <rFont val="Times New Roman"/>
        <family val="1"/>
        <charset val="204"/>
      </rPr>
      <t xml:space="preserve">4) </t>
    </r>
    <r>
      <rPr>
        <sz val="11"/>
        <color indexed="8"/>
        <rFont val="Times New Roman"/>
        <family val="1"/>
        <charset val="204"/>
      </rPr>
      <t>В п.1.1 в столбцах 3, 4, 5 и 9 указывются значения, определяюемые как сумма значений, указанных в пунктах 1.1.1 - 1.1.5 соответствующих столбцов</t>
    </r>
  </si>
  <si>
    <r>
      <rPr>
        <vertAlign val="superscript"/>
        <sz val="11"/>
        <color indexed="8"/>
        <rFont val="Times New Roman"/>
        <family val="1"/>
        <charset val="204"/>
      </rPr>
      <t xml:space="preserve">5) </t>
    </r>
    <r>
      <rPr>
        <sz val="11"/>
        <color indexed="8"/>
        <rFont val="Times New Roman"/>
        <family val="1"/>
        <charset val="204"/>
      </rPr>
      <t xml:space="preserve"> В п.1.2 в столбцах 3, 4, 5 и 9 указывются значения, определяюемые как сумма значений, указанных в пунктах 1.2.1 - 1.2.5 соответствующих столбцов</t>
    </r>
  </si>
  <si>
    <r>
      <rPr>
        <vertAlign val="superscript"/>
        <sz val="11"/>
        <color indexed="8"/>
        <rFont val="Times New Roman"/>
        <family val="1"/>
        <charset val="204"/>
      </rPr>
      <t>6)</t>
    </r>
    <r>
      <rPr>
        <sz val="11"/>
        <color indexed="8"/>
        <rFont val="Times New Roman"/>
        <family val="1"/>
        <charset val="204"/>
      </rPr>
      <t xml:space="preserve"> Словосочетания вида «год X», «год (X-1)» заменя.тся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 минус количество лет, равных числу указанному в словосочетании после знака «-».</t>
    </r>
  </si>
  <si>
    <r>
      <rPr>
        <vertAlign val="superscript"/>
        <sz val="11"/>
        <color indexed="8"/>
        <rFont val="Times New Roman"/>
        <family val="1"/>
        <charset val="204"/>
      </rPr>
      <t>7)</t>
    </r>
    <r>
      <rPr>
        <sz val="11"/>
        <color indexed="8"/>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</si>
  <si>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t>Приложение  № 12</t>
  </si>
  <si>
    <t>Форма 12. Краткое описание инвестиционной программы. Обоснование необходимости реализации инвестиционных проектов</t>
  </si>
  <si>
    <t>Идентифика-
тор инвестицион-ного проекта</t>
  </si>
  <si>
    <t>Год ввода в эксплуатацию трансформаторной или иной подстанции, линии электропередачи 
(до реализации инвестиционного проекта)</t>
  </si>
  <si>
    <t>Показатель  оценки технического состояния</t>
  </si>
  <si>
    <t>Показатель оценки последствий отказа</t>
  </si>
  <si>
    <t>Год определения показателей оценки технического состояния и последствий отказа</t>
  </si>
  <si>
    <t>Инвестиционным проектом предусматривается выполнение:</t>
  </si>
  <si>
    <t>Реализация инвестиционного проекта обсулавливается необходимостью выполнения требований:</t>
  </si>
  <si>
    <t>Инвестиционным проектом осуществляются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и
 обеспечивающие достижение утвержденных целевых показателей энергосбережения и повышения энергетической эффективности
(+;-)</t>
  </si>
  <si>
    <t xml:space="preserve">Инвестиционным проектом осуществляются  обязательные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
</t>
  </si>
  <si>
    <t>Наименование трансформаторной или иной подстанции, линии электропередачи (участка линии электропередачи), реконструкция (модернизация или техническое перевооружение) которой осуществляется в рамках инвестиционного проекта</t>
  </si>
  <si>
    <t>Нагрузка по результатам контрольных замеров трансформаторной или иной подстанции, реконструкция (модернизация, техническое перевооружение, которой предусматривается инвестиционным проектом</t>
  </si>
  <si>
    <t>Максимальная мощность энергопринимающих устройств потребителей услуг  по документам о технологическом присоединении</t>
  </si>
  <si>
    <t>Мощность трансформаторной или иной подстанции, реконструкция (модернизация или техническое перевооружение) которой осуществляется в рамках инвестиционного проекта</t>
  </si>
  <si>
    <t>Проектный высший класс напряжения (рабочее высшее  напряжение), кВ</t>
  </si>
  <si>
    <t>Задачи, решаемые в рамках реализации инвестиционного проекта</t>
  </si>
  <si>
    <t>Неудовлетворительное техническое состояние подтверждается  результатами:</t>
  </si>
  <si>
    <t>противоаварийных мероприятий, предусмотренных актами о расследовании причин аварии (реквизиты актов)</t>
  </si>
  <si>
    <t xml:space="preserve">предписаний федерального органа исполнительной власти, уполномоченного на осуществление федерального государственного энергетического надзора вынесенных по результатам расследования причин аварий (реквизиты предписаний)
</t>
  </si>
  <si>
    <t>иных  предписаний федерального органа исполнительной власти, уполномоченного на осуществление федерального государственного энергетического надзора (реквизиты предписаний)</t>
  </si>
  <si>
    <t>предписаний иных органов государственной власти (указать наименования органов исполнительной власти)</t>
  </si>
  <si>
    <t>всего, МВхА</t>
  </si>
  <si>
    <t>всего за вычетом мощности  наиболее крупного (авто-) трансформатора, МВхА</t>
  </si>
  <si>
    <t>всего, Мвар</t>
  </si>
  <si>
    <t>законодательства Российской Федерации (+;-)</t>
  </si>
  <si>
    <t>регламентов рынков электрической энергии  (+;-)</t>
  </si>
  <si>
    <t>технического освидетельст-вования (+;-)</t>
  </si>
  <si>
    <t>технического обследования (+;-)</t>
  </si>
  <si>
    <t>+</t>
  </si>
  <si>
    <t>-</t>
  </si>
  <si>
    <t>ВЛ-35 кВ:
ПС "Силикатный" -
ТП-35/6 "Сурок"</t>
  </si>
  <si>
    <t>Мероприятия направленные на снижение эксплуатационных затрат. Задачи, реализуемые в рамках данного мероприятия снижение потерь электроэнергии при ее передаче по распределительным сетям.</t>
  </si>
  <si>
    <t>35</t>
  </si>
  <si>
    <t xml:space="preserve"> КЛ 6 кВ ТП-10 - КТПн-17,</t>
  </si>
  <si>
    <t xml:space="preserve"> КЛ 6 кВ ТП-7 - КТПн-9,</t>
  </si>
  <si>
    <t xml:space="preserve"> КЛ 6 кВ ТП-10- КТПн-17,</t>
  </si>
  <si>
    <t xml:space="preserve"> КЛ 6 кВ ТП-8 - КТПн-10,</t>
  </si>
  <si>
    <t>ТП-7</t>
  </si>
  <si>
    <t xml:space="preserve">Целью мероприятия является повышение уровня энергосбережения и энергетической эффективности. Задачи, реализуемые в рамках данного мероприятия снижение потерь электроэнергии при ее передаче по распределительным сетям.
</t>
  </si>
  <si>
    <t>ТП-10</t>
  </si>
  <si>
    <t>ТП-3</t>
  </si>
  <si>
    <t>ТП-11</t>
  </si>
  <si>
    <t>ТП-5</t>
  </si>
  <si>
    <t>КТП-10</t>
  </si>
  <si>
    <t>Приложение  № 13</t>
  </si>
  <si>
    <t>Форма 13. Краткое описание инвестиционной программы. Обоснование необходимости реализации инвестиционных проектов</t>
  </si>
  <si>
    <t xml:space="preserve">                                              полное наименование субъекта электроэнергетики</t>
  </si>
  <si>
    <t>Планируемый в инвестиционной программе срок постановки объектов электросетевого хозяйства под напряжение (включения объектов капитального строительства для проведения пусконаладочных работ), год</t>
  </si>
  <si>
    <t>Планируемый в инвестиционной программе срок ввода объектов электросетевого хозяйства (объектов теплоснабжения) в эксплуатацию, год</t>
  </si>
  <si>
    <r>
      <t>Срок ввода объектов электросетевого хозяйства в соответствиии со схемой и программой развития Единой энергетической системы России, утвержденными в год (X-1)</t>
    </r>
    <r>
      <rPr>
        <vertAlign val="superscript"/>
        <sz val="11"/>
        <rFont val="Times New Roman"/>
        <family val="1"/>
        <charset val="204"/>
      </rPr>
      <t>1)</t>
    </r>
    <r>
      <rPr>
        <sz val="11"/>
        <rFont val="Times New Roman"/>
        <family val="1"/>
        <charset val="204"/>
      </rPr>
      <t xml:space="preserve">
(срок ввода объекта теплоснабжения в соответствии со схемой теплоснабжения поселения, городского округа с численностью населения пятьсот тысяч человек и более или города федерального значения, утвержденной федеральным органом исполнительной власти), год</t>
    </r>
  </si>
  <si>
    <r>
      <t>Схема и программа развития электроэнергетики субъекта Российской Федерации, утвержденные в год (X-1)</t>
    </r>
    <r>
      <rPr>
        <vertAlign val="superscript"/>
        <sz val="11"/>
        <rFont val="Times New Roman"/>
        <family val="1"/>
        <charset val="204"/>
      </rPr>
      <t xml:space="preserve">1) </t>
    </r>
    <r>
      <rPr>
        <sz val="11"/>
        <rFont val="Times New Roman"/>
        <family val="1"/>
        <charset val="204"/>
      </rPr>
      <t>(схема теплоснабжения поселения (городского округа), утвержденная органом местного самоуправления)</t>
    </r>
  </si>
  <si>
    <t>Реализация инвестиционного проекта предусматривается решением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t>
  </si>
  <si>
    <r>
      <t>Срок ввода объекта в эксплуатацию, предусмотренный схемой и программой развития электроэнергетики субъекта Российской Федерации, утвержденные в год (X-1)</t>
    </r>
    <r>
      <rPr>
        <vertAlign val="superscript"/>
        <sz val="11"/>
        <rFont val="Times New Roman"/>
        <family val="1"/>
        <charset val="204"/>
      </rPr>
      <t>1)</t>
    </r>
    <r>
      <rPr>
        <sz val="11"/>
        <rFont val="Times New Roman"/>
        <family val="1"/>
        <charset val="204"/>
      </rPr>
      <t xml:space="preserve"> 
(схемой теплоснабжения поселения (городского округа), утвержденной органом местного самоуправления), год</t>
    </r>
  </si>
  <si>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 (реквизиты решения  органа местного самоуправления об утверждении схемы теплоснабжения
 и указание на структурные единицы      схемы теплоснабжения)</t>
  </si>
  <si>
    <r>
      <rPr>
        <vertAlign val="superscript"/>
        <sz val="12"/>
        <rFont val="Times New Roman"/>
        <family val="1"/>
        <charset val="204"/>
      </rPr>
      <t>1)</t>
    </r>
    <r>
      <rPr>
        <sz val="12"/>
        <rFont val="Times New Roman"/>
        <family val="1"/>
        <charset val="204"/>
      </rPr>
      <t xml:space="preserve"> «год X-1» заменяется указанием года (четыре цифры и слово «год» в соответствующем падеже), предшествующего году,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t>
    </r>
  </si>
  <si>
    <t>Приложение  № 14</t>
  </si>
  <si>
    <t>Форма 14. Краткое описание инвестиционной программы. Обоснование необходимости реализации инвестиционных проектов</t>
  </si>
  <si>
    <t>Наименование документа, обосновывающего оценку полной стоимости инвестиционного проекта</t>
  </si>
  <si>
    <t>Финансирование капитальных вложений в прогнозных ценах соответствующих лет итого за период реализации инвестиционной программы, млн рублей (с НДС)</t>
  </si>
  <si>
    <t>Освоение капитальных вложений в прогнозных ценах соответствующих лет итого за период реализации инвестиционной программы, млн рублей  (без НДС)</t>
  </si>
  <si>
    <t>Принятие основных средств (нематериальных активов) к бухгалтерскому учету</t>
  </si>
  <si>
    <t>Задачи, решаемые в рамках инвестиционного проекта</t>
  </si>
  <si>
    <t>Идентификатор инвестиционного проекта, для целей реализации которого инвестиционным проектом предусматривается покупка земельного участка</t>
  </si>
  <si>
    <t>Характеристики объектов инвестиционной деятельности</t>
  </si>
  <si>
    <t>Изменение протяженности линий электропередач, не связанного с осуществлением технологического присоединения , км</t>
  </si>
  <si>
    <t xml:space="preserve">Замена силовых трансформаторов, МВА </t>
  </si>
  <si>
    <t>бюджетов субъектов Российской Федерации</t>
  </si>
  <si>
    <t>Год принятия к бухгалтерскому учету</t>
  </si>
  <si>
    <t>Первоначальная стоимость, млн рублей</t>
  </si>
  <si>
    <t>значение до</t>
  </si>
  <si>
    <t>значение после</t>
  </si>
  <si>
    <t>16.1.1</t>
  </si>
  <si>
    <t>16.1.2</t>
  </si>
  <si>
    <t>16.2.1</t>
  </si>
  <si>
    <t>16.2.2</t>
  </si>
  <si>
    <t>Локальная смета</t>
  </si>
  <si>
    <t>мероприятия направленные на снижение эксплуатационных затрат</t>
  </si>
  <si>
    <t>Коммерческое предложение</t>
  </si>
  <si>
    <t>Приложение  № 15</t>
  </si>
  <si>
    <t>Форма 15. Краткое описание инвестиционной программы. Обоснование необходимости реализации инвестиционных проектов</t>
  </si>
  <si>
    <t>Год раскрытия информации:2019 год</t>
  </si>
  <si>
    <t>Наличие заключенного договора о подключении к системам теплоснабжения</t>
  </si>
  <si>
    <t>Размер платы за подключение в соответствии с договором о подключении к системам теплоснабжения, млн рублей</t>
  </si>
  <si>
    <t>Сроки осуществления мероприятий по подключению</t>
  </si>
  <si>
    <t>Присоединение источников тепловой энергии или тепловых сетей к системам теплоснабжения</t>
  </si>
  <si>
    <t>Наименование объекта теплоснабжения, реконструкция (модернизация или техническое перевооружение) которого осуществляется в рамках инвестиционного проекта</t>
  </si>
  <si>
    <t>Фактическая тепловая мощность, нагрузка (расход теплоносителя) объекта теплоснабжения, Гкал/ч (т/ч)</t>
  </si>
  <si>
    <t>Тепловая 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</si>
  <si>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Схема теплоснабжения</t>
  </si>
  <si>
    <t>Идентификаторы инвестиционных проектов, предусматривающих выполнение мероприятий по подлкючению к системам теплоснабжения, которые содержатся в качестве ее обязательства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по подключению к системе теплоснабжения от существующих тепловых сетей или источников тепловой энергии  до точек подключения соответствующих теплопотребляющих установок потребителей, в договоре о подключении к системам теплоснабжения, указанном в столбцах 4 и 5</t>
  </si>
  <si>
    <t>Реквизиты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подключению теплопотребляющих установок потребителей тепловой энергии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</si>
  <si>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Количество заключенных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</si>
  <si>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Срок осуществления мероприятий по подключению, выполняемых в рамках инвестиционного проекта  в соответствии с договором о подключении к системам теплоснабжения</t>
  </si>
  <si>
    <t>Планируемый в инвестиционной программе срок включения объектов капитального строительства для проведения пусконаладочных работ</t>
  </si>
  <si>
    <t>Планируемый в инвестиционной программе срок ввода  объектов теплоснабжения  в эксплуатацию, год</t>
  </si>
  <si>
    <t>Планируемый в инвестиционной программе срок принятия законченных строительством объектов теплоснабжения к бухгалтерскому учету, год</t>
  </si>
  <si>
    <t>Наименование  подключаемых объектов теплоснабжения</t>
  </si>
  <si>
    <t>Наименование заявителя по договору о подключении к системам теплоснабжения объекта теплоснабжения</t>
  </si>
  <si>
    <t>Мощность (нагрузка) подключенных объектов теплоснабжения  по документам, подтверждающим подключение объектов теплоснабжения к системе теплоснабжения, Гкал/ч</t>
  </si>
  <si>
    <t>всего, Гкал/ч (т/ч, мм)</t>
  </si>
  <si>
    <t>всего за вычетом мощности  наиболее крупного источника тепловой энергии (насосного агрегата), Гкал/ч (т/ч)</t>
  </si>
  <si>
    <t>Срок ввода объекта теплоснабжения в соответствии со схемой теплоснабжения поселения, городского округа или города федерального значения, утвержденной федеральным органом исполнительной власти или органом местного самоуправления, год</t>
  </si>
  <si>
    <t>Реквизиты решения  федерального органа исполнительной власти, органа местного самоуправления об утверждении схемы теплоснабжения
 и соответствующих положений  схемы теплоснабжения</t>
  </si>
  <si>
    <t>Приложение  № 16</t>
  </si>
  <si>
    <t>Форма 16. Краткое описание инвестиционной программы. Обоснование необходимости реализации инвестиционных проектов</t>
  </si>
  <si>
    <t xml:space="preserve"> Номер группы инвести-ционных проектов</t>
  </si>
  <si>
    <t>Год ввода в эксплуатацию объекта теплоснабжения, объекта по производству электрической энергии
(до реализации инвестиционного проекта)</t>
  </si>
  <si>
    <t>Наименование объекта теплоснабжения (объекта по производству электрической энергии), реконструкция (модернизация или техническое перевооружение) которого осуществляется в рамках инвестиционного проекта</t>
  </si>
  <si>
    <t>Фактическая тепловая нагрузка (расход теплоносителя) объекта теплоснабжения, Гкал/ч (т/ч)</t>
  </si>
  <si>
    <t>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</si>
  <si>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Необходимость замены физически изношенного оборудования подтверждается  результатами:</t>
  </si>
  <si>
    <t>Приложение  № 18</t>
  </si>
  <si>
    <t>Форма 18. Значения целевых показателей, установленные для целей формирования инвестиционной программы</t>
  </si>
  <si>
    <t>Наименование  субъекта Российской Федерации: Республика Марий Эл</t>
  </si>
  <si>
    <t>______________________________________________________________________________________________________________________________________________________________________________</t>
  </si>
  <si>
    <t>Наименование целевого показателя</t>
  </si>
  <si>
    <t>Единицы измерения</t>
  </si>
  <si>
    <t>Значения целевых показателей, годы</t>
  </si>
  <si>
    <t>год 2020</t>
  </si>
  <si>
    <t>год 2021</t>
  </si>
  <si>
    <t>год 2022</t>
  </si>
  <si>
    <t>год 2023</t>
  </si>
  <si>
    <t>год 2024</t>
  </si>
  <si>
    <t>Показатель средней продолжительности прекращения передачи электрической энергии (Пп)</t>
  </si>
  <si>
    <t>значение  показателя</t>
  </si>
  <si>
    <t>Показатель уровня качества осуществляемого технологического присоединения (Птпр)</t>
  </si>
  <si>
    <t>Показатель уровня качества оказываемых услуг территориальными сетевыми организациями (Птсо)</t>
  </si>
  <si>
    <t xml:space="preserve">Заместитель главного инженера </t>
  </si>
  <si>
    <t>Приложение  № 19</t>
  </si>
  <si>
    <t>Форма 19. Перечень субъектов Российской Федерации, на территории которых инвестиционной программой (проектом инвестиционной программы) организации по управлению единой национальной (общероссийской) электрической сетью предусматривается строительство (реконструкция, модернизация, техническое перевооружение) объектов электросетевого хозяйства, а также находятся объекты электросетевого хозяйства, входящие в единую национальную (общероссийскую) электрическую сеть и не принадлежащие на праве собственности указанной организации</t>
  </si>
  <si>
    <t xml:space="preserve">Наименование субъекта Российской Федерации </t>
  </si>
  <si>
    <t>Приложение № 1</t>
  </si>
  <si>
    <t>от "_13_"апреля_2017 г. № 310</t>
  </si>
  <si>
    <t>Форма № 20 Финансовый план субъекта электроэнергетики</t>
  </si>
  <si>
    <t xml:space="preserve">                          полное наименование субъекта электроэнергетики</t>
  </si>
  <si>
    <t>Субъект Российской Федерации: Республика Марий Эл</t>
  </si>
  <si>
    <t xml:space="preserve">                    Год раскрытия (предоставления) информации: 2019 год</t>
  </si>
  <si>
    <t>Утвержденные плановые значения показателей приведены в соответствии с Приказом № 267 от 3.10.2016г.</t>
  </si>
  <si>
    <t xml:space="preserve">    реквизиты решения органа исполнительной власти, утвердившего инвестиционную программу</t>
  </si>
  <si>
    <t xml:space="preserve">1. Финансово-экономическая модель деятельности субъекта электроэнергетики </t>
  </si>
  <si>
    <t>Показатель</t>
  </si>
  <si>
    <t>Ед. изм.</t>
  </si>
  <si>
    <t>2018 год</t>
  </si>
  <si>
    <t>2019 год</t>
  </si>
  <si>
    <t>2020 год</t>
  </si>
  <si>
    <t>2021 год</t>
  </si>
  <si>
    <t>2022 год</t>
  </si>
  <si>
    <t>2023 год</t>
  </si>
  <si>
    <t>2024 год</t>
  </si>
  <si>
    <t>Факт</t>
  </si>
  <si>
    <t>Прогноз</t>
  </si>
  <si>
    <t>Предложение по корректировке  утвержденного плана</t>
  </si>
  <si>
    <t>17</t>
  </si>
  <si>
    <t>БЮДЖЕТ ДОХОДОВ И РАСХОДОВ</t>
  </si>
  <si>
    <t>I</t>
  </si>
  <si>
    <t>Выручка от реализации товаров (работ, услуг) всего, в том числе*:</t>
  </si>
  <si>
    <t>млн рублей</t>
  </si>
  <si>
    <t xml:space="preserve">Производство и поставка электрической энергии и мощности всего, в том числе: </t>
  </si>
  <si>
    <t>производство и поставка электрической энергии на оптовом рынке электрической энергии и мощности</t>
  </si>
  <si>
    <t>производство и поставка электрической мощности на оптовом рынке электрической энергии и мощности</t>
  </si>
  <si>
    <t>производство и поставка электрической энергии (мощности) на розничных рынках электрической энергии</t>
  </si>
  <si>
    <t>Производство и поставка тепловой энергии (мощности)</t>
  </si>
  <si>
    <t>1.3</t>
  </si>
  <si>
    <t>Оказание услуг по передаче электрической энергии</t>
  </si>
  <si>
    <t>1.4</t>
  </si>
  <si>
    <t>Оказание услуг по передаче тепловой энергии, теплоносителя</t>
  </si>
  <si>
    <t>1.5</t>
  </si>
  <si>
    <t>Оказание услуг по технологическому присоединению</t>
  </si>
  <si>
    <t>Реализация электрической энергии и мощности</t>
  </si>
  <si>
    <t>1.7</t>
  </si>
  <si>
    <t>Реализации тепловой энергии (мощности)</t>
  </si>
  <si>
    <t>1.8</t>
  </si>
  <si>
    <t>Оказание услуг по оперативно-диспетчерскому управлению в электроэнергетике всего, в том числе:</t>
  </si>
  <si>
    <t>1.8.1</t>
  </si>
  <si>
    <t xml:space="preserve">в части управления технологическими режимами </t>
  </si>
  <si>
    <t>1.8.2</t>
  </si>
  <si>
    <t>в части обеспечения надежности</t>
  </si>
  <si>
    <t>1.9</t>
  </si>
  <si>
    <t>Прочая деятельность</t>
  </si>
  <si>
    <t>II</t>
  </si>
  <si>
    <t>Себестоимость товаров (работ, услуг), коммерческие и управленческие расходы всего, в том числе:</t>
  </si>
  <si>
    <t>2.1</t>
  </si>
  <si>
    <t>2.1.1</t>
  </si>
  <si>
    <t>2.1.2</t>
  </si>
  <si>
    <t>2.1.3</t>
  </si>
  <si>
    <t>2.2</t>
  </si>
  <si>
    <t>2.3</t>
  </si>
  <si>
    <t>2.4</t>
  </si>
  <si>
    <t>2.5</t>
  </si>
  <si>
    <t>2.6</t>
  </si>
  <si>
    <t>2.7</t>
  </si>
  <si>
    <t>2.8</t>
  </si>
  <si>
    <t>2.8.1</t>
  </si>
  <si>
    <t>2.8.2</t>
  </si>
  <si>
    <t>2.9</t>
  </si>
  <si>
    <t>II.I</t>
  </si>
  <si>
    <t>Материальные расходы всего, в том числе:</t>
  </si>
  <si>
    <t>расходы на топливо на технологические цели</t>
  </si>
  <si>
    <t>покупная энергия, в том числе:</t>
  </si>
  <si>
    <t>2.1.2.1</t>
  </si>
  <si>
    <t>покупная электрическая энергия (мощность) всего, в том числе:</t>
  </si>
  <si>
    <t>2.1.2.1.1</t>
  </si>
  <si>
    <t>на технологические цели, включая энергию на компенсацию потерь при ее передаче</t>
  </si>
  <si>
    <t>2.1.2.1.2</t>
  </si>
  <si>
    <t>для последующей перепродажи</t>
  </si>
  <si>
    <t>2.1.2.2</t>
  </si>
  <si>
    <t>покупная тепловая энергия (мощность)</t>
  </si>
  <si>
    <t>сырье, материалы, запасные части, инструменты</t>
  </si>
  <si>
    <t>2.1.4</t>
  </si>
  <si>
    <t>прочие материальные расходы</t>
  </si>
  <si>
    <t>II.II</t>
  </si>
  <si>
    <t>Работы и услуги производственного характера всего, в том числе:</t>
  </si>
  <si>
    <t>2.2.1</t>
  </si>
  <si>
    <t>услуги по передаче электрической энергии по единой (национальной) общероссийской электрической сети</t>
  </si>
  <si>
    <t>2.2.2</t>
  </si>
  <si>
    <t>услуги по передаче электрической энергии по сетям территориальной сетевой организации</t>
  </si>
  <si>
    <t>2.2.3</t>
  </si>
  <si>
    <t>услуги по передаче тепловой энергии, теплоносителя</t>
  </si>
  <si>
    <t>2.2.4</t>
  </si>
  <si>
    <t>услуги инфраструктурных организаций*****</t>
  </si>
  <si>
    <t>2.2.5</t>
  </si>
  <si>
    <t>прочие услуги производственного характера</t>
  </si>
  <si>
    <t>II.III</t>
  </si>
  <si>
    <t>Расходы на оплату труда с учетом страховых взносов</t>
  </si>
  <si>
    <t>II.IV</t>
  </si>
  <si>
    <t>Амортизация основных средств и нематериальных активов</t>
  </si>
  <si>
    <t>II.V</t>
  </si>
  <si>
    <t>Налоги и сборы всего, в том числе:</t>
  </si>
  <si>
    <t>2.5.1</t>
  </si>
  <si>
    <t>налог на имущество организации</t>
  </si>
  <si>
    <t>2.5.2</t>
  </si>
  <si>
    <t>прочие налоги и сборы</t>
  </si>
  <si>
    <t>II.VI</t>
  </si>
  <si>
    <t>Прочие расходы всего, в том числе:</t>
  </si>
  <si>
    <t>2.6.1</t>
  </si>
  <si>
    <t>работы и услуги непроизводственного характера</t>
  </si>
  <si>
    <t>2.6.2</t>
  </si>
  <si>
    <t>арендная плата, лизинговые платежи</t>
  </si>
  <si>
    <t>2.6.3</t>
  </si>
  <si>
    <t>иные прочие расходы</t>
  </si>
  <si>
    <t>II.VII</t>
  </si>
  <si>
    <t>Иные сведения:</t>
  </si>
  <si>
    <t>2.7.1</t>
  </si>
  <si>
    <t>Расходы на ремонт</t>
  </si>
  <si>
    <t>2.7.2</t>
  </si>
  <si>
    <t>Коммерческие расходы</t>
  </si>
  <si>
    <t>2.7.3</t>
  </si>
  <si>
    <t>Управленческие расходы</t>
  </si>
  <si>
    <t>III</t>
  </si>
  <si>
    <t>Прибыль (убыток) от продаж (строка I - строка II) всего, в том числе:</t>
  </si>
  <si>
    <t>3.1</t>
  </si>
  <si>
    <t>3.1.1</t>
  </si>
  <si>
    <t>3.1.2</t>
  </si>
  <si>
    <t>3.1.3</t>
  </si>
  <si>
    <t>3.2</t>
  </si>
  <si>
    <t>3.3</t>
  </si>
  <si>
    <t>3.4</t>
  </si>
  <si>
    <t>3.5</t>
  </si>
  <si>
    <t>3.6</t>
  </si>
  <si>
    <t>3.7</t>
  </si>
  <si>
    <t>3.8</t>
  </si>
  <si>
    <t>3.8.1</t>
  </si>
  <si>
    <t>3.8.2</t>
  </si>
  <si>
    <t>3.9</t>
  </si>
  <si>
    <t>IV</t>
  </si>
  <si>
    <t>Прочие доходы и расходы (сальдо) (строка 4.1 – строка 4.2)</t>
  </si>
  <si>
    <t>Прочие доходы всего, в том числе:</t>
  </si>
  <si>
    <t>доходы от участия в других организациях</t>
  </si>
  <si>
    <t>проценты к получению</t>
  </si>
  <si>
    <t>восстановление резервов всего, в том числе:</t>
  </si>
  <si>
    <t>4.1.3.1</t>
  </si>
  <si>
    <t>по сомнительным долгам</t>
  </si>
  <si>
    <t>прочие внереализационные доходы</t>
  </si>
  <si>
    <t>расходы, связанные с персоналом</t>
  </si>
  <si>
    <t>проценты к уплате</t>
  </si>
  <si>
    <t>создание резервов всего, в том числе:</t>
  </si>
  <si>
    <t>4.2.3.1</t>
  </si>
  <si>
    <t xml:space="preserve"> по сомнительным долгам</t>
  </si>
  <si>
    <t>прочие внереализационные расходы</t>
  </si>
  <si>
    <t>V</t>
  </si>
  <si>
    <t>Прибыль (убыток) до налогообложения (строка III + строка IV) всего, в том числе:</t>
  </si>
  <si>
    <t>5.5</t>
  </si>
  <si>
    <t>5.6</t>
  </si>
  <si>
    <t>5.7</t>
  </si>
  <si>
    <t>5.8</t>
  </si>
  <si>
    <t>5.8.1</t>
  </si>
  <si>
    <t>5.8.2</t>
  </si>
  <si>
    <t>5.9</t>
  </si>
  <si>
    <t>VI</t>
  </si>
  <si>
    <t>Налог на прибыль всего, в том числе:</t>
  </si>
  <si>
    <t>Производство и поставка тепловой энергии (мощности);</t>
  </si>
  <si>
    <t>6.3</t>
  </si>
  <si>
    <t>Оказание услуг по передаче электрической энергии;</t>
  </si>
  <si>
    <t>6.4</t>
  </si>
  <si>
    <t>Оказание услуг по передаче тепловой энергии, теплоносителя;</t>
  </si>
  <si>
    <t>6.5</t>
  </si>
  <si>
    <t>Оказание услуг по технологическому присоединению;</t>
  </si>
  <si>
    <t>6.6</t>
  </si>
  <si>
    <t>Реализация электрической энергии и мощности;</t>
  </si>
  <si>
    <t>6.7</t>
  </si>
  <si>
    <t>Реализации тепловой энергии (мощности);</t>
  </si>
  <si>
    <t>6.8</t>
  </si>
  <si>
    <t>6.8.1</t>
  </si>
  <si>
    <t>в части управления технологическими режимами</t>
  </si>
  <si>
    <t>6.8.2</t>
  </si>
  <si>
    <t>6.9</t>
  </si>
  <si>
    <t>Прочая деятельность;</t>
  </si>
  <si>
    <t>VII</t>
  </si>
  <si>
    <t>Чистая прибыль (убыток) всего, в том числе:</t>
  </si>
  <si>
    <t>7.3</t>
  </si>
  <si>
    <t>7.4</t>
  </si>
  <si>
    <t>7.5</t>
  </si>
  <si>
    <t>7.6</t>
  </si>
  <si>
    <t>7.7</t>
  </si>
  <si>
    <t>7.8</t>
  </si>
  <si>
    <t>7.8.1</t>
  </si>
  <si>
    <t>7.8.2</t>
  </si>
  <si>
    <t>7.9</t>
  </si>
  <si>
    <t>VIII</t>
  </si>
  <si>
    <t>Направления использования чистой прибыли</t>
  </si>
  <si>
    <t>На инвестиции</t>
  </si>
  <si>
    <t>Резервный фонд</t>
  </si>
  <si>
    <t>8.3</t>
  </si>
  <si>
    <t>Выплата дивидендов</t>
  </si>
  <si>
    <t>8.4</t>
  </si>
  <si>
    <t>Остаток на развитие</t>
  </si>
  <si>
    <t>IX</t>
  </si>
  <si>
    <t>Прибыль до налогообложения без учета процентов к уплате и амортизации (строкаV + строка 4.2.2 + строка II.IV)</t>
  </si>
  <si>
    <t>Долг (кредиты и займы) на начало периода всего, в том числе:</t>
  </si>
  <si>
    <t>9.2.1</t>
  </si>
  <si>
    <t>краткосрочные кредиты и займы на начало периода</t>
  </si>
  <si>
    <t>9.3</t>
  </si>
  <si>
    <t>Долг (кредиты и займы) на конец периода, в том числе</t>
  </si>
  <si>
    <t>9.3.1</t>
  </si>
  <si>
    <t>краткосрочные кредиты и займы на конец периода</t>
  </si>
  <si>
    <t>9.4</t>
  </si>
  <si>
    <t>Отношение долга (кредиты и займы) на конец периода (строка 9.3) к прибыли до налогообложения без учета процентов к уплате и амортизации (строка 9.1)</t>
  </si>
  <si>
    <t>БЮДЖЕТ ДВИЖЕНИЯ ДЕНЕЖНЫХ СРЕДСТВ</t>
  </si>
  <si>
    <t>X</t>
  </si>
  <si>
    <t>Поступления от текущих операций всего, в том числе:</t>
  </si>
  <si>
    <t>10.1.1</t>
  </si>
  <si>
    <t>10.1.2</t>
  </si>
  <si>
    <t>10.1.3</t>
  </si>
  <si>
    <t>10.3</t>
  </si>
  <si>
    <t>10.4</t>
  </si>
  <si>
    <t>10.5</t>
  </si>
  <si>
    <t>10.6</t>
  </si>
  <si>
    <t>10.7</t>
  </si>
  <si>
    <t>10.8</t>
  </si>
  <si>
    <t>10.8.1</t>
  </si>
  <si>
    <t>10.8.2</t>
  </si>
  <si>
    <t>10.9</t>
  </si>
  <si>
    <t>Поступления денежных средств за счет средств бюджетов бюджетной системы Российской Федерации (субсидия) всего, в том числе:</t>
  </si>
  <si>
    <t>10.9.1</t>
  </si>
  <si>
    <t>за счет средств федерального бюджета</t>
  </si>
  <si>
    <t>10.9.2</t>
  </si>
  <si>
    <t>за счет средств консолидированного бюджета субъекта Российской Федерации</t>
  </si>
  <si>
    <t>10.10</t>
  </si>
  <si>
    <t>XI</t>
  </si>
  <si>
    <t>Платежи по текущим операциям всего, в том числе:</t>
  </si>
  <si>
    <t>11.1</t>
  </si>
  <si>
    <t>Оплата поставщикам топлива</t>
  </si>
  <si>
    <t>11.2</t>
  </si>
  <si>
    <t>Оплата покупной энергии всего, в том числе:</t>
  </si>
  <si>
    <t>11.2.1</t>
  </si>
  <si>
    <t>на оптовом рынке электрической энергии и мощности</t>
  </si>
  <si>
    <t>11.2.2</t>
  </si>
  <si>
    <t>на розничных рынках электрической энергии</t>
  </si>
  <si>
    <t>11.2.3</t>
  </si>
  <si>
    <t>на компенсацию потерь</t>
  </si>
  <si>
    <t>11.3</t>
  </si>
  <si>
    <t>Оплата услуг по передаче электрической энергии по единой (национальной) общероссийской электрической сети</t>
  </si>
  <si>
    <t>11.4</t>
  </si>
  <si>
    <t>Оплата услуг по передаче электрической энергии по сетям территориальных сетевых организаций</t>
  </si>
  <si>
    <t>11.5</t>
  </si>
  <si>
    <t>Оплата услуг по передаче тепловой энергии, теплоносителя</t>
  </si>
  <si>
    <t>11.6</t>
  </si>
  <si>
    <t>Оплата труда</t>
  </si>
  <si>
    <t>11.7</t>
  </si>
  <si>
    <t>Страховые взносы</t>
  </si>
  <si>
    <t>11.8</t>
  </si>
  <si>
    <t>Оплата налогов и сборов всего, в том числе:</t>
  </si>
  <si>
    <t>11.8.1</t>
  </si>
  <si>
    <t>налог на прибыль</t>
  </si>
  <si>
    <t>11.9</t>
  </si>
  <si>
    <t>Оплата сырья, материалов, запасных частей, инструментов</t>
  </si>
  <si>
    <t>11.10</t>
  </si>
  <si>
    <t>Оплата прочих услуг производственного характера</t>
  </si>
  <si>
    <t>11.11</t>
  </si>
  <si>
    <t>Арендная плата и лизинговые платежи</t>
  </si>
  <si>
    <t>11.12</t>
  </si>
  <si>
    <t>Проценты по долговым обязательствам (за исключением процентов по долговым обязательствам, включаемым в стоимость инвестиционного актива)</t>
  </si>
  <si>
    <t>11.13</t>
  </si>
  <si>
    <t>Прочие платежи по текущей деятельности</t>
  </si>
  <si>
    <t>XII</t>
  </si>
  <si>
    <t>Поступления от инвестиционных операций всего, в том числе:</t>
  </si>
  <si>
    <t>12.1</t>
  </si>
  <si>
    <t>Поступления от реализации имущества и имущественных прав</t>
  </si>
  <si>
    <t>12.2</t>
  </si>
  <si>
    <t xml:space="preserve">Поступления по заключенным инвестиционным соглашениям, в том числе </t>
  </si>
  <si>
    <t>12.2.1</t>
  </si>
  <si>
    <t>по использованию средств бюджетов бюджетной системы Российской Федерации всего, в том числе:</t>
  </si>
  <si>
    <t>12.2.1.1</t>
  </si>
  <si>
    <t>средства федерального бюджета</t>
  </si>
  <si>
    <t>12.2.1.2</t>
  </si>
  <si>
    <t>средства консолидированного бюджета субъекта Российской Федерации</t>
  </si>
  <si>
    <t>12.3</t>
  </si>
  <si>
    <t>Прочие поступления по инвестиционным операциям</t>
  </si>
  <si>
    <t>XIII</t>
  </si>
  <si>
    <t>Платежи по инвестиционным операциям всего, в том числе:</t>
  </si>
  <si>
    <t>13.1</t>
  </si>
  <si>
    <t>Инвестиции в основной капитал всего, в том числе:</t>
  </si>
  <si>
    <t>13.1.1</t>
  </si>
  <si>
    <t>техническое перевооружение и реконструкция</t>
  </si>
  <si>
    <t>13.1.2</t>
  </si>
  <si>
    <t>новое строительство и расширение</t>
  </si>
  <si>
    <t>13.1.3</t>
  </si>
  <si>
    <t>проектно-изыскательные работы для объектов нового строительства будущих лет</t>
  </si>
  <si>
    <t>13.1.4</t>
  </si>
  <si>
    <t>приобретение объектов основных средств, земельных участков</t>
  </si>
  <si>
    <t>13.1.5</t>
  </si>
  <si>
    <t>проведение научно-исследовательских и опытно-конструкторских разработок</t>
  </si>
  <si>
    <t>13.1.6</t>
  </si>
  <si>
    <t>прочие выплаты, связанные с инвестициями в основной капитал</t>
  </si>
  <si>
    <t>13.2</t>
  </si>
  <si>
    <t>Приобретение нематериальных активов</t>
  </si>
  <si>
    <t>13.3</t>
  </si>
  <si>
    <t>Прочие платежи по инвестиционным операциям всего, в том числе:</t>
  </si>
  <si>
    <t>13.4</t>
  </si>
  <si>
    <t>13.4.1</t>
  </si>
  <si>
    <t>проценты по долговым обязательствам, включаемым в стоимость инвестиционного актива</t>
  </si>
  <si>
    <t>XIV</t>
  </si>
  <si>
    <t>Поступления от финансовых операций всего, в том числе:</t>
  </si>
  <si>
    <t>14.1</t>
  </si>
  <si>
    <t>Процентные поступления</t>
  </si>
  <si>
    <t>14.2</t>
  </si>
  <si>
    <t>Поступления  по полученным кредитам всего, в том числе:</t>
  </si>
  <si>
    <t>14.2.1</t>
  </si>
  <si>
    <t>на текущую деятельность</t>
  </si>
  <si>
    <t>14.2.2</t>
  </si>
  <si>
    <t>на инвестиционные операции</t>
  </si>
  <si>
    <t>14.2.3</t>
  </si>
  <si>
    <t>на рефинансирование кредитов и займов</t>
  </si>
  <si>
    <t>14.3</t>
  </si>
  <si>
    <t>Поступления от эмиссии акций**</t>
  </si>
  <si>
    <t>14.4</t>
  </si>
  <si>
    <t>Поступления от реализации финансовых инструментов всего, в том числе:</t>
  </si>
  <si>
    <t>14.4.1</t>
  </si>
  <si>
    <t>облигационные займы</t>
  </si>
  <si>
    <t>14.4.2</t>
  </si>
  <si>
    <t>вексели</t>
  </si>
  <si>
    <t>14.5</t>
  </si>
  <si>
    <t>Поступления от займов организаций</t>
  </si>
  <si>
    <t>14.6</t>
  </si>
  <si>
    <t>Поступления за счет средств инвесторов</t>
  </si>
  <si>
    <t>14.7</t>
  </si>
  <si>
    <t>Прочие поступления по финансовым операциям</t>
  </si>
  <si>
    <t>XV</t>
  </si>
  <si>
    <t>Платежи по финансовым операциям всего, в том числе:</t>
  </si>
  <si>
    <t>15.1</t>
  </si>
  <si>
    <t>Погашение кредитов и займов всего всего, в том числе:</t>
  </si>
  <si>
    <t>15.1.1</t>
  </si>
  <si>
    <t>15.1.2</t>
  </si>
  <si>
    <t>15.1.3</t>
  </si>
  <si>
    <t>15.2</t>
  </si>
  <si>
    <t>15.3</t>
  </si>
  <si>
    <t>Прочие выплаты по финансовым операциям</t>
  </si>
  <si>
    <t>XVI</t>
  </si>
  <si>
    <t>Сальдо денежных средств по операционной деятельности (строка X-строка XI) всего, в том числе:</t>
  </si>
  <si>
    <t>XVII</t>
  </si>
  <si>
    <t xml:space="preserve">Сальдо денежных средств по инвестиционным операциям всего (строка XII-строка XIII), всего в том числе </t>
  </si>
  <si>
    <t>17.1</t>
  </si>
  <si>
    <t>Сальдо денежных средств по инвестиционным операциям</t>
  </si>
  <si>
    <t>17.2</t>
  </si>
  <si>
    <t>Сальдо денежных средств по прочей деятельности</t>
  </si>
  <si>
    <t>XVIII</t>
  </si>
  <si>
    <t>Сальдо денежных средств по финансовым операциям всего (строка XIV-строка XV), в том числе</t>
  </si>
  <si>
    <t>18.1</t>
  </si>
  <si>
    <t>Сальдо денежных средств по привлечению и погашению кредитов и займов</t>
  </si>
  <si>
    <t>18.2</t>
  </si>
  <si>
    <t>Сальдо денежных средств по прочей финансовой деятельности</t>
  </si>
  <si>
    <t>XIX</t>
  </si>
  <si>
    <t>Сальдо денежных средств от транзитных операций</t>
  </si>
  <si>
    <t>XX</t>
  </si>
  <si>
    <t>Итого сальдо денежных средств (строка XVI+строка XVII+строка XVIII+строка XIX)</t>
  </si>
  <si>
    <t>XXI</t>
  </si>
  <si>
    <t>Остаток денежных средств на начало периода</t>
  </si>
  <si>
    <t>XXII</t>
  </si>
  <si>
    <t>Остаток денежных средств на конец периода</t>
  </si>
  <si>
    <t>XXIII</t>
  </si>
  <si>
    <t>23.1</t>
  </si>
  <si>
    <t>Дебиторская задолженность на конец периода всего, в том числе:</t>
  </si>
  <si>
    <t>23.1.1</t>
  </si>
  <si>
    <t xml:space="preserve">производство и поставка электрической энергии и мощности всего, в том числе: </t>
  </si>
  <si>
    <t>23.1.1.а</t>
  </si>
  <si>
    <t>из нее просроченная</t>
  </si>
  <si>
    <t>23.1.1.1</t>
  </si>
  <si>
    <t>производство и поставка электрической энергии на оптовом рынке электрической энергиии и мощности</t>
  </si>
  <si>
    <t>23.1.1.1.а</t>
  </si>
  <si>
    <t>23.1.1.2</t>
  </si>
  <si>
    <t>23.1.1.2.а</t>
  </si>
  <si>
    <t>23.1.1.3</t>
  </si>
  <si>
    <t>23.1.1.3.а</t>
  </si>
  <si>
    <t>23.1.2</t>
  </si>
  <si>
    <t>производство и поставка тепловой энергии (мощности)</t>
  </si>
  <si>
    <t>23.1.2.а</t>
  </si>
  <si>
    <t>23.1.3</t>
  </si>
  <si>
    <t>оказание услуг по передаче электрической энергии</t>
  </si>
  <si>
    <t>23.1.3.а</t>
  </si>
  <si>
    <t>23.1.4</t>
  </si>
  <si>
    <t>оказание услуг по передаче тепловой энергии, теплоносителя</t>
  </si>
  <si>
    <t>23.1.4.а</t>
  </si>
  <si>
    <t>23.1.5</t>
  </si>
  <si>
    <t>оказание услуг по технологическому присоединению</t>
  </si>
  <si>
    <t>23.1.5.а</t>
  </si>
  <si>
    <t>23.1.6</t>
  </si>
  <si>
    <t>реализация электрической энергии и мощности</t>
  </si>
  <si>
    <t>23.1.6.а</t>
  </si>
  <si>
    <t>23.1.7</t>
  </si>
  <si>
    <t>реализации тепловой энергии (мощности)</t>
  </si>
  <si>
    <t>23.1.7.а</t>
  </si>
  <si>
    <t>23.1.8</t>
  </si>
  <si>
    <t>оказание услуг по оперативно-диспетчерскому управлению в электроэнергетике всего, в том числе:</t>
  </si>
  <si>
    <t>23.1.8.а</t>
  </si>
  <si>
    <t>23.1.8.1</t>
  </si>
  <si>
    <t>23.1.8.1.а</t>
  </si>
  <si>
    <t>23.1.8.2</t>
  </si>
  <si>
    <t>23.1.8.2.а</t>
  </si>
  <si>
    <t>23.1.9</t>
  </si>
  <si>
    <t>прочая деятельность</t>
  </si>
  <si>
    <t>23.1.9.а</t>
  </si>
  <si>
    <t>23.2</t>
  </si>
  <si>
    <t>Кредиторская задолженность на конец периода всего, в том числе:</t>
  </si>
  <si>
    <t>23.2.1</t>
  </si>
  <si>
    <t>поставщикам топлива на технологические цели</t>
  </si>
  <si>
    <t>23.2.1.а</t>
  </si>
  <si>
    <t>23.2.2</t>
  </si>
  <si>
    <t>поставщикам покупной энергии всего, в том числе:</t>
  </si>
  <si>
    <t>23.2.2.1</t>
  </si>
  <si>
    <t>23.2.2.1.а</t>
  </si>
  <si>
    <t>23.2.2.2</t>
  </si>
  <si>
    <t>на розничных рынках</t>
  </si>
  <si>
    <t>23.2.2.2.а</t>
  </si>
  <si>
    <t>23.2.3</t>
  </si>
  <si>
    <t>по оплате услуг на передачу электрической энергии по единой (национальной) общероссийской электрической сети</t>
  </si>
  <si>
    <t>23.2.3.а</t>
  </si>
  <si>
    <t>23.2.4</t>
  </si>
  <si>
    <t>по оплате услуг территориальных сетевых организаций</t>
  </si>
  <si>
    <t>23.2.4.а</t>
  </si>
  <si>
    <t>23.2.5</t>
  </si>
  <si>
    <t>перед персоналом по оплате труда</t>
  </si>
  <si>
    <t>23.2.5.а</t>
  </si>
  <si>
    <t>23.2.6</t>
  </si>
  <si>
    <t>перед бюджетами и внебюджетными фондами</t>
  </si>
  <si>
    <t>23.2.6.а</t>
  </si>
  <si>
    <t>23.2.7</t>
  </si>
  <si>
    <t>по договорам технологического присоединения</t>
  </si>
  <si>
    <t>23.2.7.а</t>
  </si>
  <si>
    <t>23.2.8</t>
  </si>
  <si>
    <t xml:space="preserve">по обязательствам перед поставщиками и подрядчиками по исполнению инвестиционной программы </t>
  </si>
  <si>
    <t>23.2.8.а</t>
  </si>
  <si>
    <t>23.2.9</t>
  </si>
  <si>
    <t>прочая кредиторская задолженность</t>
  </si>
  <si>
    <t>23.2.9.а</t>
  </si>
  <si>
    <t>23.3</t>
  </si>
  <si>
    <t>Отношение поступлений денежных средств к выручке от реализованных товаров и оказанных услуг (с учетом НДС) всего, в том числе:</t>
  </si>
  <si>
    <t>%</t>
  </si>
  <si>
    <t>23.3.1</t>
  </si>
  <si>
    <t>от производства и поставки электрической энергии и мощности</t>
  </si>
  <si>
    <t>23.3.1.1</t>
  </si>
  <si>
    <t>от производства и поставки электрической энергии на оптовом рынке электрической энергии и мощности</t>
  </si>
  <si>
    <t>23.3.1.2</t>
  </si>
  <si>
    <t>от производства и поставки электрической мощности на оптовом рынке электрической энергии и мощности</t>
  </si>
  <si>
    <t>23.3.1.3</t>
  </si>
  <si>
    <t>от производства и поставки электрической энергии (мощности) на розничных рынках электрической энергии</t>
  </si>
  <si>
    <t>23.3.2</t>
  </si>
  <si>
    <t>от производства и поставки тепловой энергии (мощности)</t>
  </si>
  <si>
    <t>23.3.3</t>
  </si>
  <si>
    <t>от оказания услуг по передаче электрической энергии</t>
  </si>
  <si>
    <t>23.3.4</t>
  </si>
  <si>
    <t>от оказания услуг по передаче тепловой энергии, теплоносителя</t>
  </si>
  <si>
    <t>23.3.5</t>
  </si>
  <si>
    <t>от реализации электрической энергии и мощности</t>
  </si>
  <si>
    <t>23.3.6</t>
  </si>
  <si>
    <t>от реализации тепловой энергии (мощности)</t>
  </si>
  <si>
    <t>23.3.7</t>
  </si>
  <si>
    <t>от оказания услуг по оперативно-диспетчерскому управлению в электроэнергетике всего, в том числе:</t>
  </si>
  <si>
    <t>23.3.7.1</t>
  </si>
  <si>
    <t>23.3.7.2</t>
  </si>
  <si>
    <t>ТЕХНИКО-ЭКОНОМИЧЕСКИЕ ПОКАЗАТЕЛИ</t>
  </si>
  <si>
    <t>XXIV</t>
  </si>
  <si>
    <t>В отношении деятельности по производству электрической, тепловой энергии (мощности)</t>
  </si>
  <si>
    <t>x</t>
  </si>
  <si>
    <t>24.1</t>
  </si>
  <si>
    <t>Установленная электрическая мощность</t>
  </si>
  <si>
    <t>24.2</t>
  </si>
  <si>
    <t>Установленная тепловая мощность</t>
  </si>
  <si>
    <t>Гкал/час</t>
  </si>
  <si>
    <t>24.3</t>
  </si>
  <si>
    <t>Располагаемая электрическая мощность</t>
  </si>
  <si>
    <t>24.4</t>
  </si>
  <si>
    <t>Присоединенная тепловая мощность</t>
  </si>
  <si>
    <t>24.5</t>
  </si>
  <si>
    <t>Объем выработанной электрической энергии</t>
  </si>
  <si>
    <t>млн.кВт.ч</t>
  </si>
  <si>
    <t>24.6</t>
  </si>
  <si>
    <t>Объем продукции отпущенной с шин (коллекторов)</t>
  </si>
  <si>
    <t>24.6.1</t>
  </si>
  <si>
    <t>электрической энергии</t>
  </si>
  <si>
    <t>24.6.2</t>
  </si>
  <si>
    <t>тепловой энергии</t>
  </si>
  <si>
    <t>тыс.Гкал</t>
  </si>
  <si>
    <t>24.7</t>
  </si>
  <si>
    <t>Объем покупной продукции для последующей продажи</t>
  </si>
  <si>
    <t>24.7.1</t>
  </si>
  <si>
    <t>24.7.2</t>
  </si>
  <si>
    <t>электрической мощности</t>
  </si>
  <si>
    <t>24.7.3</t>
  </si>
  <si>
    <t>24.8</t>
  </si>
  <si>
    <t>Объем покупной продукции на технологические цели</t>
  </si>
  <si>
    <t>24.8.1</t>
  </si>
  <si>
    <t>24.8.2</t>
  </si>
  <si>
    <t>24.9</t>
  </si>
  <si>
    <t>Объем продукции отпущенной (проданной) потребителям</t>
  </si>
  <si>
    <t>24.9.1</t>
  </si>
  <si>
    <t>24.9.2</t>
  </si>
  <si>
    <t>24.9.3</t>
  </si>
  <si>
    <t>XXV</t>
  </si>
  <si>
    <t>В отношении деятельности по передаче электрической энергии</t>
  </si>
  <si>
    <t>25.1</t>
  </si>
  <si>
    <t>Объем отпуска электрической энергии из сети (полезный отпуск) всего, в том числе:</t>
  </si>
  <si>
    <t>25.1.1</t>
  </si>
  <si>
    <t>потребителям, присоединенным к единой (национальной) общероссийской электрической сети всего, в том числе:</t>
  </si>
  <si>
    <t>25.1.1.1</t>
  </si>
  <si>
    <t>территориальные сетевые организации</t>
  </si>
  <si>
    <t>25.1.1.2</t>
  </si>
  <si>
    <t>потребители, не являющиеся территориальными сетевыми организациями</t>
  </si>
  <si>
    <t>25.2</t>
  </si>
  <si>
    <t>Объем технологического расхода (потерь) при передаче электрической энергии</t>
  </si>
  <si>
    <t>25.3</t>
  </si>
  <si>
    <t>Заявленная мощность***/фактическая мощность всего, в том числе:</t>
  </si>
  <si>
    <t>25.3.1</t>
  </si>
  <si>
    <t>потребителей, присоединенных к единой (национальной) общероссийской электрической сети всего, в том числе:</t>
  </si>
  <si>
    <t>25.3.1.1</t>
  </si>
  <si>
    <t>25.3.1.2</t>
  </si>
  <si>
    <t>25.4</t>
  </si>
  <si>
    <t>Количество условных единиц обслуживаемого электросетевого оборудования</t>
  </si>
  <si>
    <t>у.е.</t>
  </si>
  <si>
    <t>25.5</t>
  </si>
  <si>
    <t>Неободимая валовая выручка сетевой организации в части содержания (строка 1.3-строка 2.2.1-строка 2.2.2-строка 2.1.2.1.1)</t>
  </si>
  <si>
    <t>XXVI</t>
  </si>
  <si>
    <t>В отношении сбытовой деятельности</t>
  </si>
  <si>
    <t>26.1</t>
  </si>
  <si>
    <t>Полезный отпуск электрической энергии потребителям</t>
  </si>
  <si>
    <t>26.2</t>
  </si>
  <si>
    <t>Отпуск тепловой энергии потребителям</t>
  </si>
  <si>
    <t>26.3</t>
  </si>
  <si>
    <t xml:space="preserve">Необходимая валовая выручка сбытовой организации без учета покупной электрической энергии (мощности) для последующей перепродажи и оплаты услуг по передаче электрической энергии </t>
  </si>
  <si>
    <t>26.4</t>
  </si>
  <si>
    <t>Необходимая валовая выручка сбытовой организации без учета затрат на покупку тепловой энергии и оплаты услуг по ее передаче</t>
  </si>
  <si>
    <t>XXVII</t>
  </si>
  <si>
    <t>В отношении деятельности по оперативно-диспетчерскому управлению</t>
  </si>
  <si>
    <t>27.1</t>
  </si>
  <si>
    <t>Установленная мощность в Единой энергетической системе России, в том числе</t>
  </si>
  <si>
    <t>27.1.1</t>
  </si>
  <si>
    <t>установленная электрическая мощность электростанций, входящих в Единую энергетическую систему России, осуществляющих деятельность по производству электрической энергии и продаваемой на оптовом рынке</t>
  </si>
  <si>
    <t>27.1.2</t>
  </si>
  <si>
    <t>установленная электрическая мощность электростанций, входящих в Единую энергетическую систему России, осуществляющих деятельность по производству электрической энергии и продаваемой на розничном рынке</t>
  </si>
  <si>
    <t>27.1.3</t>
  </si>
  <si>
    <t>средняя мощность поставки электрической энергии по группам точек поставки импорта на оптовом рынке</t>
  </si>
  <si>
    <t>27.2</t>
  </si>
  <si>
    <t>Объем потребления в Единой энергетической системе России, в том числе</t>
  </si>
  <si>
    <t>27.2.1</t>
  </si>
  <si>
    <t>суммарный объем потребления (покупки) электрической энергии по всем группам точек поставки, зарегистрированным на оптовом рынке</t>
  </si>
  <si>
    <t>27.2.2</t>
  </si>
  <si>
    <t>суммарный объем поставки электрической энергии на экспорт из России</t>
  </si>
  <si>
    <t>27.3</t>
  </si>
  <si>
    <t>Собственная необходимая валовая выручка субъекта оперативно-диспетчерского управления, всего в том числе</t>
  </si>
  <si>
    <t>27.3.1</t>
  </si>
  <si>
    <t xml:space="preserve"> в части управления технологическими режимами </t>
  </si>
  <si>
    <t>27.3.2</t>
  </si>
  <si>
    <t>XXVIII</t>
  </si>
  <si>
    <t>Среднесписочная численность работников</t>
  </si>
  <si>
    <t>чел</t>
  </si>
  <si>
    <t xml:space="preserve">2 Источники финансирования инвестиционной программы субъекта электроэнергетики </t>
  </si>
  <si>
    <t>Источники финансирования инвестиционной программы всего (строка I+строка II), в том числе:</t>
  </si>
  <si>
    <t>Собственные средства всего, в том числе:</t>
  </si>
  <si>
    <t>Прибыль, направляемая на инвестиции, в том числе:</t>
  </si>
  <si>
    <t>полученная от реализации продукции и оказанных услуг по регулируемым ценам (тарифам):</t>
  </si>
  <si>
    <t>производства и поставки электрической энергии и мощности</t>
  </si>
  <si>
    <t>1.1.1.1.1</t>
  </si>
  <si>
    <t>1.1.1.1.2</t>
  </si>
  <si>
    <t>1.1.1.1.3</t>
  </si>
  <si>
    <t>производства и поставки тепловой энергии (мощности)</t>
  </si>
  <si>
    <t>оказания услуг по передаче электрической энергии</t>
  </si>
  <si>
    <t>оказания услуг по передаче тепловой энергии, теплоносителя</t>
  </si>
  <si>
    <t>1.1.1.5</t>
  </si>
  <si>
    <t>от технологического присоединения, в том числе</t>
  </si>
  <si>
    <t>1.1.1.5.1</t>
  </si>
  <si>
    <t>от технологического присоединения объектов по производству электрической и тепловой энергии</t>
  </si>
  <si>
    <t>1.1.1.5.1.а</t>
  </si>
  <si>
    <t xml:space="preserve">    авансовое использование прибыли</t>
  </si>
  <si>
    <t>1.1.1.5.2</t>
  </si>
  <si>
    <t>от технологического присоединения потребителей</t>
  </si>
  <si>
    <t>1.1.1.5.2.а</t>
  </si>
  <si>
    <t>1.1.1.6</t>
  </si>
  <si>
    <t>реализации электрической энергии и мощности</t>
  </si>
  <si>
    <t>1.1.1.7</t>
  </si>
  <si>
    <t>1.1.1.8</t>
  </si>
  <si>
    <t>оказания услуг по оперативно-диспетчерскому управлению в электроэнергетике всего, в том числе:</t>
  </si>
  <si>
    <t>1.1.1.8.1</t>
  </si>
  <si>
    <t>1.1.1.8.2</t>
  </si>
  <si>
    <t>прибыль от продажи электрической энергии (мощности) по нерегулируемым ценам, всего в том числе:</t>
  </si>
  <si>
    <t>прочая прибыль</t>
  </si>
  <si>
    <t>Амортизация основных средств всего, в том числе:</t>
  </si>
  <si>
    <t>текущая амортизация, учтенная в ценах (тарифах) всего, в том числе:</t>
  </si>
  <si>
    <t>производство и поставка электрической энергии и мощности</t>
  </si>
  <si>
    <t>1.2.1.1.1</t>
  </si>
  <si>
    <t>1.2.1.1.2</t>
  </si>
  <si>
    <t>1.2.1.1.3</t>
  </si>
  <si>
    <t>1.2.1.5</t>
  </si>
  <si>
    <t>1.2.1.6</t>
  </si>
  <si>
    <t>1.2.1.7</t>
  </si>
  <si>
    <t>1.2.1.7.1</t>
  </si>
  <si>
    <t>1.2.1.7.2</t>
  </si>
  <si>
    <t>прочая текущая амортизация</t>
  </si>
  <si>
    <t>недоиспользованная амортизация прошлых лет всего, в том числе:</t>
  </si>
  <si>
    <t>1.2.3.1.1</t>
  </si>
  <si>
    <t>1.2.3.1.2.</t>
  </si>
  <si>
    <t>1.2.3.1.2</t>
  </si>
  <si>
    <t>1.2.3.5</t>
  </si>
  <si>
    <t>1.2.3.6</t>
  </si>
  <si>
    <t>1.2.3.7</t>
  </si>
  <si>
    <t>1.2.3.7.1</t>
  </si>
  <si>
    <t>1.2.3.7.2</t>
  </si>
  <si>
    <t>Возврат налога на добавленную стоимость****</t>
  </si>
  <si>
    <t>Прочие собственные средства всего, в том числе:</t>
  </si>
  <si>
    <t>1.4.1</t>
  </si>
  <si>
    <t>средства от эмиссии акций</t>
  </si>
  <si>
    <t>1.4.2</t>
  </si>
  <si>
    <t>остаток собственных средств на начало года</t>
  </si>
  <si>
    <t>Привлеченные средства всего, в том числе:</t>
  </si>
  <si>
    <t>Кредиты</t>
  </si>
  <si>
    <t>Облигационные займы</t>
  </si>
  <si>
    <t>Вексели</t>
  </si>
  <si>
    <t>Займы организаций</t>
  </si>
  <si>
    <t>Бюджетное финансирование</t>
  </si>
  <si>
    <t>2.5.1.1</t>
  </si>
  <si>
    <t>в том числе средства федерального бюджета, недоиспользованные в прошлых периодах</t>
  </si>
  <si>
    <t>2.5.2.1</t>
  </si>
  <si>
    <t>в том числе средства консолидированного бюджета субъекта Российской Федерации, недоиспользованные в прошлых периодах</t>
  </si>
  <si>
    <t>Использование лизинга</t>
  </si>
  <si>
    <t>Прочие привлеченные средства</t>
  </si>
  <si>
    <t>3.1.</t>
  </si>
  <si>
    <t xml:space="preserve">Объем финансирования мероприятий по технологическому присоединению льготных категорий заявителей максимальной присоединяемой мощностью до 150 кВт, в том числе за счет: </t>
  </si>
  <si>
    <t>цен (тарифов) на услуги по передаче электрической энергии;</t>
  </si>
  <si>
    <t>амортизации, учтенной в ценах (тарифах) на услуги по передаче электрической энергии;</t>
  </si>
  <si>
    <t>кредитов</t>
  </si>
  <si>
    <t>Для субъектов электроэнергетики, осуществляющих регулируемые виды деятельности с использованием метода доходности инвестированного капитала</t>
  </si>
  <si>
    <t>3.2.1</t>
  </si>
  <si>
    <t>возврат инвестированного капитала, направляемый на инвестиции</t>
  </si>
  <si>
    <t>3.2.2</t>
  </si>
  <si>
    <t>доход на инвестированный капитал, направляемый на инвестиции</t>
  </si>
  <si>
    <t>3.2.3</t>
  </si>
  <si>
    <t>заемные средства, направляемые на инвестиции</t>
  </si>
  <si>
    <t>Примечание:</t>
  </si>
  <si>
    <t xml:space="preserve">*в строках, содержащих слова "всего, в том числе" указывается сумма нижерасположенных строк соответствующего раздела (подраздела) </t>
  </si>
  <si>
    <t>** строка заполняется в объеме притока денежных средств от эмиссии акций. В случае оплаты эмиссии акций с использованием не денежных операций, данная строка не заполняется</t>
  </si>
  <si>
    <t xml:space="preserve">*** указывается на основании заключенных договоров на оказание услуг по передаче электрической энергии </t>
  </si>
  <si>
    <t>**** указываются денежные средства в виде положительного сальдо от налога на добаленную стоимость к уплате и налога на добаленную стоимость к возврату, рассчитанные с учетом налогового вычета, в том числе связанного с капитальными вложениями</t>
  </si>
  <si>
    <t xml:space="preserve">***** указывается суммарно стоимость оказынных субъекту электроэнергетики услуг: 
по оперативно-диспетчерскому управлению в электроэнергетике;
по организации оптовой торговли электрической энергией, мощностью и иными допущенными к обращению на оптовом рынке товарами и услугами;
по расчету требований и обязательств участников оптового рынка
</t>
  </si>
  <si>
    <t>Приложение  № 17</t>
  </si>
  <si>
    <t>Форма 17. Краткое описание инвестиционной программы. Индексы-дефляторы инвестиций в основной капитал (капитальных вложений)</t>
  </si>
  <si>
    <t>Инвестиционная программа филиал "Волго-Вятский" АО "Оборонэнерго" в границах Республики Марий Эл</t>
  </si>
  <si>
    <t>Наименование</t>
  </si>
  <si>
    <t xml:space="preserve">Наименование документа - источника данных </t>
  </si>
  <si>
    <t>Реквизиты документа</t>
  </si>
  <si>
    <t>Индексы- дефляторы, предусмотренные прогнозом социально-экономического развития Российской Федерации на среднесрочный период (в %, к предыдущему году)</t>
  </si>
  <si>
    <t>Индексы-дефляторы прогнозные на 2017-2018 гг., принятые согласно публикации Минэкономразвития России от 24 ноября 2016 г.</t>
  </si>
  <si>
    <t xml:space="preserve">http://economy.gov.ru/minec/activity/sections/macro/2016241101 </t>
  </si>
  <si>
    <t>Наименование индексов-дефляторов, отражающих повышение эффективности инвестиционной деятельности (в %, к предыдущему году)</t>
  </si>
  <si>
    <t xml:space="preserve">* Индекс-дефлятор на 2016-2018 гг. принят согласно публикации Минэкономразвития от 26 октября 2015 г. "Прогноз социально-экономического развития Российской Федерации на 2016-2018 годы" а также принятые согласно публикации Минэкономразвития России от 24 ноября 2016 г.                                                                                                                                    </t>
  </si>
  <si>
    <t xml:space="preserve">(http://economy.gov.ru/minec/activity/sections/macro/prognoz/index).    </t>
  </si>
</sst>
</file>

<file path=xl/styles.xml><?xml version="1.0" encoding="utf-8"?>
<styleSheet xmlns="http://schemas.openxmlformats.org/spreadsheetml/2006/main" xmlns:mc="http://schemas.openxmlformats.org/markup-compatibility/2006" xmlns:x14ac="http://schemas.microsoft.com/office/spreadsheetml/2009/9/ac" mc:Ignorable="x14ac">
  <numFmts count="78">
    <numFmt numFmtId="7" formatCode="#,##0.00&quot;р.&quot;;\-#,##0.00&quot;р.&quot;"/>
    <numFmt numFmtId="44" formatCode="_-* #,##0.00&quot;р.&quot;_-;\-* #,##0.00&quot;р.&quot;_-;_-* &quot;-&quot;??&quot;р.&quot;_-;_-@_-"/>
    <numFmt numFmtId="43" formatCode="_-* #,##0.00_р_._-;\-* #,##0.00_р_._-;_-* &quot;-&quot;??_р_._-;_-@_-"/>
    <numFmt numFmtId="164" formatCode="#,##0.000"/>
    <numFmt numFmtId="165" formatCode="0.000"/>
    <numFmt numFmtId="166" formatCode="#,##0_ ;\-#,##0\ "/>
    <numFmt numFmtId="167" formatCode="_-* #,##0.00\ _р_._-;\-* #,##0.00\ _р_._-;_-* &quot;-&quot;??\ _р_._-;_-@_-"/>
    <numFmt numFmtId="168" formatCode="0.0%"/>
    <numFmt numFmtId="169" formatCode="0.0%_);\(0.0%\)"/>
    <numFmt numFmtId="170" formatCode="\(#,##0.0\)"/>
    <numFmt numFmtId="171" formatCode="#,##0\ &quot;?.&quot;;\-#,##0\ &quot;?.&quot;"/>
    <numFmt numFmtId="172" formatCode="#,##0_);[Red]\(#,##0\)"/>
    <numFmt numFmtId="173" formatCode="#,##0;\(#,##0\)"/>
    <numFmt numFmtId="174" formatCode="_-* #,##0.00\ _$_-;\-* #,##0.00\ _$_-;_-* &quot;-&quot;??\ _$_-;_-@_-"/>
    <numFmt numFmtId="175" formatCode="###\ ##\ ##"/>
    <numFmt numFmtId="176" formatCode="0_);\(0\)"/>
    <numFmt numFmtId="177" formatCode="General_)"/>
    <numFmt numFmtId="178" formatCode="_-* #,##0&quot;đ.&quot;_-;\-* #,##0&quot;đ.&quot;_-;_-* &quot;-&quot;&quot;đ.&quot;_-;_-@_-"/>
    <numFmt numFmtId="179" formatCode="_-* #,##0.00&quot;đ.&quot;_-;\-* #,##0.00&quot;đ.&quot;_-;_-* &quot;-&quot;??&quot;đ.&quot;_-;_-@_-"/>
    <numFmt numFmtId="180" formatCode="#,##0;\-#,##0;&quot;-&quot;"/>
    <numFmt numFmtId="181" formatCode="#,##0.00;\-#,##0.00;&quot;-&quot;"/>
    <numFmt numFmtId="182" formatCode="#,##0%;\-#,##0%;&quot;- &quot;"/>
    <numFmt numFmtId="183" formatCode="#,##0.0%;\-#,##0.0%;&quot;- &quot;"/>
    <numFmt numFmtId="184" formatCode="#,##0.00%;\-#,##0.00%;&quot;- &quot;"/>
    <numFmt numFmtId="185" formatCode="#,##0.0;\-#,##0.0;&quot;-&quot;"/>
    <numFmt numFmtId="186" formatCode="_(* #,##0_);_(* \(#,##0\);_(* &quot;-&quot;??_);_(@_)"/>
    <numFmt numFmtId="187" formatCode="_(* #,##0_);_(* \(#,##0\);_(* &quot;-&quot;_);_(@_)"/>
    <numFmt numFmtId="188" formatCode="_(* #,##0.00_);_(* \(#,##0.00\);_(* &quot;-&quot;??_);_(@_)"/>
    <numFmt numFmtId="189" formatCode="&quot;$&quot;#,##0_);[Red]\(&quot;$&quot;#,##0\)"/>
    <numFmt numFmtId="190" formatCode="\$#,##0\ ;\(\$#,##0\)"/>
    <numFmt numFmtId="191" formatCode="_-* #,##0_-;\-* #,##0_-;_-* &quot;-&quot;_-;_-@_-"/>
    <numFmt numFmtId="192" formatCode="_-* #,##0.00_-;\-* #,##0.00_-;_-* &quot;-&quot;??_-;_-@_-"/>
    <numFmt numFmtId="193" formatCode="_-* #,##0.00[$€-1]_-;\-* #,##0.00[$€-1]_-;_-* &quot;-&quot;??[$€-1]_-"/>
    <numFmt numFmtId="194" formatCode="[$-419]General"/>
    <numFmt numFmtId="195" formatCode="0.0"/>
    <numFmt numFmtId="196" formatCode="#,##0.0_);\(#,##0.0\)"/>
    <numFmt numFmtId="197" formatCode="#,##0_ ;[Red]\-#,##0\ "/>
    <numFmt numFmtId="198" formatCode="#,##0_);\(#,##0\)"/>
    <numFmt numFmtId="199" formatCode="#,##0_);[Blue]\(#,##0\)"/>
    <numFmt numFmtId="200" formatCode="_-* #,##0\ _P_t_s_-;\-* #,##0\ _P_t_s_-;_-* &quot;-&quot;\ _P_t_s_-;_-@_-"/>
    <numFmt numFmtId="201" formatCode="_-* #,##0.00\ _P_t_s_-;\-* #,##0.00\ _P_t_s_-;_-* &quot;-&quot;??\ _P_t_s_-;_-@_-"/>
    <numFmt numFmtId="202" formatCode="#,##0__\ \ \ \ "/>
    <numFmt numFmtId="203" formatCode="_-&quot;?&quot;* #,##0_-;\-&quot;?&quot;* #,##0_-;_-&quot;?&quot;* &quot;-&quot;_-;_-@_-"/>
    <numFmt numFmtId="204" formatCode="_-&quot;?&quot;* #,##0.00_-;\-&quot;?&quot;* #,##0.00_-;_-&quot;?&quot;* &quot;-&quot;??_-;_-@_-"/>
    <numFmt numFmtId="205" formatCode="_-* #,##0\ &quot;Pts&quot;_-;\-* #,##0\ &quot;Pts&quot;_-;_-* &quot;-&quot;\ &quot;Pts&quot;_-;_-@_-"/>
    <numFmt numFmtId="206" formatCode="_-* #,##0.00\ &quot;Pts&quot;_-;\-* #,##0.00\ &quot;Pts&quot;_-;_-* &quot;-&quot;??\ &quot;Pts&quot;_-;_-@_-"/>
    <numFmt numFmtId="207" formatCode="_-&quot;£&quot;* #,##0_-;\-&quot;£&quot;* #,##0_-;_-&quot;£&quot;* &quot;-&quot;_-;_-@_-"/>
    <numFmt numFmtId="208" formatCode="_-&quot;£&quot;* #,##0.00_-;\-&quot;£&quot;* #,##0.00_-;_-&quot;£&quot;* &quot;-&quot;??_-;_-@_-"/>
    <numFmt numFmtId="209" formatCode="#\ ##0.000"/>
    <numFmt numFmtId="210" formatCode="#,##0.00&quot;т.р.&quot;;\-#,##0.00&quot;т.р.&quot;"/>
    <numFmt numFmtId="211" formatCode="#,##0.0;[Red]#,##0.0"/>
    <numFmt numFmtId="212" formatCode="_-* #,##0_đ_._-;\-* #,##0_đ_._-;_-* &quot;-&quot;_đ_._-;_-@_-"/>
    <numFmt numFmtId="213" formatCode="_-* #,##0.00_đ_._-;\-* #,##0.00_đ_._-;_-* &quot;-&quot;??_đ_._-;_-@_-"/>
    <numFmt numFmtId="214" formatCode="0%;\(0%\)"/>
    <numFmt numFmtId="215" formatCode="#,##0______;;&quot;------------      &quot;"/>
    <numFmt numFmtId="216" formatCode="_(* #,##0.000_);_(* \(#,##0.000\);_(* &quot;-&quot;???_);_(@_)"/>
    <numFmt numFmtId="217" formatCode="[&lt;=9999999]###\-####;\+#_ \(###\)\ ###\-####"/>
    <numFmt numFmtId="218" formatCode="\ \ @"/>
    <numFmt numFmtId="219" formatCode="\ \ \ \ @"/>
    <numFmt numFmtId="220" formatCode="_-&quot;Ј&quot;* #,##0_-;\-&quot;Ј&quot;* #,##0_-;_-&quot;Ј&quot;* &quot;-&quot;_-;_-@_-"/>
    <numFmt numFmtId="221" formatCode="_-&quot;Ј&quot;* #,##0.00_-;\-&quot;Ј&quot;* #,##0.00_-;_-&quot;Ј&quot;* &quot;-&quot;??_-;_-@_-"/>
    <numFmt numFmtId="222" formatCode="#,##0.000_ ;\-#,##0.000\ "/>
    <numFmt numFmtId="223" formatCode="#,##0.00_ ;[Red]\-#,##0.00\ "/>
    <numFmt numFmtId="224" formatCode="d\ mmm"/>
    <numFmt numFmtId="225" formatCode="##,##0.000"/>
    <numFmt numFmtId="226" formatCode="0_)"/>
    <numFmt numFmtId="227" formatCode="[$-419]d\ mmm;@"/>
    <numFmt numFmtId="228" formatCode="_-* #,##0\ _р_._-;\-* #,##0\ _р_._-;_-* &quot;-&quot;\ _р_._-;_-@_-"/>
    <numFmt numFmtId="229" formatCode="#,##0.0"/>
    <numFmt numFmtId="230" formatCode="0.0000"/>
    <numFmt numFmtId="231" formatCode="#,##0.0000"/>
    <numFmt numFmtId="232" formatCode="_-* #,##0.00\ _₽_-;\-* #,##0.00\ _₽_-;_-* &quot;-&quot;??\ _₽_-;_-@_-"/>
    <numFmt numFmtId="233" formatCode="_-* #,##0.000\ _₽_-;\-* #,##0.000\ _₽_-;_-* &quot;-&quot;??\ _₽_-;_-@_-"/>
    <numFmt numFmtId="234" formatCode="0.00000"/>
    <numFmt numFmtId="235" formatCode="_-* #,##0.0000\ _₽_-;\-* #,##0.0000\ _₽_-;_-* &quot;-&quot;??\ _₽_-;_-@_-"/>
    <numFmt numFmtId="236" formatCode="_-* #,##0.00000\ _₽_-;\-* #,##0.00000\ _₽_-;_-* &quot;-&quot;??\ _₽_-;_-@_-"/>
    <numFmt numFmtId="237" formatCode="_-* #,##0\ _₽_-;\-* #,##0\ _₽_-;_-* &quot;-&quot;??\ _₽_-;_-@_-"/>
    <numFmt numFmtId="238" formatCode="_-* #,##0.000_р_._-;\-* #,##0.000_р_._-;_-* &quot;-&quot;??_р_._-;_-@_-"/>
  </numFmts>
  <fonts count="229">
    <font>
      <sz val="12"/>
      <name val="Times New Roman"/>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9"/>
      <color theme="1"/>
      <name val="Times New Roman"/>
      <family val="1"/>
      <charset val="204"/>
    </font>
    <font>
      <sz val="12"/>
      <name val="Times New Roman"/>
      <family val="1"/>
      <charset val="204"/>
    </font>
    <font>
      <sz val="11"/>
      <color theme="1"/>
      <name val="Times New Roman"/>
      <family val="1"/>
      <charset val="204"/>
    </font>
    <font>
      <sz val="12"/>
      <color theme="1"/>
      <name val="Times New Roman"/>
      <family val="1"/>
      <charset val="204"/>
    </font>
    <font>
      <b/>
      <sz val="12"/>
      <name val="Times New Roman"/>
      <family val="1"/>
      <charset val="204"/>
    </font>
    <font>
      <b/>
      <sz val="12"/>
      <color theme="1"/>
      <name val="Times New Roman"/>
      <family val="1"/>
      <charset val="204"/>
    </font>
    <font>
      <sz val="9"/>
      <name val="Times New Roman"/>
      <family val="1"/>
      <charset val="204"/>
    </font>
    <font>
      <sz val="14"/>
      <name val="Times New Roman"/>
      <family val="1"/>
      <charset val="204"/>
    </font>
    <font>
      <sz val="14"/>
      <color theme="1"/>
      <name val="Times New Roman"/>
      <family val="1"/>
      <charset val="204"/>
    </font>
    <font>
      <b/>
      <sz val="14"/>
      <color theme="1"/>
      <name val="Times New Roman"/>
      <family val="1"/>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0"/>
      <name val="Arial Cyr"/>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0"/>
      <name val="Helv"/>
    </font>
    <font>
      <sz val="11"/>
      <color indexed="10"/>
      <name val="Calibri"/>
      <family val="2"/>
      <charset val="204"/>
    </font>
    <font>
      <sz val="11"/>
      <color indexed="17"/>
      <name val="Calibri"/>
      <family val="2"/>
      <charset val="204"/>
    </font>
    <font>
      <sz val="12"/>
      <color theme="1"/>
      <name val="Times New Roman"/>
      <family val="2"/>
      <charset val="204"/>
    </font>
    <font>
      <sz val="12"/>
      <color rgb="FF000000"/>
      <name val="Times New Roman"/>
      <family val="1"/>
      <charset val="204"/>
    </font>
    <font>
      <sz val="11"/>
      <color rgb="FF9C0006"/>
      <name val="Calibri"/>
      <family val="2"/>
      <charset val="204"/>
      <scheme val="minor"/>
    </font>
    <font>
      <sz val="11"/>
      <color rgb="FF9C6500"/>
      <name val="Calibri"/>
      <family val="2"/>
      <charset val="204"/>
      <scheme val="minor"/>
    </font>
    <font>
      <b/>
      <sz val="11"/>
      <color theme="1"/>
      <name val="Calibri"/>
      <family val="2"/>
      <charset val="204"/>
      <scheme val="minor"/>
    </font>
    <font>
      <sz val="8"/>
      <name val="Arial"/>
      <family val="2"/>
      <charset val="204"/>
    </font>
    <font>
      <sz val="8"/>
      <color indexed="12"/>
      <name val="Arial"/>
      <family val="2"/>
      <charset val="204"/>
    </font>
    <font>
      <sz val="11"/>
      <name val="?l?r ?o?S?V?b?N"/>
      <family val="3"/>
    </font>
    <font>
      <sz val="10"/>
      <name val="’†?S?V?b?N‘М"/>
      <family val="3"/>
      <charset val="128"/>
    </font>
    <font>
      <sz val="10"/>
      <name val="Helv"/>
      <charset val="204"/>
    </font>
    <font>
      <sz val="10"/>
      <name val="Arial Cyr"/>
      <family val="2"/>
      <charset val="204"/>
    </font>
    <font>
      <sz val="10"/>
      <color indexed="8"/>
      <name val="Arial"/>
      <family val="2"/>
      <charset val="204"/>
    </font>
    <font>
      <sz val="10"/>
      <color indexed="8"/>
      <name val="Verdana"/>
      <family val="2"/>
      <charset val="204"/>
    </font>
    <font>
      <sz val="10"/>
      <name val="Arial Cyr"/>
    </font>
    <font>
      <sz val="1"/>
      <color indexed="8"/>
      <name val="Courier"/>
      <family val="1"/>
      <charset val="204"/>
    </font>
    <font>
      <sz val="1"/>
      <color indexed="8"/>
      <name val="Courier"/>
      <family val="3"/>
    </font>
    <font>
      <b/>
      <sz val="1"/>
      <color indexed="8"/>
      <name val="Courier"/>
      <family val="3"/>
    </font>
    <font>
      <b/>
      <sz val="1"/>
      <color indexed="8"/>
      <name val="Courier"/>
      <family val="1"/>
      <charset val="204"/>
    </font>
    <font>
      <sz val="10"/>
      <name val="MS Sans Serif"/>
      <family val="2"/>
      <charset val="204"/>
    </font>
    <font>
      <sz val="10"/>
      <color indexed="16"/>
      <name val="Arial Cyr"/>
      <charset val="204"/>
    </font>
    <font>
      <sz val="11"/>
      <color indexed="8"/>
      <name val="Calibri"/>
      <family val="2"/>
    </font>
    <font>
      <sz val="11"/>
      <color indexed="9"/>
      <name val="Calibri"/>
      <family val="2"/>
    </font>
    <font>
      <sz val="10"/>
      <color indexed="12"/>
      <name val="Arial"/>
      <family val="2"/>
      <charset val="204"/>
    </font>
    <font>
      <sz val="11"/>
      <name val="Arial"/>
      <family val="2"/>
      <charset val="204"/>
    </font>
    <font>
      <u/>
      <sz val="10"/>
      <color indexed="12"/>
      <name val="Courier"/>
      <family val="3"/>
    </font>
    <font>
      <sz val="11"/>
      <name val="Calibri"/>
      <family val="2"/>
      <charset val="204"/>
    </font>
    <font>
      <b/>
      <sz val="10"/>
      <color indexed="8"/>
      <name val="Arial"/>
      <family val="2"/>
      <charset val="204"/>
    </font>
    <font>
      <sz val="8"/>
      <color indexed="8"/>
      <name val="Arial"/>
      <family val="2"/>
      <charset val="204"/>
    </font>
    <font>
      <sz val="8"/>
      <color indexed="12"/>
      <name val="Arial Cyr"/>
      <charset val="204"/>
    </font>
    <font>
      <b/>
      <sz val="10"/>
      <name val="Arial"/>
      <family val="2"/>
    </font>
    <font>
      <sz val="9"/>
      <color indexed="56"/>
      <name val="Frutiger 45 Light"/>
      <family val="2"/>
    </font>
    <font>
      <sz val="10"/>
      <name val="Times New Roman"/>
      <family val="1"/>
    </font>
    <font>
      <sz val="10"/>
      <color indexed="8"/>
      <name val="Arial"/>
      <family val="2"/>
    </font>
    <font>
      <b/>
      <sz val="10"/>
      <name val="Arial"/>
      <family val="2"/>
      <charset val="204"/>
    </font>
    <font>
      <b/>
      <sz val="10"/>
      <color indexed="9"/>
      <name val="Arial"/>
      <family val="2"/>
      <charset val="204"/>
    </font>
    <font>
      <sz val="10"/>
      <color indexed="57"/>
      <name val="Wingdings"/>
      <charset val="2"/>
    </font>
    <font>
      <sz val="8"/>
      <name val="Palatino"/>
      <family val="1"/>
    </font>
    <font>
      <sz val="10"/>
      <color indexed="24"/>
      <name val="Arial"/>
      <family val="2"/>
      <charset val="204"/>
    </font>
    <font>
      <b/>
      <sz val="10"/>
      <color indexed="12"/>
      <name val="Arial Cyr"/>
      <family val="2"/>
      <charset val="204"/>
    </font>
    <font>
      <sz val="10"/>
      <name val="NTHarmonica"/>
      <charset val="204"/>
    </font>
    <font>
      <sz val="8"/>
      <name val="Arial Cyr"/>
      <charset val="204"/>
    </font>
    <font>
      <b/>
      <sz val="11"/>
      <name val="Arial Cyr"/>
    </font>
    <font>
      <sz val="12"/>
      <name val="Tms Rmn"/>
      <charset val="204"/>
    </font>
    <font>
      <u/>
      <sz val="8"/>
      <color indexed="12"/>
      <name val="Arial Cyr"/>
      <charset val="204"/>
    </font>
    <font>
      <b/>
      <sz val="11"/>
      <color indexed="8"/>
      <name val="Calibri"/>
      <family val="2"/>
    </font>
    <font>
      <sz val="10"/>
      <color indexed="12"/>
      <name val="Arial"/>
      <family val="2"/>
    </font>
    <font>
      <sz val="10"/>
      <name val="Times New Roman"/>
      <family val="1"/>
      <charset val="204"/>
    </font>
    <font>
      <sz val="10"/>
      <color rgb="FF000000"/>
      <name val="Arial Cyr"/>
      <charset val="204"/>
    </font>
    <font>
      <sz val="10"/>
      <color theme="1"/>
      <name val="Arial Cyr"/>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9"/>
      <name val="Futura UBS Bk"/>
      <family val="2"/>
    </font>
    <font>
      <sz val="6"/>
      <color indexed="16"/>
      <name val="Palatino"/>
      <family val="1"/>
    </font>
    <font>
      <b/>
      <sz val="12"/>
      <name val="Arial"/>
      <family val="2"/>
    </font>
    <font>
      <b/>
      <sz val="10"/>
      <color indexed="18"/>
      <name val="Arial Cyr"/>
      <charset val="204"/>
    </font>
    <font>
      <b/>
      <sz val="11"/>
      <color indexed="62"/>
      <name val="Calibri"/>
      <family val="2"/>
    </font>
    <font>
      <sz val="8"/>
      <color indexed="13"/>
      <name val="Arial"/>
      <family val="2"/>
    </font>
    <font>
      <b/>
      <sz val="8"/>
      <name val="Arial Cyr"/>
      <charset val="204"/>
    </font>
    <font>
      <u/>
      <sz val="10"/>
      <color indexed="12"/>
      <name val="Arial Cyr"/>
      <charset val="204"/>
    </font>
    <font>
      <sz val="10"/>
      <name val="Courier"/>
      <family val="3"/>
    </font>
    <font>
      <u/>
      <sz val="10"/>
      <color indexed="36"/>
      <name val="Courier"/>
      <family val="3"/>
    </font>
    <font>
      <b/>
      <i/>
      <sz val="11"/>
      <color indexed="12"/>
      <name val="Arial Cyr"/>
      <family val="2"/>
      <charset val="204"/>
    </font>
    <font>
      <sz val="8"/>
      <color indexed="12"/>
      <name val="Palatino"/>
      <family val="1"/>
    </font>
    <font>
      <sz val="8"/>
      <color indexed="9"/>
      <name val="MS Sans Serif"/>
      <family val="2"/>
      <charset val="204"/>
    </font>
    <font>
      <sz val="10"/>
      <color indexed="14"/>
      <name val="Arial"/>
      <family val="2"/>
    </font>
    <font>
      <sz val="12"/>
      <name val="Gill Sans"/>
    </font>
    <font>
      <i/>
      <sz val="10"/>
      <name val="PragmaticaC"/>
      <charset val="204"/>
    </font>
    <font>
      <sz val="12"/>
      <name val="Gill Sans"/>
      <charset val="204"/>
    </font>
    <font>
      <sz val="10"/>
      <name val="Courier Cyr"/>
      <family val="2"/>
    </font>
    <font>
      <sz val="11"/>
      <color indexed="17"/>
      <name val="Calibri"/>
      <family val="2"/>
    </font>
    <font>
      <b/>
      <sz val="10"/>
      <name val="Arial Cyr"/>
      <family val="2"/>
      <charset val="204"/>
    </font>
    <font>
      <sz val="12"/>
      <name val="Arial"/>
      <family val="2"/>
      <charset val="204"/>
    </font>
    <font>
      <sz val="14"/>
      <name val="NewtonC"/>
      <charset val="204"/>
    </font>
    <font>
      <sz val="8"/>
      <name val="Helv"/>
      <charset val="204"/>
    </font>
    <font>
      <sz val="10"/>
      <name val="Palatino"/>
      <family val="1"/>
    </font>
    <font>
      <sz val="10"/>
      <color indexed="16"/>
      <name val="Helvetica-Black"/>
    </font>
    <font>
      <b/>
      <sz val="14"/>
      <name val="Arial"/>
      <family val="2"/>
    </font>
    <font>
      <sz val="22"/>
      <name val="UBSHeadline"/>
      <family val="1"/>
    </font>
    <font>
      <u/>
      <sz val="10"/>
      <name val="Arial"/>
      <family val="2"/>
      <charset val="204"/>
    </font>
    <font>
      <sz val="10"/>
      <color indexed="10"/>
      <name val="Arial"/>
      <family val="2"/>
    </font>
    <font>
      <sz val="8"/>
      <name val="Helv"/>
    </font>
    <font>
      <i/>
      <sz val="12"/>
      <name val="Tms Rmn"/>
      <charset val="204"/>
    </font>
    <font>
      <b/>
      <sz val="10"/>
      <color indexed="10"/>
      <name val="Arial Cyr"/>
      <family val="2"/>
      <charset val="204"/>
    </font>
    <font>
      <b/>
      <i/>
      <sz val="10"/>
      <name val="Arial"/>
      <family val="2"/>
      <charset val="204"/>
    </font>
    <font>
      <sz val="9.5"/>
      <color indexed="23"/>
      <name val="Helvetica-Black"/>
    </font>
    <font>
      <sz val="8"/>
      <name val="Arial"/>
      <family val="2"/>
    </font>
    <font>
      <sz val="10"/>
      <color indexed="39"/>
      <name val="Arial"/>
      <family val="2"/>
    </font>
    <font>
      <b/>
      <sz val="10"/>
      <color indexed="63"/>
      <name val="Arial"/>
      <family val="2"/>
    </font>
    <font>
      <b/>
      <sz val="10"/>
      <color indexed="8"/>
      <name val="Arial"/>
      <family val="2"/>
    </font>
    <font>
      <b/>
      <sz val="12"/>
      <color indexed="8"/>
      <name val="Arial"/>
      <family val="2"/>
      <charset val="204"/>
    </font>
    <font>
      <sz val="10"/>
      <color indexed="63"/>
      <name val="Arial"/>
      <family val="2"/>
    </font>
    <font>
      <b/>
      <sz val="8"/>
      <name val="Arial"/>
      <family val="2"/>
    </font>
    <font>
      <sz val="8"/>
      <color indexed="8"/>
      <name val="Arial"/>
      <family val="2"/>
    </font>
    <font>
      <b/>
      <sz val="16"/>
      <color indexed="18"/>
      <name val="Arial"/>
      <family val="2"/>
    </font>
    <font>
      <sz val="9"/>
      <color indexed="20"/>
      <name val="Arial"/>
      <family val="2"/>
    </font>
    <font>
      <sz val="9"/>
      <color indexed="48"/>
      <name val="Arial"/>
      <family val="2"/>
    </font>
    <font>
      <b/>
      <sz val="9"/>
      <color indexed="20"/>
      <name val="Arial"/>
      <family val="2"/>
    </font>
    <font>
      <sz val="8"/>
      <name val="Arial Cyr"/>
      <family val="2"/>
      <charset val="204"/>
    </font>
    <font>
      <b/>
      <sz val="10"/>
      <color indexed="9"/>
      <name val="Verdana"/>
      <family val="2"/>
      <charset val="204"/>
    </font>
    <font>
      <sz val="10"/>
      <color indexed="9"/>
      <name val="Arial"/>
      <family val="2"/>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8"/>
      <name val="Palatino"/>
      <family val="1"/>
    </font>
    <font>
      <u/>
      <sz val="8"/>
      <color indexed="8"/>
      <name val="Arial"/>
      <family val="2"/>
    </font>
    <font>
      <b/>
      <i/>
      <sz val="10"/>
      <color indexed="9"/>
      <name val="Arial"/>
      <family val="2"/>
      <charset val="204"/>
    </font>
    <font>
      <b/>
      <i/>
      <sz val="8"/>
      <name val="Helv"/>
    </font>
    <font>
      <b/>
      <sz val="8"/>
      <name val="Arial Cyr"/>
      <family val="2"/>
      <charset val="204"/>
    </font>
    <font>
      <sz val="10"/>
      <color indexed="10"/>
      <name val="Arial Cyr"/>
      <family val="2"/>
      <charset val="204"/>
    </font>
    <font>
      <u/>
      <sz val="10.199999999999999"/>
      <color indexed="12"/>
      <name val="Times New Roman"/>
      <family val="1"/>
      <charset val="204"/>
    </font>
    <font>
      <u/>
      <sz val="11"/>
      <color indexed="12"/>
      <name val="Calibri"/>
      <family val="2"/>
    </font>
    <font>
      <u/>
      <sz val="11"/>
      <color theme="10"/>
      <name val="Calibri"/>
      <family val="2"/>
      <charset val="204"/>
      <scheme val="minor"/>
    </font>
    <font>
      <u/>
      <sz val="11"/>
      <color indexed="12"/>
      <name val="Calibri"/>
      <family val="2"/>
      <charset val="204"/>
    </font>
    <font>
      <u/>
      <sz val="11"/>
      <color theme="10"/>
      <name val="Calibri"/>
      <family val="2"/>
      <charset val="204"/>
    </font>
    <font>
      <u/>
      <sz val="10"/>
      <color theme="10"/>
      <name val="Times New Roman"/>
      <family val="2"/>
      <charset val="204"/>
    </font>
    <font>
      <u/>
      <sz val="10"/>
      <color theme="10"/>
      <name val="Arial Cyr"/>
      <charset val="204"/>
    </font>
    <font>
      <b/>
      <sz val="12"/>
      <color indexed="12"/>
      <name val="Arial Cyr"/>
      <family val="2"/>
      <charset val="204"/>
    </font>
    <font>
      <b/>
      <sz val="12"/>
      <name val="Arial Cyr"/>
      <family val="2"/>
      <charset val="204"/>
    </font>
    <font>
      <b/>
      <sz val="18"/>
      <color indexed="62"/>
      <name val="Arial Cyr"/>
      <family val="2"/>
      <charset val="204"/>
    </font>
    <font>
      <b/>
      <i/>
      <sz val="18"/>
      <color indexed="62"/>
      <name val="Arial Cyr"/>
      <family val="2"/>
      <charset val="204"/>
    </font>
    <font>
      <sz val="8"/>
      <name val="Arial Cyr"/>
    </font>
    <font>
      <b/>
      <sz val="14"/>
      <name val="Franklin Gothic Medium"/>
      <family val="2"/>
      <charset val="204"/>
    </font>
    <font>
      <b/>
      <sz val="18"/>
      <name val="Arial"/>
      <family val="2"/>
      <charset val="204"/>
    </font>
    <font>
      <b/>
      <sz val="12"/>
      <name val="Arial"/>
      <family val="2"/>
      <charset val="204"/>
    </font>
    <font>
      <b/>
      <sz val="9"/>
      <name val="Tahoma"/>
      <family val="2"/>
      <charset val="204"/>
    </font>
    <font>
      <sz val="9"/>
      <name val="Tahoma"/>
      <family val="2"/>
      <charset val="204"/>
    </font>
    <font>
      <b/>
      <sz val="14"/>
      <name val="Arial Cyr"/>
      <family val="2"/>
      <charset val="204"/>
    </font>
    <font>
      <b/>
      <sz val="9"/>
      <name val="Arial"/>
      <family val="2"/>
    </font>
    <font>
      <b/>
      <sz val="11"/>
      <name val="Arial"/>
      <family val="2"/>
    </font>
    <font>
      <u/>
      <sz val="10"/>
      <color indexed="10"/>
      <name val="Arial"/>
      <family val="2"/>
      <charset val="204"/>
    </font>
    <font>
      <b/>
      <i/>
      <sz val="10"/>
      <color indexed="60"/>
      <name val="Arial Cyr"/>
      <family val="2"/>
      <charset val="204"/>
    </font>
    <font>
      <b/>
      <sz val="14"/>
      <name val="Arial"/>
      <family val="2"/>
      <charset val="204"/>
    </font>
    <font>
      <b/>
      <sz val="10"/>
      <name val="Arial Cyr"/>
      <charset val="204"/>
    </font>
    <font>
      <sz val="10"/>
      <color indexed="9"/>
      <name val="Arial Cyr"/>
      <family val="2"/>
      <charset val="204"/>
    </font>
    <font>
      <sz val="12"/>
      <name val="Arial Cyr"/>
      <family val="2"/>
      <charset val="204"/>
    </font>
    <font>
      <sz val="11"/>
      <color theme="1"/>
      <name val="Times New Roman"/>
      <family val="2"/>
      <charset val="204"/>
    </font>
    <font>
      <sz val="9"/>
      <color theme="1"/>
      <name val="Arial"/>
      <family val="2"/>
      <charset val="204"/>
    </font>
    <font>
      <sz val="9"/>
      <name val="Arial"/>
      <family val="2"/>
      <charset val="204"/>
    </font>
    <font>
      <sz val="11"/>
      <name val="Times New Roman Cyr"/>
      <family val="1"/>
      <charset val="204"/>
    </font>
    <font>
      <sz val="10"/>
      <color indexed="12"/>
      <name val="Arial Cyr"/>
      <family val="2"/>
      <charset val="204"/>
    </font>
    <font>
      <sz val="12"/>
      <name val="Times New Roman CYR"/>
    </font>
    <font>
      <b/>
      <i/>
      <sz val="12"/>
      <color indexed="8"/>
      <name val="Times New Roman"/>
      <family val="1"/>
      <charset val="204"/>
    </font>
    <font>
      <sz val="12"/>
      <color indexed="8"/>
      <name val="Times New Roman"/>
      <family val="1"/>
      <charset val="204"/>
    </font>
    <font>
      <b/>
      <i/>
      <sz val="11"/>
      <color indexed="8"/>
      <name val="Times New Roman"/>
      <family val="1"/>
      <charset val="204"/>
    </font>
    <font>
      <sz val="12"/>
      <color indexed="24"/>
      <name val="Arial"/>
      <family val="2"/>
      <charset val="204"/>
    </font>
    <font>
      <b/>
      <sz val="14"/>
      <name val="Times New Roman"/>
      <family val="1"/>
      <charset val="204"/>
    </font>
    <font>
      <vertAlign val="superscript"/>
      <sz val="12"/>
      <name val="Times New Roman"/>
      <family val="1"/>
      <charset val="204"/>
    </font>
    <font>
      <b/>
      <sz val="12"/>
      <color rgb="FF000000"/>
      <name val="Times New Roman"/>
      <family val="1"/>
      <charset val="204"/>
    </font>
    <font>
      <b/>
      <sz val="14"/>
      <color rgb="FF000000"/>
      <name val="Times New Roman"/>
      <family val="1"/>
      <charset val="204"/>
    </font>
    <font>
      <sz val="12"/>
      <color rgb="FF000000"/>
      <name val="Calibri"/>
      <family val="2"/>
      <charset val="204"/>
    </font>
    <font>
      <sz val="13"/>
      <name val="Times New Roman"/>
      <family val="1"/>
      <charset val="204"/>
    </font>
    <font>
      <sz val="11"/>
      <name val="Times New Roman"/>
      <family val="1"/>
      <charset val="204"/>
    </font>
    <font>
      <b/>
      <sz val="11"/>
      <color theme="1"/>
      <name val="Times New Roman"/>
      <family val="1"/>
      <charset val="204"/>
    </font>
    <font>
      <b/>
      <sz val="13"/>
      <color theme="1"/>
      <name val="Times New Roman"/>
      <family val="1"/>
      <charset val="204"/>
    </font>
    <font>
      <vertAlign val="superscript"/>
      <sz val="12"/>
      <color indexed="8"/>
      <name val="Times New Roman"/>
      <family val="1"/>
      <charset val="204"/>
    </font>
    <font>
      <vertAlign val="superscript"/>
      <sz val="11"/>
      <color indexed="8"/>
      <name val="Times New Roman"/>
      <family val="1"/>
      <charset val="204"/>
    </font>
    <font>
      <sz val="11"/>
      <color indexed="8"/>
      <name val="Times New Roman"/>
      <family val="1"/>
      <charset val="204"/>
    </font>
    <font>
      <sz val="12"/>
      <color theme="1"/>
      <name val="Arial"/>
      <family val="2"/>
      <charset val="204"/>
    </font>
    <font>
      <b/>
      <sz val="12"/>
      <color theme="1"/>
      <name val="Arial"/>
      <family val="2"/>
      <charset val="204"/>
    </font>
    <font>
      <vertAlign val="superscript"/>
      <sz val="11"/>
      <name val="Times New Roman"/>
      <family val="1"/>
      <charset val="204"/>
    </font>
    <font>
      <sz val="10"/>
      <color rgb="FF000000"/>
      <name val="Arial"/>
    </font>
    <font>
      <sz val="8"/>
      <color rgb="FF000000"/>
      <name val="Arial"/>
      <family val="2"/>
      <charset val="204"/>
    </font>
    <font>
      <b/>
      <sz val="10"/>
      <name val="Times New Roman"/>
      <family val="1"/>
      <charset val="204"/>
    </font>
    <font>
      <b/>
      <sz val="10"/>
      <color theme="1"/>
      <name val="Times New Roman"/>
      <family val="1"/>
      <charset val="204"/>
    </font>
    <font>
      <b/>
      <sz val="11"/>
      <name val="Times New Roman"/>
      <family val="1"/>
      <charset val="204"/>
    </font>
    <font>
      <b/>
      <sz val="18"/>
      <name val="Times New Roman"/>
      <family val="1"/>
      <charset val="204"/>
    </font>
    <font>
      <sz val="16"/>
      <name val="Times New Roman"/>
      <family val="1"/>
      <charset val="204"/>
    </font>
    <font>
      <b/>
      <sz val="10"/>
      <name val="Times New Roman CYR"/>
    </font>
    <font>
      <b/>
      <sz val="12"/>
      <name val="Times New Roman CYR"/>
    </font>
    <font>
      <i/>
      <sz val="10"/>
      <name val="Times New Roman CYR"/>
    </font>
    <font>
      <sz val="14"/>
      <name val="Times New Roman CYR"/>
      <charset val="204"/>
    </font>
    <font>
      <sz val="10"/>
      <name val="Times New Roman Cyr"/>
    </font>
    <font>
      <i/>
      <sz val="10"/>
      <name val="Times New Roman"/>
      <family val="1"/>
      <charset val="204"/>
    </font>
    <font>
      <sz val="12"/>
      <name val="Calibri"/>
      <family val="2"/>
      <charset val="204"/>
      <scheme val="minor"/>
    </font>
    <font>
      <sz val="11"/>
      <color theme="5" tint="0.39997558519241921"/>
      <name val="Times New Roman"/>
      <family val="1"/>
      <charset val="204"/>
    </font>
    <font>
      <i/>
      <sz val="11"/>
      <name val="Calibri"/>
      <family val="2"/>
      <charset val="204"/>
    </font>
    <font>
      <b/>
      <i/>
      <sz val="11"/>
      <name val="Calibri"/>
      <family val="2"/>
      <charset val="204"/>
    </font>
    <font>
      <b/>
      <sz val="11"/>
      <name val="Calibri"/>
      <family val="2"/>
      <charset val="204"/>
    </font>
    <font>
      <b/>
      <i/>
      <sz val="11"/>
      <color theme="1"/>
      <name val="Calibri"/>
      <family val="2"/>
      <charset val="204"/>
      <scheme val="minor"/>
    </font>
  </fonts>
  <fills count="123">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7CE"/>
      </patternFill>
    </fill>
    <fill>
      <patternFill patternType="solid">
        <fgColor rgb="FFFFEB9C"/>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lightGray">
        <fgColor indexed="2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65"/>
        <bgColor indexed="8"/>
      </patternFill>
    </fill>
    <fill>
      <patternFill patternType="solid">
        <fgColor indexed="5"/>
      </patternFill>
    </fill>
    <fill>
      <patternFill patternType="solid">
        <fgColor indexed="47"/>
        <bgColor indexed="64"/>
      </patternFill>
    </fill>
    <fill>
      <patternFill patternType="solid">
        <fgColor indexed="41"/>
        <bgColor indexed="64"/>
      </patternFill>
    </fill>
    <fill>
      <patternFill patternType="solid">
        <fgColor indexed="10"/>
        <bgColor indexed="64"/>
      </patternFill>
    </fill>
    <fill>
      <patternFill patternType="solid">
        <fgColor indexed="27"/>
        <bgColor indexed="64"/>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11"/>
        <bgColor indexed="64"/>
      </patternFill>
    </fill>
    <fill>
      <patternFill patternType="solid">
        <fgColor indexed="32"/>
        <bgColor indexed="64"/>
      </patternFill>
    </fill>
    <fill>
      <patternFill patternType="solid">
        <fgColor indexed="13"/>
        <bgColor indexed="8"/>
      </patternFill>
    </fill>
    <fill>
      <patternFill patternType="solid">
        <fgColor indexed="22"/>
        <bgColor indexed="8"/>
      </patternFill>
    </fill>
    <fill>
      <patternFill patternType="solid">
        <fgColor indexed="23"/>
        <bgColor indexed="64"/>
      </patternFill>
    </fill>
    <fill>
      <patternFill patternType="solid">
        <fgColor indexed="60"/>
      </patternFill>
    </fill>
    <fill>
      <patternFill patternType="solid">
        <fgColor indexed="9"/>
      </patternFill>
    </fill>
    <fill>
      <patternFill patternType="solid">
        <fgColor indexed="45"/>
        <bgColor indexed="64"/>
      </patternFill>
    </fill>
    <fill>
      <patternFill patternType="solid">
        <fgColor indexed="29"/>
        <bgColor indexed="64"/>
      </patternFill>
    </fill>
    <fill>
      <patternFill patternType="solid">
        <fgColor indexed="12"/>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lightUp">
        <fgColor indexed="22"/>
        <bgColor indexed="35"/>
      </patternFill>
    </fill>
    <fill>
      <patternFill patternType="lightUp">
        <fgColor indexed="48"/>
        <bgColor indexed="41"/>
      </patternFill>
    </fill>
    <fill>
      <patternFill patternType="solid">
        <fgColor indexed="35"/>
        <bgColor indexed="64"/>
      </patternFill>
    </fill>
    <fill>
      <patternFill patternType="solid">
        <fgColor indexed="54"/>
      </patternFill>
    </fill>
    <fill>
      <patternFill patternType="solid">
        <fgColor indexed="54"/>
        <bgColor indexed="64"/>
      </patternFill>
    </fill>
    <fill>
      <patternFill patternType="solid">
        <fgColor indexed="40"/>
      </patternFill>
    </fill>
    <fill>
      <patternFill patternType="solid">
        <fgColor indexed="41"/>
      </patternFill>
    </fill>
    <fill>
      <patternFill patternType="solid">
        <fgColor indexed="35"/>
        <bgColor indexed="23"/>
      </patternFill>
    </fill>
    <fill>
      <patternFill patternType="solid">
        <fgColor indexed="35"/>
        <bgColor indexed="55"/>
      </patternFill>
    </fill>
    <fill>
      <patternFill patternType="solid">
        <fgColor indexed="23"/>
      </patternFill>
    </fill>
    <fill>
      <patternFill patternType="solid">
        <fgColor indexed="55"/>
        <bgColor indexed="64"/>
      </patternFill>
    </fill>
    <fill>
      <patternFill patternType="solid">
        <fgColor indexed="35"/>
        <bgColor indexed="22"/>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14"/>
        <bgColor indexed="64"/>
      </patternFill>
    </fill>
    <fill>
      <patternFill patternType="solid">
        <fgColor indexed="13"/>
        <bgColor indexed="64"/>
      </patternFill>
    </fill>
    <fill>
      <patternFill patternType="solid">
        <fgColor indexed="58"/>
        <bgColor indexed="64"/>
      </patternFill>
    </fill>
    <fill>
      <patternFill patternType="solid">
        <fgColor indexed="62"/>
        <bgColor indexed="64"/>
      </patternFill>
    </fill>
    <fill>
      <patternFill patternType="solid">
        <fgColor indexed="61"/>
        <bgColor indexed="64"/>
      </patternFill>
    </fill>
    <fill>
      <patternFill patternType="solid">
        <fgColor indexed="63"/>
        <bgColor indexed="64"/>
      </patternFill>
    </fill>
    <fill>
      <patternFill patternType="solid">
        <fgColor indexed="60"/>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9"/>
        <bgColor indexed="8"/>
      </patternFill>
    </fill>
    <fill>
      <patternFill patternType="solid">
        <fgColor indexed="43"/>
        <bgColor indexed="8"/>
      </patternFill>
    </fill>
    <fill>
      <patternFill patternType="solid">
        <fgColor indexed="40"/>
        <bgColor indexed="64"/>
      </patternFill>
    </fill>
    <fill>
      <patternFill patternType="solid">
        <fgColor indexed="15"/>
        <bgColor indexed="64"/>
      </patternFill>
    </fill>
    <fill>
      <patternFill patternType="solid">
        <fgColor rgb="FF00FFFF"/>
        <bgColor indexed="64"/>
      </patternFill>
    </fill>
    <fill>
      <patternFill patternType="solid">
        <fgColor theme="7" tint="0.79998168889431442"/>
        <bgColor indexed="64"/>
      </patternFill>
    </fill>
    <fill>
      <patternFill patternType="solid">
        <fgColor rgb="FF92D050"/>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0000"/>
        <bgColor indexed="64"/>
      </patternFill>
    </fill>
    <fill>
      <patternFill patternType="solid">
        <fgColor rgb="FFFFFF99"/>
        <bgColor indexed="64"/>
      </patternFill>
    </fill>
    <fill>
      <patternFill patternType="solid">
        <fgColor theme="8" tint="0.39997558519241921"/>
        <bgColor indexed="64"/>
      </patternFill>
    </fill>
    <fill>
      <patternFill patternType="solid">
        <fgColor rgb="FFFFC00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style="hair">
        <color indexed="64"/>
      </right>
      <top/>
      <bottom/>
      <diagonal/>
    </border>
    <border>
      <left style="thin">
        <color indexed="64"/>
      </left>
      <right style="thin">
        <color indexed="64"/>
      </right>
      <top style="medium">
        <color indexed="64"/>
      </top>
      <bottom style="medium">
        <color indexed="64"/>
      </bottom>
      <diagonal/>
    </border>
    <border>
      <left style="hair">
        <color indexed="64"/>
      </left>
      <right/>
      <top style="hair">
        <color indexed="64"/>
      </top>
      <bottom style="hair">
        <color indexed="9"/>
      </bottom>
      <diagonal/>
    </border>
    <border>
      <left style="thin">
        <color indexed="8"/>
      </left>
      <right style="thin">
        <color indexed="8"/>
      </right>
      <top style="thin">
        <color indexed="8"/>
      </top>
      <bottom style="thin">
        <color indexed="8"/>
      </bottom>
      <diagonal/>
    </border>
    <border>
      <left/>
      <right/>
      <top/>
      <bottom style="dotted">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2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18"/>
      </left>
      <right style="thin">
        <color indexed="18"/>
      </right>
      <top style="thin">
        <color indexed="18"/>
      </top>
      <bottom style="thin">
        <color indexed="18"/>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hair">
        <color indexed="63"/>
      </left>
      <right style="hair">
        <color indexed="63"/>
      </right>
      <top style="hair">
        <color indexed="63"/>
      </top>
      <bottom style="hair">
        <color indexed="63"/>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3"/>
      </left>
      <right style="hair">
        <color indexed="63"/>
      </right>
      <top style="hair">
        <color indexed="63"/>
      </top>
      <bottom style="hair">
        <color indexed="63"/>
      </bottom>
      <diagonal/>
    </border>
    <border>
      <left style="thin">
        <color indexed="51"/>
      </left>
      <right style="thin">
        <color indexed="51"/>
      </right>
      <top/>
      <bottom/>
      <diagonal/>
    </border>
    <border>
      <left style="thin">
        <color indexed="9"/>
      </left>
      <right style="thin">
        <color indexed="9"/>
      </right>
      <top style="thin">
        <color indexed="9"/>
      </top>
      <bottom style="thin">
        <color indexed="9"/>
      </bottom>
      <diagonal/>
    </border>
    <border>
      <left style="dashed">
        <color indexed="64"/>
      </left>
      <right style="dashed">
        <color indexed="64"/>
      </right>
      <top style="dashed">
        <color indexed="64"/>
      </top>
      <bottom style="dashed">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medium">
        <color auto="1"/>
      </top>
      <bottom style="thin">
        <color auto="1"/>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s>
  <cellStyleXfs count="20417">
    <xf numFmtId="0" fontId="0" fillId="0" borderId="0"/>
    <xf numFmtId="0" fontId="4" fillId="0" borderId="0"/>
    <xf numFmtId="0" fontId="6" fillId="0" borderId="0"/>
    <xf numFmtId="0" fontId="3"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7" fillId="0" borderId="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2" borderId="0" applyNumberFormat="0" applyBorder="0" applyAlignment="0" applyProtection="0"/>
    <xf numFmtId="0" fontId="18" fillId="10" borderId="3" applyNumberFormat="0" applyAlignment="0" applyProtection="0"/>
    <xf numFmtId="0" fontId="19" fillId="23" borderId="4" applyNumberFormat="0" applyAlignment="0" applyProtection="0"/>
    <xf numFmtId="0" fontId="20" fillId="23" borderId="3" applyNumberFormat="0" applyAlignment="0" applyProtection="0"/>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24" borderId="9" applyNumberFormat="0" applyAlignment="0" applyProtection="0"/>
    <xf numFmtId="0" fontId="26" fillId="0" borderId="0" applyNumberFormat="0" applyFill="0" applyBorder="0" applyAlignment="0" applyProtection="0"/>
    <xf numFmtId="0" fontId="27" fillId="25" borderId="0" applyNumberFormat="0" applyBorder="0" applyAlignment="0" applyProtection="0"/>
    <xf numFmtId="0" fontId="2" fillId="0" borderId="0"/>
    <xf numFmtId="0" fontId="6" fillId="0" borderId="0"/>
    <xf numFmtId="0" fontId="28" fillId="0" borderId="0"/>
    <xf numFmtId="0" fontId="2" fillId="0" borderId="0"/>
    <xf numFmtId="0" fontId="29" fillId="0" borderId="0"/>
    <xf numFmtId="0" fontId="29" fillId="0" borderId="0"/>
    <xf numFmtId="0" fontId="6" fillId="0" borderId="0"/>
    <xf numFmtId="0" fontId="28" fillId="0" borderId="0"/>
    <xf numFmtId="0" fontId="6" fillId="0" borderId="0"/>
    <xf numFmtId="0" fontId="30" fillId="0" borderId="0"/>
    <xf numFmtId="0" fontId="6"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6" borderId="0" applyNumberFormat="0" applyBorder="0" applyAlignment="0" applyProtection="0"/>
    <xf numFmtId="0" fontId="32" fillId="0" borderId="0" applyNumberFormat="0" applyFill="0" applyBorder="0" applyAlignment="0" applyProtection="0"/>
    <xf numFmtId="0" fontId="15" fillId="26" borderId="10" applyNumberFormat="0" applyFont="0" applyAlignment="0" applyProtection="0"/>
    <xf numFmtId="9" fontId="28" fillId="0" borderId="0" applyFont="0" applyFill="0" applyBorder="0" applyAlignment="0" applyProtection="0"/>
    <xf numFmtId="9" fontId="6" fillId="0" borderId="0" applyFont="0" applyFill="0" applyBorder="0" applyAlignment="0" applyProtection="0"/>
    <xf numFmtId="0" fontId="33" fillId="0" borderId="11" applyNumberFormat="0" applyFill="0" applyAlignment="0" applyProtection="0"/>
    <xf numFmtId="0" fontId="34" fillId="0" borderId="0"/>
    <xf numFmtId="0" fontId="35"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36" fillId="7" borderId="0" applyNumberFormat="0" applyBorder="0" applyAlignment="0" applyProtection="0"/>
    <xf numFmtId="0" fontId="37" fillId="0" borderId="0"/>
    <xf numFmtId="0" fontId="1" fillId="0" borderId="0"/>
    <xf numFmtId="0" fontId="34" fillId="0" borderId="0"/>
    <xf numFmtId="0" fontId="34" fillId="0" borderId="0"/>
    <xf numFmtId="0" fontId="28" fillId="0" borderId="0"/>
    <xf numFmtId="168" fontId="42" fillId="0" borderId="0">
      <alignment vertical="top"/>
    </xf>
    <xf numFmtId="168" fontId="43" fillId="0" borderId="0">
      <alignment vertical="top"/>
    </xf>
    <xf numFmtId="169" fontId="43" fillId="29" borderId="0">
      <alignment vertical="top"/>
    </xf>
    <xf numFmtId="168" fontId="43" fillId="30" borderId="0">
      <alignment vertical="top"/>
    </xf>
    <xf numFmtId="0" fontId="28" fillId="0" borderId="0"/>
    <xf numFmtId="170" fontId="28" fillId="0" borderId="0" applyFont="0" applyFill="0" applyBorder="0" applyAlignment="0" applyProtection="0"/>
    <xf numFmtId="0" fontId="29" fillId="0" borderId="0"/>
    <xf numFmtId="171" fontId="28" fillId="0" borderId="0" applyFont="0" applyFill="0" applyBorder="0" applyAlignment="0" applyProtection="0"/>
    <xf numFmtId="164" fontId="29" fillId="0" borderId="0"/>
    <xf numFmtId="40" fontId="44" fillId="0" borderId="0" applyFont="0" applyFill="0" applyBorder="0" applyAlignment="0" applyProtection="0"/>
    <xf numFmtId="0" fontId="45" fillId="0" borderId="0"/>
    <xf numFmtId="0" fontId="46" fillId="0" borderId="0"/>
    <xf numFmtId="0" fontId="46" fillId="0" borderId="0"/>
    <xf numFmtId="0" fontId="46" fillId="0" borderId="0"/>
    <xf numFmtId="0" fontId="34" fillId="0" borderId="0"/>
    <xf numFmtId="0" fontId="34" fillId="0" borderId="0"/>
    <xf numFmtId="0" fontId="34" fillId="0" borderId="0"/>
    <xf numFmtId="0" fontId="34" fillId="0" borderId="0"/>
    <xf numFmtId="0" fontId="34" fillId="0" borderId="0"/>
    <xf numFmtId="0" fontId="34" fillId="0" borderId="0"/>
    <xf numFmtId="0" fontId="47" fillId="0" borderId="0"/>
    <xf numFmtId="0" fontId="34" fillId="0" borderId="0"/>
    <xf numFmtId="0" fontId="34" fillId="0" borderId="0"/>
    <xf numFmtId="0" fontId="46" fillId="0" borderId="0"/>
    <xf numFmtId="0" fontId="47" fillId="0" borderId="0"/>
    <xf numFmtId="0" fontId="46" fillId="0" borderId="0"/>
    <xf numFmtId="0" fontId="48" fillId="0" borderId="0">
      <alignment vertical="top"/>
    </xf>
    <xf numFmtId="0" fontId="34" fillId="0" borderId="0"/>
    <xf numFmtId="172"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2"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3" fontId="28" fillId="31" borderId="13">
      <alignment wrapText="1"/>
      <protection locked="0"/>
    </xf>
    <xf numFmtId="173" fontId="28" fillId="31" borderId="13">
      <alignment wrapText="1"/>
      <protection locked="0"/>
    </xf>
    <xf numFmtId="173" fontId="28" fillId="31" borderId="13">
      <alignment wrapText="1"/>
      <protection locked="0"/>
    </xf>
    <xf numFmtId="173" fontId="28" fillId="31" borderId="13">
      <alignment wrapText="1"/>
      <protection locked="0"/>
    </xf>
    <xf numFmtId="173" fontId="28" fillId="31" borderId="13">
      <alignment wrapText="1"/>
      <protection locked="0"/>
    </xf>
    <xf numFmtId="173" fontId="28" fillId="31" borderId="13">
      <alignment wrapText="1"/>
      <protection locked="0"/>
    </xf>
    <xf numFmtId="173" fontId="28" fillId="31" borderId="13">
      <alignment wrapText="1"/>
      <protection locked="0"/>
    </xf>
    <xf numFmtId="173" fontId="28" fillId="31" borderId="13">
      <alignment wrapText="1"/>
      <protection locked="0"/>
    </xf>
    <xf numFmtId="173" fontId="28" fillId="31" borderId="13">
      <alignment wrapText="1"/>
      <protection locked="0"/>
    </xf>
    <xf numFmtId="173" fontId="28" fillId="31" borderId="13">
      <alignment wrapText="1"/>
      <protection locked="0"/>
    </xf>
    <xf numFmtId="173" fontId="28" fillId="31" borderId="13">
      <alignment wrapText="1"/>
      <protection locked="0"/>
    </xf>
    <xf numFmtId="173" fontId="28" fillId="31" borderId="13">
      <alignment wrapText="1"/>
      <protection locked="0"/>
    </xf>
    <xf numFmtId="173" fontId="28" fillId="31" borderId="13">
      <alignment wrapText="1"/>
      <protection locked="0"/>
    </xf>
    <xf numFmtId="173" fontId="28" fillId="31" borderId="13">
      <alignment wrapText="1"/>
      <protection locked="0"/>
    </xf>
    <xf numFmtId="173" fontId="28" fillId="31" borderId="13">
      <alignment wrapText="1"/>
      <protection locked="0"/>
    </xf>
    <xf numFmtId="173" fontId="28" fillId="31" borderId="13">
      <alignment wrapText="1"/>
      <protection locked="0"/>
    </xf>
    <xf numFmtId="173" fontId="28" fillId="31" borderId="13">
      <alignment wrapText="1"/>
      <protection locked="0"/>
    </xf>
    <xf numFmtId="173" fontId="28" fillId="31" borderId="13">
      <alignment wrapText="1"/>
      <protection locked="0"/>
    </xf>
    <xf numFmtId="173" fontId="28" fillId="31" borderId="13">
      <alignment wrapText="1"/>
      <protection locked="0"/>
    </xf>
    <xf numFmtId="0" fontId="34" fillId="0" borderId="0"/>
    <xf numFmtId="0" fontId="34" fillId="0" borderId="0"/>
    <xf numFmtId="0" fontId="34" fillId="0" borderId="0"/>
    <xf numFmtId="0" fontId="49" fillId="32" borderId="3" applyNumberFormat="0">
      <alignment readingOrder="1"/>
      <protection locked="0"/>
    </xf>
    <xf numFmtId="0" fontId="34" fillId="0" borderId="0"/>
    <xf numFmtId="0" fontId="47" fillId="0" borderId="0"/>
    <xf numFmtId="0" fontId="47" fillId="0" borderId="0"/>
    <xf numFmtId="0" fontId="28" fillId="0" borderId="0"/>
    <xf numFmtId="0" fontId="28" fillId="0" borderId="0"/>
    <xf numFmtId="0" fontId="28" fillId="0" borderId="0"/>
    <xf numFmtId="0" fontId="46" fillId="0" borderId="0"/>
    <xf numFmtId="0" fontId="34" fillId="0" borderId="0"/>
    <xf numFmtId="0" fontId="46" fillId="0" borderId="0"/>
    <xf numFmtId="0" fontId="46" fillId="0" borderId="0"/>
    <xf numFmtId="0" fontId="34" fillId="0" borderId="0"/>
    <xf numFmtId="0" fontId="34" fillId="0" borderId="0"/>
    <xf numFmtId="0" fontId="46" fillId="0" borderId="0"/>
    <xf numFmtId="0" fontId="46" fillId="0" borderId="0"/>
    <xf numFmtId="0" fontId="46" fillId="0" borderId="0"/>
    <xf numFmtId="0" fontId="46" fillId="0" borderId="0"/>
    <xf numFmtId="0" fontId="46" fillId="0" borderId="0"/>
    <xf numFmtId="0" fontId="46" fillId="0" borderId="0"/>
    <xf numFmtId="0" fontId="29" fillId="0" borderId="0"/>
    <xf numFmtId="0" fontId="29" fillId="0" borderId="0"/>
    <xf numFmtId="0" fontId="29" fillId="0" borderId="0"/>
    <xf numFmtId="0" fontId="29" fillId="0" borderId="0"/>
    <xf numFmtId="0" fontId="34" fillId="0" borderId="0"/>
    <xf numFmtId="0" fontId="46" fillId="0" borderId="0"/>
    <xf numFmtId="0" fontId="34" fillId="0" borderId="0"/>
    <xf numFmtId="0" fontId="46" fillId="0" borderId="0"/>
    <xf numFmtId="0" fontId="34"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7" fillId="0" borderId="0"/>
    <xf numFmtId="0" fontId="47" fillId="0" borderId="0"/>
    <xf numFmtId="0" fontId="46" fillId="0" borderId="0"/>
    <xf numFmtId="0" fontId="46" fillId="0" borderId="0"/>
    <xf numFmtId="0" fontId="34" fillId="0" borderId="0"/>
    <xf numFmtId="0" fontId="50" fillId="0" borderId="0"/>
    <xf numFmtId="0" fontId="29" fillId="0" borderId="0"/>
    <xf numFmtId="0" fontId="29" fillId="0" borderId="0"/>
    <xf numFmtId="0" fontId="46" fillId="0" borderId="0"/>
    <xf numFmtId="0" fontId="46" fillId="0" borderId="0"/>
    <xf numFmtId="0" fontId="46" fillId="0" borderId="0"/>
    <xf numFmtId="0" fontId="34" fillId="0" borderId="0"/>
    <xf numFmtId="0" fontId="34" fillId="0" borderId="0"/>
    <xf numFmtId="0" fontId="34" fillId="0" borderId="0"/>
    <xf numFmtId="0" fontId="34" fillId="0" borderId="0"/>
    <xf numFmtId="0" fontId="46" fillId="0" borderId="0"/>
    <xf numFmtId="0" fontId="28" fillId="0" borderId="0"/>
    <xf numFmtId="0" fontId="47" fillId="0" borderId="0"/>
    <xf numFmtId="0" fontId="28" fillId="0" borderId="0"/>
    <xf numFmtId="0" fontId="28" fillId="0" borderId="0"/>
    <xf numFmtId="0" fontId="46" fillId="0" borderId="0"/>
    <xf numFmtId="0" fontId="34" fillId="0" borderId="0"/>
    <xf numFmtId="0" fontId="46" fillId="0" borderId="0"/>
    <xf numFmtId="0" fontId="46" fillId="0" borderId="0"/>
    <xf numFmtId="0" fontId="34" fillId="0" borderId="0"/>
    <xf numFmtId="0" fontId="47" fillId="0" borderId="0"/>
    <xf numFmtId="0" fontId="34" fillId="0" borderId="0"/>
    <xf numFmtId="0" fontId="34" fillId="0" borderId="0"/>
    <xf numFmtId="0" fontId="47" fillId="0" borderId="0"/>
    <xf numFmtId="0" fontId="46" fillId="0" borderId="0"/>
    <xf numFmtId="0" fontId="34" fillId="0" borderId="0"/>
    <xf numFmtId="0" fontId="34" fillId="0" borderId="0"/>
    <xf numFmtId="0" fontId="34" fillId="0" borderId="0"/>
    <xf numFmtId="0" fontId="34" fillId="0" borderId="0"/>
    <xf numFmtId="172"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0" fontId="34" fillId="0" borderId="0"/>
    <xf numFmtId="0" fontId="34" fillId="0" borderId="0"/>
    <xf numFmtId="0" fontId="46" fillId="0" borderId="0"/>
    <xf numFmtId="0" fontId="46" fillId="0" borderId="0"/>
    <xf numFmtId="0" fontId="34" fillId="0" borderId="0"/>
    <xf numFmtId="0" fontId="46" fillId="0" borderId="0"/>
    <xf numFmtId="0" fontId="46" fillId="0" borderId="0"/>
    <xf numFmtId="0" fontId="46" fillId="0" borderId="0"/>
    <xf numFmtId="0" fontId="46" fillId="0" borderId="0"/>
    <xf numFmtId="0" fontId="46" fillId="0" borderId="0"/>
    <xf numFmtId="0" fontId="34" fillId="0" borderId="0"/>
    <xf numFmtId="0" fontId="46" fillId="0" borderId="0"/>
    <xf numFmtId="0" fontId="46" fillId="0" borderId="0"/>
    <xf numFmtId="0" fontId="46" fillId="0" borderId="0"/>
    <xf numFmtId="0" fontId="46" fillId="0" borderId="0"/>
    <xf numFmtId="0" fontId="34" fillId="0" borderId="0"/>
    <xf numFmtId="0" fontId="46" fillId="0" borderId="0"/>
    <xf numFmtId="0" fontId="34" fillId="0" borderId="0"/>
    <xf numFmtId="0" fontId="46" fillId="0" borderId="0"/>
    <xf numFmtId="172"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0" fontId="28" fillId="0" borderId="0"/>
    <xf numFmtId="0" fontId="46" fillId="0" borderId="0"/>
    <xf numFmtId="0" fontId="46" fillId="0" borderId="0"/>
    <xf numFmtId="0" fontId="46" fillId="0" borderId="0"/>
    <xf numFmtId="0" fontId="46" fillId="0" borderId="0"/>
    <xf numFmtId="0" fontId="34" fillId="0" borderId="0"/>
    <xf numFmtId="0" fontId="34" fillId="0" borderId="0"/>
    <xf numFmtId="0" fontId="46" fillId="0" borderId="0"/>
    <xf numFmtId="172" fontId="42" fillId="0" borderId="0">
      <alignment vertical="top"/>
    </xf>
    <xf numFmtId="0" fontId="34" fillId="0" borderId="0"/>
    <xf numFmtId="0" fontId="46" fillId="0" borderId="0"/>
    <xf numFmtId="172" fontId="42" fillId="0" borderId="0">
      <alignment vertical="top"/>
    </xf>
    <xf numFmtId="0" fontId="46" fillId="0" borderId="0"/>
    <xf numFmtId="0" fontId="46" fillId="0" borderId="0"/>
    <xf numFmtId="0" fontId="34" fillId="0" borderId="0"/>
    <xf numFmtId="0" fontId="34" fillId="0" borderId="0"/>
    <xf numFmtId="0" fontId="34" fillId="0" borderId="0"/>
    <xf numFmtId="0" fontId="34" fillId="0" borderId="0"/>
    <xf numFmtId="0" fontId="46" fillId="0" borderId="0"/>
    <xf numFmtId="0" fontId="46" fillId="0" borderId="0"/>
    <xf numFmtId="0" fontId="34" fillId="0" borderId="0"/>
    <xf numFmtId="0" fontId="46" fillId="0" borderId="0"/>
    <xf numFmtId="0" fontId="46" fillId="0" borderId="0"/>
    <xf numFmtId="0" fontId="46" fillId="0" borderId="0"/>
    <xf numFmtId="0" fontId="46" fillId="0" borderId="0"/>
    <xf numFmtId="0" fontId="46" fillId="0" borderId="0"/>
    <xf numFmtId="0" fontId="34" fillId="0" borderId="0"/>
    <xf numFmtId="0" fontId="46" fillId="0" borderId="0"/>
    <xf numFmtId="0" fontId="34" fillId="0" borderId="0"/>
    <xf numFmtId="0" fontId="34" fillId="0" borderId="0"/>
    <xf numFmtId="0" fontId="46" fillId="0" borderId="0"/>
    <xf numFmtId="0" fontId="46" fillId="0" borderId="0"/>
    <xf numFmtId="0" fontId="46" fillId="0" borderId="0"/>
    <xf numFmtId="0" fontId="46" fillId="0" borderId="0"/>
    <xf numFmtId="0" fontId="34" fillId="0" borderId="0"/>
    <xf numFmtId="0" fontId="34" fillId="0" borderId="0"/>
    <xf numFmtId="0" fontId="46" fillId="0" borderId="0"/>
    <xf numFmtId="0" fontId="46" fillId="0" borderId="0"/>
    <xf numFmtId="0" fontId="34" fillId="0" borderId="0"/>
    <xf numFmtId="172"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2"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0" fontId="34" fillId="0" borderId="0"/>
    <xf numFmtId="0" fontId="46" fillId="0" borderId="0"/>
    <xf numFmtId="0" fontId="34" fillId="0" borderId="0"/>
    <xf numFmtId="0" fontId="46" fillId="0" borderId="0"/>
    <xf numFmtId="0" fontId="46" fillId="0" borderId="0"/>
    <xf numFmtId="0" fontId="46" fillId="0" borderId="0"/>
    <xf numFmtId="0" fontId="34" fillId="0" borderId="0"/>
    <xf numFmtId="0" fontId="46" fillId="0" borderId="0"/>
    <xf numFmtId="0" fontId="34" fillId="0" borderId="0"/>
    <xf numFmtId="0" fontId="46" fillId="0" borderId="0"/>
    <xf numFmtId="0" fontId="46" fillId="0" borderId="0"/>
    <xf numFmtId="0" fontId="46" fillId="0" borderId="0"/>
    <xf numFmtId="0" fontId="46" fillId="0" borderId="0"/>
    <xf numFmtId="0" fontId="34" fillId="0" borderId="0"/>
    <xf numFmtId="0" fontId="34" fillId="0" borderId="0"/>
    <xf numFmtId="0" fontId="34" fillId="0" borderId="0"/>
    <xf numFmtId="0" fontId="34" fillId="0" borderId="0"/>
    <xf numFmtId="0" fontId="34" fillId="0" borderId="0"/>
    <xf numFmtId="0" fontId="46" fillId="0" borderId="0"/>
    <xf numFmtId="0" fontId="34" fillId="0" borderId="0"/>
    <xf numFmtId="0" fontId="46" fillId="0" borderId="0"/>
    <xf numFmtId="0" fontId="46" fillId="0" borderId="0"/>
    <xf numFmtId="0" fontId="34" fillId="0" borderId="0"/>
    <xf numFmtId="0" fontId="34" fillId="0" borderId="0"/>
    <xf numFmtId="0" fontId="34" fillId="0" borderId="0"/>
    <xf numFmtId="0" fontId="34" fillId="0" borderId="0"/>
    <xf numFmtId="0" fontId="34" fillId="0" borderId="0"/>
    <xf numFmtId="0" fontId="3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8" fillId="0" borderId="0"/>
    <xf numFmtId="0" fontId="28" fillId="0" borderId="0"/>
    <xf numFmtId="0" fontId="28" fillId="0" borderId="0"/>
    <xf numFmtId="0" fontId="28" fillId="0" borderId="0"/>
    <xf numFmtId="0" fontId="46" fillId="0" borderId="0"/>
    <xf numFmtId="0" fontId="46" fillId="0" borderId="0"/>
    <xf numFmtId="174" fontId="29" fillId="0" borderId="0" applyFont="0" applyFill="0" applyBorder="0" applyAlignment="0" applyProtection="0"/>
    <xf numFmtId="0" fontId="51" fillId="0" borderId="0">
      <protection locked="0"/>
    </xf>
    <xf numFmtId="0" fontId="51" fillId="0" borderId="0">
      <protection locked="0"/>
    </xf>
    <xf numFmtId="44" fontId="52" fillId="0" borderId="0">
      <protection locked="0"/>
    </xf>
    <xf numFmtId="44" fontId="51" fillId="0" borderId="0">
      <protection locked="0"/>
    </xf>
    <xf numFmtId="44" fontId="51" fillId="0" borderId="0">
      <protection locked="0"/>
    </xf>
    <xf numFmtId="44" fontId="52" fillId="0" borderId="0">
      <protection locked="0"/>
    </xf>
    <xf numFmtId="44" fontId="51" fillId="0" borderId="0">
      <protection locked="0"/>
    </xf>
    <xf numFmtId="44" fontId="51" fillId="0" borderId="0">
      <protection locked="0"/>
    </xf>
    <xf numFmtId="44" fontId="52" fillId="0" borderId="0">
      <protection locked="0"/>
    </xf>
    <xf numFmtId="44" fontId="51" fillId="0" borderId="0">
      <protection locked="0"/>
    </xf>
    <xf numFmtId="44" fontId="51" fillId="0" borderId="0">
      <protection locked="0"/>
    </xf>
    <xf numFmtId="0" fontId="51" fillId="0" borderId="14">
      <protection locked="0"/>
    </xf>
    <xf numFmtId="0" fontId="53" fillId="0" borderId="0">
      <protection locked="0"/>
    </xf>
    <xf numFmtId="0" fontId="54" fillId="0" borderId="0">
      <protection locked="0"/>
    </xf>
    <xf numFmtId="0" fontId="53" fillId="0" borderId="0">
      <protection locked="0"/>
    </xf>
    <xf numFmtId="0" fontId="54" fillId="0" borderId="0">
      <protection locked="0"/>
    </xf>
    <xf numFmtId="0" fontId="52" fillId="0" borderId="14">
      <protection locked="0"/>
    </xf>
    <xf numFmtId="0" fontId="51" fillId="0" borderId="14">
      <protection locked="0"/>
    </xf>
    <xf numFmtId="0" fontId="55" fillId="33" borderId="0"/>
    <xf numFmtId="0" fontId="55" fillId="33" borderId="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56" fillId="0" borderId="15"/>
    <xf numFmtId="0" fontId="16" fillId="19" borderId="0" applyNumberFormat="0" applyBorder="0" applyAlignment="0" applyProtection="0"/>
    <xf numFmtId="0" fontId="57" fillId="34"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8" fillId="38"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16" fillId="20"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3"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8" fillId="45"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6" borderId="0" applyNumberFormat="0" applyBorder="0" applyAlignment="0" applyProtection="0"/>
    <xf numFmtId="0" fontId="16" fillId="21"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4"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8" fillId="37"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1" borderId="0" applyNumberFormat="0" applyBorder="0" applyAlignment="0" applyProtection="0"/>
    <xf numFmtId="0" fontId="16" fillId="16" borderId="0" applyNumberFormat="0" applyBorder="0" applyAlignment="0" applyProtection="0"/>
    <xf numFmtId="0" fontId="57" fillId="44"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37"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37"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52" borderId="0" applyNumberFormat="0" applyBorder="0" applyAlignment="0" applyProtection="0"/>
    <xf numFmtId="0" fontId="16" fillId="17" borderId="0" applyNumberFormat="0" applyBorder="0" applyAlignment="0" applyProtection="0"/>
    <xf numFmtId="0" fontId="57" fillId="34"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36" borderId="0" applyNumberFormat="0" applyBorder="0" applyAlignment="0" applyProtection="0"/>
    <xf numFmtId="0" fontId="58" fillId="36"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16" fillId="22" borderId="0" applyNumberFormat="0" applyBorder="0" applyAlignment="0" applyProtection="0"/>
    <xf numFmtId="0" fontId="57" fillId="53" borderId="0" applyNumberFormat="0" applyBorder="0" applyAlignment="0" applyProtection="0"/>
    <xf numFmtId="0" fontId="57" fillId="43"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8" fillId="54"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5" borderId="0" applyNumberFormat="0" applyBorder="0" applyAlignment="0" applyProtection="0"/>
    <xf numFmtId="0" fontId="58" fillId="56" borderId="0" applyNumberFormat="0" applyBorder="0" applyAlignment="0" applyProtection="0"/>
    <xf numFmtId="175" fontId="59" fillId="57" borderId="0">
      <alignment horizontal="center" vertical="center"/>
    </xf>
    <xf numFmtId="176" fontId="60" fillId="0" borderId="16" applyFont="0" applyFill="0">
      <alignment horizontal="right" vertical="center"/>
      <protection locked="0"/>
    </xf>
    <xf numFmtId="0" fontId="61" fillId="0" borderId="0" applyNumberFormat="0" applyFill="0" applyBorder="0" applyAlignment="0" applyProtection="0">
      <alignment vertical="top"/>
      <protection locked="0"/>
    </xf>
    <xf numFmtId="0" fontId="50" fillId="0" borderId="0"/>
    <xf numFmtId="177" fontId="47" fillId="0" borderId="17">
      <protection locked="0"/>
    </xf>
    <xf numFmtId="178" fontId="29" fillId="0" borderId="0" applyFont="0" applyFill="0" applyBorder="0" applyAlignment="0" applyProtection="0"/>
    <xf numFmtId="179" fontId="29" fillId="0" borderId="0" applyFont="0" applyFill="0" applyBorder="0" applyAlignment="0" applyProtection="0"/>
    <xf numFmtId="176" fontId="60" fillId="0" borderId="0" applyFont="0" applyBorder="0" applyProtection="0">
      <alignment vertical="center"/>
    </xf>
    <xf numFmtId="0" fontId="29" fillId="0" borderId="0"/>
    <xf numFmtId="175" fontId="28" fillId="0" borderId="0" applyNumberFormat="0" applyFont="0" applyAlignment="0">
      <alignment horizontal="center" vertical="center"/>
    </xf>
    <xf numFmtId="49" fontId="62" fillId="7" borderId="1">
      <alignment horizontal="left" vertical="top"/>
      <protection locked="0"/>
    </xf>
    <xf numFmtId="49" fontId="62" fillId="7" borderId="1">
      <alignment horizontal="left" vertical="top"/>
      <protection locked="0"/>
    </xf>
    <xf numFmtId="49" fontId="62" fillId="0" borderId="1">
      <alignment horizontal="left" vertical="top"/>
      <protection locked="0"/>
    </xf>
    <xf numFmtId="49" fontId="62" fillId="0" borderId="1">
      <alignment horizontal="left" vertical="top"/>
      <protection locked="0"/>
    </xf>
    <xf numFmtId="49" fontId="62" fillId="58" borderId="1">
      <alignment horizontal="left" vertical="top"/>
      <protection locked="0"/>
    </xf>
    <xf numFmtId="49" fontId="62" fillId="58" borderId="1">
      <alignment horizontal="left" vertical="top"/>
      <protection locked="0"/>
    </xf>
    <xf numFmtId="0" fontId="62" fillId="0" borderId="0">
      <alignment horizontal="left" vertical="top" wrapText="1"/>
    </xf>
    <xf numFmtId="0" fontId="63" fillId="0" borderId="18">
      <alignment horizontal="left" vertical="top" wrapText="1"/>
    </xf>
    <xf numFmtId="49" fontId="29" fillId="0" borderId="0">
      <alignment horizontal="left" vertical="top" wrapText="1"/>
      <protection locked="0"/>
    </xf>
    <xf numFmtId="0" fontId="64" fillId="0" borderId="0">
      <alignment horizontal="left" vertical="top" wrapText="1"/>
    </xf>
    <xf numFmtId="49" fontId="29" fillId="0" borderId="1">
      <alignment horizontal="center" vertical="top" wrapText="1"/>
      <protection locked="0"/>
    </xf>
    <xf numFmtId="49" fontId="29" fillId="0" borderId="1">
      <alignment horizontal="center" vertical="top" wrapText="1"/>
      <protection locked="0"/>
    </xf>
    <xf numFmtId="49" fontId="62" fillId="0" borderId="0">
      <alignment horizontal="right" vertical="top"/>
      <protection locked="0"/>
    </xf>
    <xf numFmtId="49" fontId="62" fillId="7" borderId="1">
      <alignment horizontal="right" vertical="top"/>
      <protection locked="0"/>
    </xf>
    <xf numFmtId="49" fontId="62" fillId="7" borderId="1">
      <alignment horizontal="right" vertical="top"/>
      <protection locked="0"/>
    </xf>
    <xf numFmtId="0" fontId="62" fillId="7" borderId="1">
      <alignment horizontal="right" vertical="top"/>
      <protection locked="0"/>
    </xf>
    <xf numFmtId="0" fontId="62" fillId="7" borderId="1">
      <alignment horizontal="right" vertical="top"/>
      <protection locked="0"/>
    </xf>
    <xf numFmtId="49" fontId="62" fillId="0" borderId="1">
      <alignment horizontal="right" vertical="top"/>
      <protection locked="0"/>
    </xf>
    <xf numFmtId="49" fontId="62" fillId="0" borderId="1">
      <alignment horizontal="right" vertical="top"/>
      <protection locked="0"/>
    </xf>
    <xf numFmtId="0" fontId="62" fillId="0" borderId="1">
      <alignment horizontal="right" vertical="top"/>
      <protection locked="0"/>
    </xf>
    <xf numFmtId="0" fontId="62" fillId="0" borderId="1">
      <alignment horizontal="right" vertical="top"/>
      <protection locked="0"/>
    </xf>
    <xf numFmtId="49" fontId="62" fillId="58" borderId="1">
      <alignment horizontal="right" vertical="top"/>
      <protection locked="0"/>
    </xf>
    <xf numFmtId="49" fontId="62" fillId="58" borderId="1">
      <alignment horizontal="right" vertical="top"/>
      <protection locked="0"/>
    </xf>
    <xf numFmtId="0" fontId="62" fillId="58" borderId="1">
      <alignment horizontal="right" vertical="top"/>
      <protection locked="0"/>
    </xf>
    <xf numFmtId="0" fontId="62" fillId="58" borderId="1">
      <alignment horizontal="right" vertical="top"/>
      <protection locked="0"/>
    </xf>
    <xf numFmtId="49" fontId="29" fillId="0" borderId="0">
      <alignment horizontal="right" vertical="top" wrapText="1"/>
      <protection locked="0"/>
    </xf>
    <xf numFmtId="0" fontId="64" fillId="0" borderId="0">
      <alignment horizontal="right" vertical="top" wrapText="1"/>
    </xf>
    <xf numFmtId="49" fontId="29" fillId="0" borderId="0">
      <alignment horizontal="center" vertical="top" wrapText="1"/>
      <protection locked="0"/>
    </xf>
    <xf numFmtId="0" fontId="63" fillId="0" borderId="18">
      <alignment horizontal="center" vertical="top" wrapText="1"/>
    </xf>
    <xf numFmtId="49" fontId="62" fillId="0" borderId="1">
      <alignment horizontal="center" vertical="top" wrapText="1"/>
      <protection locked="0"/>
    </xf>
    <xf numFmtId="49" fontId="62" fillId="0" borderId="1">
      <alignment horizontal="center" vertical="top" wrapText="1"/>
      <protection locked="0"/>
    </xf>
    <xf numFmtId="0" fontId="62" fillId="0" borderId="1">
      <alignment horizontal="center" vertical="top" wrapText="1"/>
      <protection locked="0"/>
    </xf>
    <xf numFmtId="0" fontId="62" fillId="0" borderId="1">
      <alignment horizontal="center" vertical="top" wrapText="1"/>
      <protection locked="0"/>
    </xf>
    <xf numFmtId="172" fontId="65" fillId="59" borderId="0">
      <alignment vertical="top"/>
    </xf>
    <xf numFmtId="39" fontId="66" fillId="29" borderId="0" applyNumberFormat="0" applyBorder="0">
      <alignment vertical="center"/>
    </xf>
    <xf numFmtId="0" fontId="31" fillId="6" borderId="0" applyNumberFormat="0" applyBorder="0" applyAlignment="0" applyProtection="0"/>
    <xf numFmtId="0" fontId="47" fillId="0" borderId="0">
      <alignment horizontal="left"/>
    </xf>
    <xf numFmtId="10" fontId="67" fillId="0" borderId="0" applyNumberFormat="0" applyFill="0" applyBorder="0" applyAlignment="0"/>
    <xf numFmtId="0" fontId="68" fillId="0" borderId="0"/>
    <xf numFmtId="180" fontId="69" fillId="0" borderId="0" applyFill="0" applyBorder="0" applyAlignment="0"/>
    <xf numFmtId="181" fontId="69" fillId="0" borderId="0" applyFill="0" applyBorder="0" applyAlignment="0"/>
    <xf numFmtId="182" fontId="69" fillId="0" borderId="0" applyFill="0" applyBorder="0" applyAlignment="0"/>
    <xf numFmtId="183" fontId="69" fillId="0" borderId="0" applyFill="0" applyBorder="0" applyAlignment="0"/>
    <xf numFmtId="184" fontId="69" fillId="0" borderId="0" applyFill="0" applyBorder="0" applyAlignment="0"/>
    <xf numFmtId="180" fontId="69" fillId="0" borderId="0" applyFill="0" applyBorder="0" applyAlignment="0"/>
    <xf numFmtId="185" fontId="69" fillId="0" borderId="0" applyFill="0" applyBorder="0" applyAlignment="0"/>
    <xf numFmtId="181" fontId="69" fillId="0" borderId="0" applyFill="0" applyBorder="0" applyAlignment="0"/>
    <xf numFmtId="0" fontId="20" fillId="23" borderId="3" applyNumberFormat="0" applyAlignment="0" applyProtection="0"/>
    <xf numFmtId="186" fontId="70" fillId="60" borderId="1">
      <alignment vertical="center"/>
    </xf>
    <xf numFmtId="37" fontId="71" fillId="61" borderId="1">
      <alignment horizontal="center" vertical="center"/>
    </xf>
    <xf numFmtId="37" fontId="71" fillId="61" borderId="1">
      <alignment horizontal="center" vertical="center"/>
    </xf>
    <xf numFmtId="0" fontId="25" fillId="24" borderId="9" applyNumberFormat="0" applyAlignment="0" applyProtection="0"/>
    <xf numFmtId="0" fontId="72" fillId="0" borderId="1">
      <alignment horizontal="left" vertical="center"/>
    </xf>
    <xf numFmtId="187" fontId="28" fillId="0" borderId="0" applyFont="0" applyFill="0" applyBorder="0" applyAlignment="0" applyProtection="0"/>
    <xf numFmtId="180" fontId="17" fillId="0" borderId="0" applyFont="0" applyFill="0" applyBorder="0" applyAlignment="0" applyProtection="0"/>
    <xf numFmtId="0" fontId="73" fillId="0" borderId="0" applyFont="0" applyFill="0" applyBorder="0" applyAlignment="0" applyProtection="0">
      <alignment horizontal="right"/>
    </xf>
    <xf numFmtId="0" fontId="7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9" fillId="0" borderId="0" applyFont="0" applyFill="0" applyBorder="0" applyAlignment="0" applyProtection="0"/>
    <xf numFmtId="0" fontId="73" fillId="0" borderId="0" applyFont="0" applyFill="0" applyBorder="0" applyAlignment="0" applyProtection="0"/>
    <xf numFmtId="188" fontId="28" fillId="0" borderId="0" applyFont="0" applyFill="0" applyBorder="0" applyAlignment="0" applyProtection="0"/>
    <xf numFmtId="3" fontId="74" fillId="0" borderId="0" applyFont="0" applyFill="0" applyBorder="0" applyAlignment="0" applyProtection="0"/>
    <xf numFmtId="177" fontId="75" fillId="62" borderId="17"/>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1" fontId="17" fillId="0" borderId="0" applyFont="0" applyFill="0" applyBorder="0" applyAlignment="0" applyProtection="0"/>
    <xf numFmtId="0" fontId="73" fillId="0" borderId="0" applyFont="0" applyFill="0" applyBorder="0" applyAlignment="0" applyProtection="0">
      <alignment horizontal="right"/>
    </xf>
    <xf numFmtId="0" fontId="73" fillId="0" borderId="0" applyFont="0" applyFill="0" applyBorder="0" applyAlignment="0" applyProtection="0">
      <alignment horizontal="right"/>
    </xf>
    <xf numFmtId="44" fontId="29" fillId="0" borderId="0" applyFont="0" applyFill="0" applyBorder="0" applyAlignment="0" applyProtection="0"/>
    <xf numFmtId="190" fontId="74" fillId="0" borderId="0" applyFont="0" applyFill="0" applyBorder="0" applyAlignment="0" applyProtection="0"/>
    <xf numFmtId="0" fontId="73" fillId="0" borderId="0" applyFill="0" applyBorder="0" applyProtection="0">
      <alignment vertical="center"/>
    </xf>
    <xf numFmtId="0" fontId="28" fillId="0" borderId="0"/>
    <xf numFmtId="0" fontId="29" fillId="0" borderId="0"/>
    <xf numFmtId="0" fontId="29" fillId="0" borderId="0"/>
    <xf numFmtId="14" fontId="76" fillId="0" borderId="0" applyFont="0" applyBorder="0">
      <alignment vertical="top"/>
    </xf>
    <xf numFmtId="14" fontId="76" fillId="0" borderId="0" applyFont="0" applyBorder="0">
      <alignment vertical="top"/>
    </xf>
    <xf numFmtId="0" fontId="73" fillId="0" borderId="0" applyFont="0" applyFill="0" applyBorder="0" applyAlignment="0" applyProtection="0"/>
    <xf numFmtId="14" fontId="69" fillId="0" borderId="0" applyFill="0" applyBorder="0" applyAlignment="0"/>
    <xf numFmtId="14" fontId="77" fillId="0" borderId="0">
      <alignment vertical="top"/>
    </xf>
    <xf numFmtId="0" fontId="78" fillId="0" borderId="0" applyNumberFormat="0" applyFill="0" applyBorder="0" applyAlignment="0" applyProtection="0"/>
    <xf numFmtId="191" fontId="28" fillId="0" borderId="0" applyFont="0" applyFill="0" applyBorder="0" applyAlignment="0" applyProtection="0"/>
    <xf numFmtId="192" fontId="28" fillId="0" borderId="0" applyFont="0" applyFill="0" applyBorder="0" applyAlignment="0" applyProtection="0"/>
    <xf numFmtId="0" fontId="73" fillId="0" borderId="19" applyNumberFormat="0" applyFont="0" applyFill="0" applyAlignment="0" applyProtection="0"/>
    <xf numFmtId="0" fontId="79" fillId="0" borderId="0" applyNumberFormat="0" applyFill="0" applyBorder="0" applyAlignment="0" applyProtection="0"/>
    <xf numFmtId="172" fontId="80" fillId="0" borderId="0">
      <alignment vertical="top"/>
    </xf>
    <xf numFmtId="0" fontId="81" fillId="63"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81" fillId="65"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6" borderId="0" applyNumberFormat="0" applyBorder="0" applyAlignment="0" applyProtection="0"/>
    <xf numFmtId="0" fontId="81" fillId="67" borderId="0" applyNumberFormat="0" applyBorder="0" applyAlignment="0" applyProtection="0"/>
    <xf numFmtId="180" fontId="82" fillId="0" borderId="0" applyFill="0" applyBorder="0" applyAlignment="0"/>
    <xf numFmtId="181" fontId="82" fillId="0" borderId="0" applyFill="0" applyBorder="0" applyAlignment="0"/>
    <xf numFmtId="180" fontId="82" fillId="0" borderId="0" applyFill="0" applyBorder="0" applyAlignment="0"/>
    <xf numFmtId="185" fontId="82" fillId="0" borderId="0" applyFill="0" applyBorder="0" applyAlignment="0"/>
    <xf numFmtId="181" fontId="82" fillId="0" borderId="0" applyFill="0" applyBorder="0" applyAlignment="0"/>
    <xf numFmtId="193" fontId="83" fillId="0" borderId="0" applyFont="0" applyFill="0" applyBorder="0" applyAlignment="0" applyProtection="0"/>
    <xf numFmtId="193" fontId="83" fillId="0" borderId="0" applyFont="0" applyFill="0" applyBorder="0" applyAlignment="0" applyProtection="0"/>
    <xf numFmtId="37" fontId="28" fillId="0" borderId="0"/>
    <xf numFmtId="0" fontId="47" fillId="0" borderId="0"/>
    <xf numFmtId="0" fontId="57" fillId="0" borderId="0"/>
    <xf numFmtId="0" fontId="15" fillId="0" borderId="0"/>
    <xf numFmtId="0" fontId="15" fillId="0" borderId="0"/>
    <xf numFmtId="0" fontId="47" fillId="0" borderId="0"/>
    <xf numFmtId="0" fontId="47" fillId="0" borderId="0"/>
    <xf numFmtId="194" fontId="84" fillId="0" borderId="0" applyBorder="0" applyProtection="0"/>
    <xf numFmtId="194" fontId="84" fillId="0" borderId="0" applyBorder="0" applyProtection="0"/>
    <xf numFmtId="0" fontId="85" fillId="0" borderId="0"/>
    <xf numFmtId="0" fontId="57" fillId="0" borderId="0"/>
    <xf numFmtId="0" fontId="47" fillId="0" borderId="0"/>
    <xf numFmtId="0" fontId="32" fillId="0" borderId="0" applyNumberFormat="0" applyFill="0" applyBorder="0" applyAlignment="0" applyProtection="0"/>
    <xf numFmtId="195" fontId="86" fillId="0" borderId="0" applyFill="0" applyBorder="0" applyAlignment="0" applyProtection="0"/>
    <xf numFmtId="195" fontId="42" fillId="0" borderId="0" applyFill="0" applyBorder="0" applyAlignment="0" applyProtection="0"/>
    <xf numFmtId="195" fontId="87" fillId="0" borderId="0" applyFill="0" applyBorder="0" applyAlignment="0" applyProtection="0"/>
    <xf numFmtId="195" fontId="88" fillId="0" borderId="0" applyFill="0" applyBorder="0" applyAlignment="0" applyProtection="0"/>
    <xf numFmtId="195" fontId="89" fillId="0" borderId="0" applyFill="0" applyBorder="0" applyAlignment="0" applyProtection="0"/>
    <xf numFmtId="195" fontId="90" fillId="0" borderId="0" applyFill="0" applyBorder="0" applyAlignment="0" applyProtection="0"/>
    <xf numFmtId="195" fontId="91" fillId="0" borderId="0" applyFill="0" applyBorder="0" applyAlignment="0" applyProtection="0"/>
    <xf numFmtId="2" fontId="74" fillId="0" borderId="0" applyFont="0" applyFill="0" applyBorder="0" applyAlignment="0" applyProtection="0"/>
    <xf numFmtId="0" fontId="92" fillId="0" borderId="0">
      <alignment vertical="center"/>
    </xf>
    <xf numFmtId="0" fontId="93" fillId="0" borderId="0" applyNumberFormat="0" applyFill="0" applyBorder="0" applyAlignment="0" applyProtection="0">
      <alignment vertical="top"/>
      <protection locked="0"/>
    </xf>
    <xf numFmtId="0" fontId="94" fillId="0" borderId="0" applyFill="0" applyBorder="0" applyProtection="0">
      <alignment horizontal="left"/>
    </xf>
    <xf numFmtId="0" fontId="28" fillId="0" borderId="0" applyNumberFormat="0" applyFont="0">
      <alignment wrapText="1"/>
    </xf>
    <xf numFmtId="187" fontId="47" fillId="68" borderId="1" applyBorder="0">
      <alignment horizontal="center" vertical="center"/>
    </xf>
    <xf numFmtId="0" fontId="36" fillId="7"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168" fontId="17" fillId="30" borderId="1" applyNumberFormat="0" applyFont="0" applyBorder="0" applyAlignment="0" applyProtection="0"/>
    <xf numFmtId="0" fontId="73" fillId="0" borderId="0" applyFont="0" applyFill="0" applyBorder="0" applyAlignment="0" applyProtection="0">
      <alignment horizontal="right"/>
    </xf>
    <xf numFmtId="196" fontId="95" fillId="30" borderId="0" applyNumberFormat="0" applyFont="0" applyAlignment="0"/>
    <xf numFmtId="0" fontId="96" fillId="0" borderId="0" applyProtection="0">
      <alignment horizontal="right"/>
    </xf>
    <xf numFmtId="0" fontId="97" fillId="0" borderId="20" applyNumberFormat="0" applyAlignment="0" applyProtection="0">
      <alignment horizontal="left" vertical="center"/>
    </xf>
    <xf numFmtId="0" fontId="97" fillId="0" borderId="21">
      <alignment horizontal="left" vertical="center"/>
    </xf>
    <xf numFmtId="0" fontId="98" fillId="0" borderId="0">
      <alignment vertical="top"/>
    </xf>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99" fillId="0" borderId="22" applyNumberFormat="0" applyFill="0" applyAlignment="0" applyProtection="0"/>
    <xf numFmtId="0" fontId="99" fillId="0" borderId="22" applyNumberFormat="0" applyFill="0" applyAlignment="0" applyProtection="0"/>
    <xf numFmtId="0" fontId="23" fillId="0" borderId="0" applyNumberFormat="0" applyFill="0" applyBorder="0" applyAlignment="0" applyProtection="0"/>
    <xf numFmtId="2" fontId="100" fillId="69" borderId="0" applyAlignment="0">
      <alignment horizontal="right"/>
      <protection locked="0"/>
    </xf>
    <xf numFmtId="2" fontId="100" fillId="69" borderId="0" applyAlignment="0">
      <alignment horizontal="right"/>
      <protection locked="0"/>
    </xf>
    <xf numFmtId="172" fontId="101" fillId="0" borderId="0">
      <alignment vertical="top"/>
    </xf>
    <xf numFmtId="0" fontId="66" fillId="70" borderId="1">
      <alignment horizontal="center" vertical="center" wrapText="1"/>
      <protection locked="0"/>
    </xf>
    <xf numFmtId="0" fontId="66" fillId="70" borderId="1">
      <alignment horizontal="center" vertical="center" wrapText="1"/>
      <protection locked="0"/>
    </xf>
    <xf numFmtId="0" fontId="102" fillId="0" borderId="0" applyNumberFormat="0" applyFill="0" applyBorder="0" applyAlignment="0" applyProtection="0">
      <alignment vertical="top"/>
      <protection locked="0"/>
    </xf>
    <xf numFmtId="177" fontId="103" fillId="0" borderId="0"/>
    <xf numFmtId="0" fontId="28" fillId="0" borderId="0"/>
    <xf numFmtId="0" fontId="104" fillId="0" borderId="0" applyNumberFormat="0" applyFill="0" applyBorder="0" applyAlignment="0" applyProtection="0">
      <alignment vertical="top"/>
      <protection locked="0"/>
    </xf>
    <xf numFmtId="197" fontId="105" fillId="0" borderId="1">
      <alignment horizontal="center" vertical="center" wrapText="1"/>
    </xf>
    <xf numFmtId="0" fontId="18" fillId="10" borderId="3" applyNumberFormat="0" applyAlignment="0" applyProtection="0"/>
    <xf numFmtId="0" fontId="18" fillId="10" borderId="3" applyNumberFormat="0" applyAlignment="0" applyProtection="0"/>
    <xf numFmtId="0" fontId="106" fillId="0" borderId="0" applyFill="0" applyBorder="0" applyProtection="0">
      <alignment vertical="center"/>
    </xf>
    <xf numFmtId="0" fontId="106" fillId="0" borderId="0" applyFill="0" applyBorder="0" applyProtection="0">
      <alignment vertical="center"/>
    </xf>
    <xf numFmtId="0" fontId="106" fillId="0" borderId="0" applyFill="0" applyBorder="0" applyProtection="0">
      <alignment vertical="center"/>
    </xf>
    <xf numFmtId="0" fontId="106" fillId="0" borderId="0" applyFill="0" applyBorder="0" applyProtection="0">
      <alignment vertical="center"/>
    </xf>
    <xf numFmtId="198" fontId="65" fillId="0" borderId="0">
      <alignment vertical="top"/>
    </xf>
    <xf numFmtId="172" fontId="43" fillId="29" borderId="0">
      <alignment vertical="top"/>
    </xf>
    <xf numFmtId="172" fontId="43" fillId="0" borderId="0">
      <alignment vertical="top"/>
    </xf>
    <xf numFmtId="172" fontId="43" fillId="0" borderId="0">
      <alignment vertical="top"/>
    </xf>
    <xf numFmtId="172" fontId="43" fillId="0" borderId="0">
      <alignment vertical="top"/>
    </xf>
    <xf numFmtId="172" fontId="43" fillId="0" borderId="0">
      <alignment vertical="top"/>
    </xf>
    <xf numFmtId="172" fontId="43" fillId="0" borderId="0">
      <alignment vertical="top"/>
    </xf>
    <xf numFmtId="172" fontId="43" fillId="0" borderId="0">
      <alignment vertical="top"/>
    </xf>
    <xf numFmtId="172" fontId="43" fillId="0" borderId="0">
      <alignment vertical="top"/>
    </xf>
    <xf numFmtId="172" fontId="43" fillId="0" borderId="0">
      <alignment vertical="top"/>
    </xf>
    <xf numFmtId="172" fontId="43" fillId="0" borderId="0">
      <alignment vertical="top"/>
    </xf>
    <xf numFmtId="199" fontId="43" fillId="30" borderId="0">
      <alignment vertical="top"/>
    </xf>
    <xf numFmtId="38" fontId="43" fillId="0" borderId="0">
      <alignment vertical="top"/>
    </xf>
    <xf numFmtId="186" fontId="28" fillId="71" borderId="1">
      <alignment vertical="center"/>
    </xf>
    <xf numFmtId="175" fontId="107" fillId="72" borderId="23" applyBorder="0" applyAlignment="0">
      <alignment horizontal="left" indent="1"/>
    </xf>
    <xf numFmtId="180" fontId="108" fillId="0" borderId="0" applyFill="0" applyBorder="0" applyAlignment="0"/>
    <xf numFmtId="181" fontId="108" fillId="0" borderId="0" applyFill="0" applyBorder="0" applyAlignment="0"/>
    <xf numFmtId="180" fontId="108" fillId="0" borderId="0" applyFill="0" applyBorder="0" applyAlignment="0"/>
    <xf numFmtId="185" fontId="108" fillId="0" borderId="0" applyFill="0" applyBorder="0" applyAlignment="0"/>
    <xf numFmtId="181" fontId="108" fillId="0" borderId="0" applyFill="0" applyBorder="0" applyAlignment="0"/>
    <xf numFmtId="0" fontId="33" fillId="0" borderId="11" applyNumberFormat="0" applyFill="0" applyAlignment="0" applyProtection="0"/>
    <xf numFmtId="0" fontId="29" fillId="0" borderId="0"/>
    <xf numFmtId="200" fontId="28" fillId="0" borderId="0" applyFont="0" applyFill="0" applyBorder="0" applyAlignment="0" applyProtection="0"/>
    <xf numFmtId="201" fontId="28" fillId="0" borderId="0" applyFont="0" applyFill="0" applyBorder="0" applyAlignment="0" applyProtection="0"/>
    <xf numFmtId="191" fontId="109" fillId="0" borderId="0" applyFont="0" applyFill="0" applyBorder="0" applyAlignment="0" applyProtection="0"/>
    <xf numFmtId="192" fontId="109" fillId="0" borderId="0" applyFont="0" applyFill="0" applyBorder="0" applyAlignment="0" applyProtection="0"/>
    <xf numFmtId="202" fontId="110" fillId="0" borderId="1">
      <alignment horizontal="right"/>
      <protection locked="0"/>
    </xf>
    <xf numFmtId="203" fontId="111" fillId="0" borderId="0" applyFont="0" applyFill="0" applyBorder="0" applyAlignment="0" applyProtection="0"/>
    <xf numFmtId="204" fontId="111" fillId="0" borderId="0" applyFont="0" applyFill="0" applyBorder="0" applyAlignment="0" applyProtection="0"/>
    <xf numFmtId="205" fontId="28" fillId="0" borderId="0" applyFont="0" applyFill="0" applyBorder="0" applyAlignment="0" applyProtection="0"/>
    <xf numFmtId="206" fontId="28" fillId="0" borderId="0" applyFont="0" applyFill="0" applyBorder="0" applyAlignment="0" applyProtection="0"/>
    <xf numFmtId="207" fontId="109" fillId="0" borderId="0" applyFont="0" applyFill="0" applyBorder="0" applyAlignment="0" applyProtection="0"/>
    <xf numFmtId="208" fontId="109" fillId="0" borderId="0" applyFont="0" applyFill="0" applyBorder="0" applyAlignment="0" applyProtection="0"/>
    <xf numFmtId="0" fontId="73" fillId="0" borderId="0" applyFont="0" applyFill="0" applyBorder="0" applyAlignment="0" applyProtection="0">
      <alignment horizontal="right"/>
    </xf>
    <xf numFmtId="0" fontId="73" fillId="0" borderId="0" applyFill="0" applyBorder="0" applyProtection="0">
      <alignment vertical="center"/>
    </xf>
    <xf numFmtId="0" fontId="73" fillId="0" borderId="0" applyFont="0" applyFill="0" applyBorder="0" applyAlignment="0" applyProtection="0">
      <alignment horizontal="right"/>
    </xf>
    <xf numFmtId="209" fontId="112" fillId="0" borderId="0" applyProtection="0">
      <alignment horizontal="justify" vertical="top"/>
      <protection locked="0"/>
    </xf>
    <xf numFmtId="3" fontId="29" fillId="0" borderId="24" applyFont="0" applyBorder="0">
      <alignment horizontal="center" vertical="center"/>
    </xf>
    <xf numFmtId="0" fontId="27" fillId="25"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4" fillId="29" borderId="1" applyFont="0" applyBorder="0" applyAlignment="0">
      <alignment horizontal="center" vertical="center"/>
    </xf>
    <xf numFmtId="0" fontId="55" fillId="0" borderId="25"/>
    <xf numFmtId="0" fontId="55" fillId="0" borderId="25"/>
    <xf numFmtId="0" fontId="115" fillId="0" borderId="0" applyNumberFormat="0" applyFill="0" applyBorder="0" applyAlignment="0" applyProtection="0"/>
    <xf numFmtId="210" fontId="29" fillId="0" borderId="0"/>
    <xf numFmtId="0" fontId="17" fillId="0" borderId="0"/>
    <xf numFmtId="0" fontId="15" fillId="0" borderId="0"/>
    <xf numFmtId="0" fontId="42" fillId="73" borderId="0"/>
    <xf numFmtId="0" fontId="42" fillId="73" borderId="0"/>
    <xf numFmtId="0" fontId="42" fillId="73" borderId="0"/>
    <xf numFmtId="0" fontId="42" fillId="73" borderId="0"/>
    <xf numFmtId="0" fontId="29" fillId="0" borderId="0"/>
    <xf numFmtId="0" fontId="29" fillId="0" borderId="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6" fillId="0" borderId="0">
      <alignment horizontal="right"/>
    </xf>
    <xf numFmtId="0" fontId="29" fillId="0" borderId="0"/>
    <xf numFmtId="0" fontId="117" fillId="0" borderId="0"/>
    <xf numFmtId="0" fontId="73" fillId="0" borderId="0" applyFill="0" applyBorder="0" applyProtection="0">
      <alignment vertical="center"/>
    </xf>
    <xf numFmtId="0" fontId="118" fillId="0" borderId="0"/>
    <xf numFmtId="0" fontId="28" fillId="0" borderId="0"/>
    <xf numFmtId="0" fontId="46" fillId="0" borderId="0"/>
    <xf numFmtId="0" fontId="29" fillId="26" borderId="10" applyNumberFormat="0" applyFont="0" applyAlignment="0" applyProtection="0"/>
    <xf numFmtId="0" fontId="42" fillId="53" borderId="26" applyNumberFormat="0" applyFont="0" applyAlignment="0" applyProtection="0"/>
    <xf numFmtId="0" fontId="42" fillId="53" borderId="26" applyNumberFormat="0" applyFont="0" applyAlignment="0" applyProtection="0"/>
    <xf numFmtId="0" fontId="42" fillId="53" borderId="26" applyNumberFormat="0" applyFont="0" applyAlignment="0" applyProtection="0"/>
    <xf numFmtId="0" fontId="42" fillId="53" borderId="26" applyNumberFormat="0" applyFont="0" applyAlignment="0" applyProtection="0"/>
    <xf numFmtId="0" fontId="42" fillId="53" borderId="26" applyNumberFormat="0" applyFont="0" applyAlignment="0" applyProtection="0"/>
    <xf numFmtId="0" fontId="42" fillId="53" borderId="26" applyNumberFormat="0" applyFont="0" applyAlignment="0" applyProtection="0"/>
    <xf numFmtId="211" fontId="29" fillId="0" borderId="0" applyFont="0" applyAlignment="0">
      <alignment horizontal="center"/>
    </xf>
    <xf numFmtId="212" fontId="29" fillId="0" borderId="0" applyFont="0" applyFill="0" applyBorder="0" applyAlignment="0" applyProtection="0"/>
    <xf numFmtId="213" fontId="29" fillId="0" borderId="0" applyFont="0" applyFill="0" applyBorder="0" applyAlignment="0" applyProtection="0"/>
    <xf numFmtId="0" fontId="17" fillId="0" borderId="0"/>
    <xf numFmtId="170" fontId="17" fillId="0" borderId="0" applyFont="0" applyFill="0" applyBorder="0" applyAlignment="0" applyProtection="0"/>
    <xf numFmtId="171" fontId="17" fillId="0" borderId="0" applyFont="0" applyFill="0" applyBorder="0" applyAlignment="0" applyProtection="0"/>
    <xf numFmtId="0" fontId="19" fillId="23" borderId="4" applyNumberFormat="0" applyAlignment="0" applyProtection="0"/>
    <xf numFmtId="1" fontId="119" fillId="0" borderId="0" applyProtection="0">
      <alignment horizontal="right" vertical="center"/>
    </xf>
    <xf numFmtId="0" fontId="120" fillId="29" borderId="0">
      <alignment vertical="center"/>
    </xf>
    <xf numFmtId="49" fontId="121" fillId="0" borderId="27" applyFill="0" applyProtection="0">
      <alignment vertical="center"/>
    </xf>
    <xf numFmtId="184" fontId="17" fillId="0" borderId="0" applyFont="0" applyFill="0" applyBorder="0" applyAlignment="0" applyProtection="0"/>
    <xf numFmtId="214" fontId="17" fillId="0" borderId="0" applyFont="0" applyFill="0" applyBorder="0" applyAlignment="0" applyProtection="0"/>
    <xf numFmtId="9" fontId="15" fillId="0" borderId="0" applyFont="0" applyFill="0" applyBorder="0" applyAlignment="0" applyProtection="0"/>
    <xf numFmtId="9" fontId="29" fillId="0" borderId="0" applyFont="0" applyFill="0" applyBorder="0" applyAlignment="0" applyProtection="0"/>
    <xf numFmtId="9" fontId="28" fillId="0" borderId="0" applyNumberFormat="0" applyFill="0" applyBorder="0" applyAlignment="0" applyProtection="0"/>
    <xf numFmtId="0" fontId="73" fillId="0" borderId="0" applyFill="0" applyBorder="0" applyProtection="0">
      <alignment vertical="center"/>
    </xf>
    <xf numFmtId="37" fontId="122" fillId="31" borderId="28"/>
    <xf numFmtId="37" fontId="122" fillId="31" borderId="28"/>
    <xf numFmtId="180" fontId="123" fillId="0" borderId="0" applyFill="0" applyBorder="0" applyAlignment="0"/>
    <xf numFmtId="181" fontId="123" fillId="0" borderId="0" applyFill="0" applyBorder="0" applyAlignment="0"/>
    <xf numFmtId="180" fontId="123" fillId="0" borderId="0" applyFill="0" applyBorder="0" applyAlignment="0"/>
    <xf numFmtId="185" fontId="123" fillId="0" borderId="0" applyFill="0" applyBorder="0" applyAlignment="0"/>
    <xf numFmtId="181" fontId="123" fillId="0" borderId="0" applyFill="0" applyBorder="0" applyAlignment="0"/>
    <xf numFmtId="0" fontId="124" fillId="0" borderId="0" applyNumberFormat="0">
      <alignment horizontal="left"/>
    </xf>
    <xf numFmtId="215" fontId="125" fillId="0" borderId="29" applyBorder="0">
      <alignment horizontal="right"/>
      <protection locked="0"/>
    </xf>
    <xf numFmtId="49" fontId="126" fillId="0" borderId="1" applyNumberFormat="0">
      <alignment horizontal="left" vertical="center"/>
    </xf>
    <xf numFmtId="186" fontId="127" fillId="71" borderId="1">
      <alignment horizontal="center" vertical="center" wrapText="1"/>
      <protection locked="0"/>
    </xf>
    <xf numFmtId="186" fontId="127" fillId="71" borderId="1">
      <alignment horizontal="center" vertical="center" wrapText="1"/>
      <protection locked="0"/>
    </xf>
    <xf numFmtId="0" fontId="28" fillId="0" borderId="0">
      <alignment vertical="center"/>
    </xf>
    <xf numFmtId="0" fontId="64" fillId="74" borderId="0">
      <alignment horizontal="center" vertical="center"/>
    </xf>
    <xf numFmtId="0" fontId="128" fillId="0" borderId="30">
      <alignment vertical="center"/>
    </xf>
    <xf numFmtId="4" fontId="69" fillId="31" borderId="4" applyNumberFormat="0" applyProtection="0">
      <alignment vertical="center"/>
    </xf>
    <xf numFmtId="4" fontId="129" fillId="25" borderId="26" applyNumberFormat="0" applyProtection="0">
      <alignment vertical="center"/>
    </xf>
    <xf numFmtId="4" fontId="129" fillId="25" borderId="26" applyNumberFormat="0" applyProtection="0">
      <alignment vertical="center"/>
    </xf>
    <xf numFmtId="4" fontId="129" fillId="25" borderId="26" applyNumberFormat="0" applyProtection="0">
      <alignment vertical="center"/>
    </xf>
    <xf numFmtId="4" fontId="129" fillId="25" borderId="26" applyNumberFormat="0" applyProtection="0">
      <alignment vertical="center"/>
    </xf>
    <xf numFmtId="4" fontId="129" fillId="25" borderId="26" applyNumberFormat="0" applyProtection="0">
      <alignment vertical="center"/>
    </xf>
    <xf numFmtId="4" fontId="130" fillId="31" borderId="4" applyNumberFormat="0" applyProtection="0">
      <alignment vertical="center"/>
    </xf>
    <xf numFmtId="4" fontId="62" fillId="31" borderId="26" applyNumberFormat="0" applyProtection="0">
      <alignment vertical="center"/>
    </xf>
    <xf numFmtId="4" fontId="62" fillId="31" borderId="26" applyNumberFormat="0" applyProtection="0">
      <alignment vertical="center"/>
    </xf>
    <xf numFmtId="4" fontId="62" fillId="31" borderId="26" applyNumberFormat="0" applyProtection="0">
      <alignment vertical="center"/>
    </xf>
    <xf numFmtId="4" fontId="62" fillId="31" borderId="26" applyNumberFormat="0" applyProtection="0">
      <alignment vertical="center"/>
    </xf>
    <xf numFmtId="4" fontId="62" fillId="31" borderId="26" applyNumberFormat="0" applyProtection="0">
      <alignment vertical="center"/>
    </xf>
    <xf numFmtId="4" fontId="69" fillId="31" borderId="4" applyNumberFormat="0" applyProtection="0">
      <alignment horizontal="left" vertical="center" indent="1"/>
    </xf>
    <xf numFmtId="4" fontId="129" fillId="31" borderId="26" applyNumberFormat="0" applyProtection="0">
      <alignment horizontal="left" vertical="center" indent="1"/>
    </xf>
    <xf numFmtId="4" fontId="129" fillId="31" borderId="26" applyNumberFormat="0" applyProtection="0">
      <alignment horizontal="left" vertical="center" indent="1"/>
    </xf>
    <xf numFmtId="4" fontId="129" fillId="31" borderId="26" applyNumberFormat="0" applyProtection="0">
      <alignment horizontal="left" vertical="center" indent="1"/>
    </xf>
    <xf numFmtId="4" fontId="129" fillId="31" borderId="26" applyNumberFormat="0" applyProtection="0">
      <alignment horizontal="left" vertical="center" indent="1"/>
    </xf>
    <xf numFmtId="4" fontId="129" fillId="31" borderId="26" applyNumberFormat="0" applyProtection="0">
      <alignment horizontal="left" vertical="center" indent="1"/>
    </xf>
    <xf numFmtId="4" fontId="69" fillId="31" borderId="4" applyNumberFormat="0" applyProtection="0">
      <alignment horizontal="left" vertical="center" indent="1"/>
    </xf>
    <xf numFmtId="0" fontId="62" fillId="25" borderId="31" applyNumberFormat="0" applyProtection="0">
      <alignment horizontal="left" vertical="top" indent="1"/>
    </xf>
    <xf numFmtId="0" fontId="62" fillId="25" borderId="31" applyNumberFormat="0" applyProtection="0">
      <alignment horizontal="left" vertical="top" indent="1"/>
    </xf>
    <xf numFmtId="0" fontId="62" fillId="25" borderId="31" applyNumberFormat="0" applyProtection="0">
      <alignment horizontal="left" vertical="top" indent="1"/>
    </xf>
    <xf numFmtId="0" fontId="62" fillId="25" borderId="31" applyNumberFormat="0" applyProtection="0">
      <alignment horizontal="left" vertical="top" indent="1"/>
    </xf>
    <xf numFmtId="0" fontId="62" fillId="25" borderId="31" applyNumberFormat="0" applyProtection="0">
      <alignment horizontal="left" vertical="top" indent="1"/>
    </xf>
    <xf numFmtId="0" fontId="131" fillId="32" borderId="32" applyNumberFormat="0" applyProtection="0">
      <alignment horizontal="center" vertical="center" wrapText="1"/>
    </xf>
    <xf numFmtId="4" fontId="129" fillId="17" borderId="26" applyNumberFormat="0" applyProtection="0">
      <alignment horizontal="left" vertical="center" indent="1"/>
    </xf>
    <xf numFmtId="4" fontId="129" fillId="17" borderId="26" applyNumberFormat="0" applyProtection="0">
      <alignment horizontal="left" vertical="center" indent="1"/>
    </xf>
    <xf numFmtId="4" fontId="129" fillId="17" borderId="26" applyNumberFormat="0" applyProtection="0">
      <alignment horizontal="left" vertical="center" indent="1"/>
    </xf>
    <xf numFmtId="4" fontId="129" fillId="17" borderId="26" applyNumberFormat="0" applyProtection="0">
      <alignment horizontal="left" vertical="center" indent="1"/>
    </xf>
    <xf numFmtId="4" fontId="129" fillId="17" borderId="26" applyNumberFormat="0" applyProtection="0">
      <alignment horizontal="left" vertical="center" indent="1"/>
    </xf>
    <xf numFmtId="0" fontId="131" fillId="32" borderId="32" applyNumberFormat="0" applyProtection="0">
      <alignment horizontal="center" vertical="center" wrapText="1"/>
    </xf>
    <xf numFmtId="4" fontId="129" fillId="17" borderId="26" applyNumberFormat="0" applyProtection="0">
      <alignment horizontal="left" vertical="center" indent="1"/>
    </xf>
    <xf numFmtId="4" fontId="69" fillId="75" borderId="4" applyNumberFormat="0" applyProtection="0">
      <alignment horizontal="right" vertical="center"/>
    </xf>
    <xf numFmtId="4" fontId="129" fillId="6" borderId="26" applyNumberFormat="0" applyProtection="0">
      <alignment horizontal="right" vertical="center"/>
    </xf>
    <xf numFmtId="4" fontId="129" fillId="6" borderId="26" applyNumberFormat="0" applyProtection="0">
      <alignment horizontal="right" vertical="center"/>
    </xf>
    <xf numFmtId="4" fontId="129" fillId="6" borderId="26" applyNumberFormat="0" applyProtection="0">
      <alignment horizontal="right" vertical="center"/>
    </xf>
    <xf numFmtId="4" fontId="129" fillId="6" borderId="26" applyNumberFormat="0" applyProtection="0">
      <alignment horizontal="right" vertical="center"/>
    </xf>
    <xf numFmtId="4" fontId="129" fillId="6" borderId="26" applyNumberFormat="0" applyProtection="0">
      <alignment horizontal="right" vertical="center"/>
    </xf>
    <xf numFmtId="4" fontId="69" fillId="76" borderId="4" applyNumberFormat="0" applyProtection="0">
      <alignment horizontal="right" vertical="center"/>
    </xf>
    <xf numFmtId="4" fontId="129" fillId="77" borderId="26" applyNumberFormat="0" applyProtection="0">
      <alignment horizontal="right" vertical="center"/>
    </xf>
    <xf numFmtId="4" fontId="129" fillId="77" borderId="26" applyNumberFormat="0" applyProtection="0">
      <alignment horizontal="right" vertical="center"/>
    </xf>
    <xf numFmtId="4" fontId="129" fillId="77" borderId="26" applyNumberFormat="0" applyProtection="0">
      <alignment horizontal="right" vertical="center"/>
    </xf>
    <xf numFmtId="4" fontId="129" fillId="77" borderId="26" applyNumberFormat="0" applyProtection="0">
      <alignment horizontal="right" vertical="center"/>
    </xf>
    <xf numFmtId="4" fontId="129" fillId="77" borderId="26" applyNumberFormat="0" applyProtection="0">
      <alignment horizontal="right" vertical="center"/>
    </xf>
    <xf numFmtId="4" fontId="69" fillId="61" borderId="4" applyNumberFormat="0" applyProtection="0">
      <alignment horizontal="right" vertical="center"/>
    </xf>
    <xf numFmtId="4" fontId="129" fillId="20" borderId="18" applyNumberFormat="0" applyProtection="0">
      <alignment horizontal="right" vertical="center"/>
    </xf>
    <xf numFmtId="4" fontId="129" fillId="20" borderId="18" applyNumberFormat="0" applyProtection="0">
      <alignment horizontal="right" vertical="center"/>
    </xf>
    <xf numFmtId="4" fontId="129" fillId="20" borderId="18" applyNumberFormat="0" applyProtection="0">
      <alignment horizontal="right" vertical="center"/>
    </xf>
    <xf numFmtId="4" fontId="129" fillId="20" borderId="18" applyNumberFormat="0" applyProtection="0">
      <alignment horizontal="right" vertical="center"/>
    </xf>
    <xf numFmtId="4" fontId="129" fillId="20" borderId="18" applyNumberFormat="0" applyProtection="0">
      <alignment horizontal="right" vertical="center"/>
    </xf>
    <xf numFmtId="4" fontId="69" fillId="78" borderId="4" applyNumberFormat="0" applyProtection="0">
      <alignment horizontal="right" vertical="center"/>
    </xf>
    <xf numFmtId="4" fontId="129" fillId="14" borderId="26" applyNumberFormat="0" applyProtection="0">
      <alignment horizontal="right" vertical="center"/>
    </xf>
    <xf numFmtId="4" fontId="129" fillId="14" borderId="26" applyNumberFormat="0" applyProtection="0">
      <alignment horizontal="right" vertical="center"/>
    </xf>
    <xf numFmtId="4" fontId="129" fillId="14" borderId="26" applyNumberFormat="0" applyProtection="0">
      <alignment horizontal="right" vertical="center"/>
    </xf>
    <xf numFmtId="4" fontId="129" fillId="14" borderId="26" applyNumberFormat="0" applyProtection="0">
      <alignment horizontal="right" vertical="center"/>
    </xf>
    <xf numFmtId="4" fontId="129" fillId="14" borderId="26" applyNumberFormat="0" applyProtection="0">
      <alignment horizontal="right" vertical="center"/>
    </xf>
    <xf numFmtId="4" fontId="69" fillId="79" borderId="4" applyNumberFormat="0" applyProtection="0">
      <alignment horizontal="right" vertical="center"/>
    </xf>
    <xf numFmtId="4" fontId="129" fillId="18" borderId="26" applyNumberFormat="0" applyProtection="0">
      <alignment horizontal="right" vertical="center"/>
    </xf>
    <xf numFmtId="4" fontId="129" fillId="18" borderId="26" applyNumberFormat="0" applyProtection="0">
      <alignment horizontal="right" vertical="center"/>
    </xf>
    <xf numFmtId="4" fontId="129" fillId="18" borderId="26" applyNumberFormat="0" applyProtection="0">
      <alignment horizontal="right" vertical="center"/>
    </xf>
    <xf numFmtId="4" fontId="129" fillId="18" borderId="26" applyNumberFormat="0" applyProtection="0">
      <alignment horizontal="right" vertical="center"/>
    </xf>
    <xf numFmtId="4" fontId="129" fillId="18" borderId="26" applyNumberFormat="0" applyProtection="0">
      <alignment horizontal="right" vertical="center"/>
    </xf>
    <xf numFmtId="4" fontId="69" fillId="80" borderId="4" applyNumberFormat="0" applyProtection="0">
      <alignment horizontal="right" vertical="center"/>
    </xf>
    <xf numFmtId="4" fontId="129" fillId="22" borderId="26" applyNumberFormat="0" applyProtection="0">
      <alignment horizontal="right" vertical="center"/>
    </xf>
    <xf numFmtId="4" fontId="129" fillId="22" borderId="26" applyNumberFormat="0" applyProtection="0">
      <alignment horizontal="right" vertical="center"/>
    </xf>
    <xf numFmtId="4" fontId="129" fillId="22" borderId="26" applyNumberFormat="0" applyProtection="0">
      <alignment horizontal="right" vertical="center"/>
    </xf>
    <xf numFmtId="4" fontId="129" fillId="22" borderId="26" applyNumberFormat="0" applyProtection="0">
      <alignment horizontal="right" vertical="center"/>
    </xf>
    <xf numFmtId="4" fontId="129" fillId="22" borderId="26" applyNumberFormat="0" applyProtection="0">
      <alignment horizontal="right" vertical="center"/>
    </xf>
    <xf numFmtId="4" fontId="69" fillId="81" borderId="4" applyNumberFormat="0" applyProtection="0">
      <alignment horizontal="right" vertical="center"/>
    </xf>
    <xf numFmtId="4" fontId="129" fillId="21" borderId="26" applyNumberFormat="0" applyProtection="0">
      <alignment horizontal="right" vertical="center"/>
    </xf>
    <xf numFmtId="4" fontId="129" fillId="21" borderId="26" applyNumberFormat="0" applyProtection="0">
      <alignment horizontal="right" vertical="center"/>
    </xf>
    <xf numFmtId="4" fontId="129" fillId="21" borderId="26" applyNumberFormat="0" applyProtection="0">
      <alignment horizontal="right" vertical="center"/>
    </xf>
    <xf numFmtId="4" fontId="129" fillId="21" borderId="26" applyNumberFormat="0" applyProtection="0">
      <alignment horizontal="right" vertical="center"/>
    </xf>
    <xf numFmtId="4" fontId="129" fillId="21" borderId="26" applyNumberFormat="0" applyProtection="0">
      <alignment horizontal="right" vertical="center"/>
    </xf>
    <xf numFmtId="4" fontId="69" fillId="82" borderId="4" applyNumberFormat="0" applyProtection="0">
      <alignment horizontal="right" vertical="center"/>
    </xf>
    <xf numFmtId="4" fontId="129" fillId="83" borderId="26" applyNumberFormat="0" applyProtection="0">
      <alignment horizontal="right" vertical="center"/>
    </xf>
    <xf numFmtId="4" fontId="129" fillId="83" borderId="26" applyNumberFormat="0" applyProtection="0">
      <alignment horizontal="right" vertical="center"/>
    </xf>
    <xf numFmtId="4" fontId="129" fillId="83" borderId="26" applyNumberFormat="0" applyProtection="0">
      <alignment horizontal="right" vertical="center"/>
    </xf>
    <xf numFmtId="4" fontId="129" fillId="83" borderId="26" applyNumberFormat="0" applyProtection="0">
      <alignment horizontal="right" vertical="center"/>
    </xf>
    <xf numFmtId="4" fontId="129" fillId="83" borderId="26" applyNumberFormat="0" applyProtection="0">
      <alignment horizontal="right" vertical="center"/>
    </xf>
    <xf numFmtId="4" fontId="69" fillId="68" borderId="4" applyNumberFormat="0" applyProtection="0">
      <alignment horizontal="right" vertical="center"/>
    </xf>
    <xf numFmtId="4" fontId="129" fillId="13" borderId="26" applyNumberFormat="0" applyProtection="0">
      <alignment horizontal="right" vertical="center"/>
    </xf>
    <xf numFmtId="4" fontId="129" fillId="13" borderId="26" applyNumberFormat="0" applyProtection="0">
      <alignment horizontal="right" vertical="center"/>
    </xf>
    <xf numFmtId="4" fontId="129" fillId="13" borderId="26" applyNumberFormat="0" applyProtection="0">
      <alignment horizontal="right" vertical="center"/>
    </xf>
    <xf numFmtId="4" fontId="129" fillId="13" borderId="26" applyNumberFormat="0" applyProtection="0">
      <alignment horizontal="right" vertical="center"/>
    </xf>
    <xf numFmtId="4" fontId="129" fillId="13" borderId="26" applyNumberFormat="0" applyProtection="0">
      <alignment horizontal="right" vertical="center"/>
    </xf>
    <xf numFmtId="4" fontId="132" fillId="84" borderId="4" applyNumberFormat="0" applyProtection="0">
      <alignment horizontal="left" vertical="center" indent="1"/>
    </xf>
    <xf numFmtId="4" fontId="129" fillId="85" borderId="18" applyNumberFormat="0" applyProtection="0">
      <alignment horizontal="left" vertical="center" indent="1"/>
    </xf>
    <xf numFmtId="4" fontId="129" fillId="85" borderId="18" applyNumberFormat="0" applyProtection="0">
      <alignment horizontal="left" vertical="center" indent="1"/>
    </xf>
    <xf numFmtId="4" fontId="129" fillId="85" borderId="18" applyNumberFormat="0" applyProtection="0">
      <alignment horizontal="left" vertical="center" indent="1"/>
    </xf>
    <xf numFmtId="4" fontId="129" fillId="85" borderId="18" applyNumberFormat="0" applyProtection="0">
      <alignment horizontal="left" vertical="center" indent="1"/>
    </xf>
    <xf numFmtId="4" fontId="129" fillId="85" borderId="18" applyNumberFormat="0" applyProtection="0">
      <alignment horizontal="left" vertical="center" indent="1"/>
    </xf>
    <xf numFmtId="4" fontId="69" fillId="86" borderId="33" applyNumberFormat="0" applyProtection="0">
      <alignment horizontal="left" vertical="center" indent="1"/>
    </xf>
    <xf numFmtId="4" fontId="17" fillId="87" borderId="18" applyNumberFormat="0" applyProtection="0">
      <alignment horizontal="left" vertical="center" indent="1"/>
    </xf>
    <xf numFmtId="4" fontId="17" fillId="87" borderId="18" applyNumberFormat="0" applyProtection="0">
      <alignment horizontal="left" vertical="center" indent="1"/>
    </xf>
    <xf numFmtId="4" fontId="17" fillId="87" borderId="18" applyNumberFormat="0" applyProtection="0">
      <alignment horizontal="left" vertical="center" indent="1"/>
    </xf>
    <xf numFmtId="4" fontId="17" fillId="87" borderId="18" applyNumberFormat="0" applyProtection="0">
      <alignment horizontal="left" vertical="center" indent="1"/>
    </xf>
    <xf numFmtId="4" fontId="17" fillId="87" borderId="18" applyNumberFormat="0" applyProtection="0">
      <alignment horizontal="left" vertical="center" indent="1"/>
    </xf>
    <xf numFmtId="4" fontId="133" fillId="88" borderId="0" applyNumberFormat="0" applyProtection="0">
      <alignment horizontal="left" vertical="center" indent="1"/>
    </xf>
    <xf numFmtId="4" fontId="17" fillId="87" borderId="18" applyNumberFormat="0" applyProtection="0">
      <alignment horizontal="left" vertical="center" indent="1"/>
    </xf>
    <xf numFmtId="4" fontId="17" fillId="87" borderId="18" applyNumberFormat="0" applyProtection="0">
      <alignment horizontal="left" vertical="center" indent="1"/>
    </xf>
    <xf numFmtId="4" fontId="17" fillId="87" borderId="18" applyNumberFormat="0" applyProtection="0">
      <alignment horizontal="left" vertical="center" indent="1"/>
    </xf>
    <xf numFmtId="4" fontId="17" fillId="87" borderId="18" applyNumberFormat="0" applyProtection="0">
      <alignment horizontal="left" vertical="center" indent="1"/>
    </xf>
    <xf numFmtId="4" fontId="17" fillId="87" borderId="18" applyNumberFormat="0" applyProtection="0">
      <alignment horizontal="left" vertical="center" indent="1"/>
    </xf>
    <xf numFmtId="0" fontId="28" fillId="32" borderId="32" applyNumberFormat="0" applyProtection="0">
      <alignment horizontal="left" vertical="center" indent="1"/>
    </xf>
    <xf numFmtId="4" fontId="129" fillId="89" borderId="26" applyNumberFormat="0" applyProtection="0">
      <alignment horizontal="right" vertical="center"/>
    </xf>
    <xf numFmtId="4" fontId="129" fillId="89" borderId="26" applyNumberFormat="0" applyProtection="0">
      <alignment horizontal="right" vertical="center"/>
    </xf>
    <xf numFmtId="4" fontId="129" fillId="89" borderId="26" applyNumberFormat="0" applyProtection="0">
      <alignment horizontal="right" vertical="center"/>
    </xf>
    <xf numFmtId="4" fontId="129" fillId="89" borderId="26" applyNumberFormat="0" applyProtection="0">
      <alignment horizontal="right" vertical="center"/>
    </xf>
    <xf numFmtId="4" fontId="129" fillId="89" borderId="26" applyNumberFormat="0" applyProtection="0">
      <alignment horizontal="right" vertical="center"/>
    </xf>
    <xf numFmtId="0" fontId="28" fillId="32" borderId="32" applyNumberFormat="0" applyProtection="0">
      <alignment horizontal="left" vertical="center" indent="1"/>
    </xf>
    <xf numFmtId="4" fontId="134" fillId="86" borderId="32" applyNumberFormat="0" applyProtection="0">
      <alignment horizontal="left" vertical="center" wrapText="1" indent="1"/>
    </xf>
    <xf numFmtId="4" fontId="129" fillId="90" borderId="18" applyNumberFormat="0" applyProtection="0">
      <alignment horizontal="left" vertical="center" indent="1"/>
    </xf>
    <xf numFmtId="4" fontId="129" fillId="90" borderId="18" applyNumberFormat="0" applyProtection="0">
      <alignment horizontal="left" vertical="center" indent="1"/>
    </xf>
    <xf numFmtId="4" fontId="129" fillId="90" borderId="18" applyNumberFormat="0" applyProtection="0">
      <alignment horizontal="left" vertical="center" indent="1"/>
    </xf>
    <xf numFmtId="4" fontId="129" fillId="90" borderId="18" applyNumberFormat="0" applyProtection="0">
      <alignment horizontal="left" vertical="center" indent="1"/>
    </xf>
    <xf numFmtId="4" fontId="129" fillId="90" borderId="18" applyNumberFormat="0" applyProtection="0">
      <alignment horizontal="left" vertical="center" indent="1"/>
    </xf>
    <xf numFmtId="4" fontId="134" fillId="86" borderId="32" applyNumberFormat="0" applyProtection="0">
      <alignment horizontal="left" vertical="center" wrapText="1" indent="1"/>
    </xf>
    <xf numFmtId="4" fontId="134" fillId="72" borderId="32" applyNumberFormat="0" applyProtection="0">
      <alignment horizontal="left" vertical="center" wrapText="1" indent="1"/>
    </xf>
    <xf numFmtId="4" fontId="129" fillId="89" borderId="18" applyNumberFormat="0" applyProtection="0">
      <alignment horizontal="left" vertical="center" indent="1"/>
    </xf>
    <xf numFmtId="4" fontId="129" fillId="89" borderId="18" applyNumberFormat="0" applyProtection="0">
      <alignment horizontal="left" vertical="center" indent="1"/>
    </xf>
    <xf numFmtId="4" fontId="129" fillId="89" borderId="18" applyNumberFormat="0" applyProtection="0">
      <alignment horizontal="left" vertical="center" indent="1"/>
    </xf>
    <xf numFmtId="4" fontId="129" fillId="89" borderId="18" applyNumberFormat="0" applyProtection="0">
      <alignment horizontal="left" vertical="center" indent="1"/>
    </xf>
    <xf numFmtId="4" fontId="129" fillId="89" borderId="18" applyNumberFormat="0" applyProtection="0">
      <alignment horizontal="left" vertical="center" indent="1"/>
    </xf>
    <xf numFmtId="4" fontId="134" fillId="72" borderId="32" applyNumberFormat="0" applyProtection="0">
      <alignment horizontal="left" vertical="center" wrapText="1" indent="1"/>
    </xf>
    <xf numFmtId="0" fontId="28" fillId="91" borderId="32" applyNumberFormat="0" applyProtection="0">
      <alignment horizontal="left" vertical="center" wrapText="1" indent="2"/>
    </xf>
    <xf numFmtId="0" fontId="129" fillId="23" borderId="26" applyNumberFormat="0" applyProtection="0">
      <alignment horizontal="left" vertical="center" indent="1"/>
    </xf>
    <xf numFmtId="0" fontId="129" fillId="23" borderId="26" applyNumberFormat="0" applyProtection="0">
      <alignment horizontal="left" vertical="center" indent="1"/>
    </xf>
    <xf numFmtId="0" fontId="129" fillId="23" borderId="26" applyNumberFormat="0" applyProtection="0">
      <alignment horizontal="left" vertical="center" indent="1"/>
    </xf>
    <xf numFmtId="0" fontId="129" fillId="23" borderId="26" applyNumberFormat="0" applyProtection="0">
      <alignment horizontal="left" vertical="center" indent="1"/>
    </xf>
    <xf numFmtId="0" fontId="129" fillId="23" borderId="26" applyNumberFormat="0" applyProtection="0">
      <alignment horizontal="left" vertical="center" indent="1"/>
    </xf>
    <xf numFmtId="0" fontId="129" fillId="23" borderId="26" applyNumberFormat="0" applyProtection="0">
      <alignment horizontal="left" vertical="center" indent="1"/>
    </xf>
    <xf numFmtId="0" fontId="28" fillId="91" borderId="32" applyNumberFormat="0" applyProtection="0">
      <alignment horizontal="left" vertical="center" wrapText="1" indent="2"/>
    </xf>
    <xf numFmtId="0" fontId="28" fillId="87" borderId="31" applyNumberFormat="0" applyProtection="0">
      <alignment horizontal="left" vertical="center" indent="1"/>
    </xf>
    <xf numFmtId="0" fontId="66" fillId="72" borderId="32" applyNumberFormat="0" applyProtection="0">
      <alignment horizontal="center" vertical="center" wrapText="1"/>
    </xf>
    <xf numFmtId="0" fontId="66" fillId="72" borderId="32" applyNumberFormat="0" applyProtection="0">
      <alignment horizontal="center" vertical="center" wrapText="1"/>
    </xf>
    <xf numFmtId="0" fontId="42" fillId="87" borderId="31" applyNumberFormat="0" applyProtection="0">
      <alignment horizontal="left" vertical="top" indent="1"/>
    </xf>
    <xf numFmtId="0" fontId="42" fillId="87" borderId="31" applyNumberFormat="0" applyProtection="0">
      <alignment horizontal="left" vertical="top" indent="1"/>
    </xf>
    <xf numFmtId="0" fontId="42" fillId="87" borderId="31" applyNumberFormat="0" applyProtection="0">
      <alignment horizontal="left" vertical="top" indent="1"/>
    </xf>
    <xf numFmtId="0" fontId="42" fillId="87" borderId="31" applyNumberFormat="0" applyProtection="0">
      <alignment horizontal="left" vertical="top" indent="1"/>
    </xf>
    <xf numFmtId="0" fontId="42" fillId="87" borderId="31" applyNumberFormat="0" applyProtection="0">
      <alignment horizontal="left" vertical="top" indent="1"/>
    </xf>
    <xf numFmtId="0" fontId="42" fillId="87" borderId="31" applyNumberFormat="0" applyProtection="0">
      <alignment horizontal="left" vertical="top" indent="1"/>
    </xf>
    <xf numFmtId="0" fontId="42" fillId="87" borderId="31" applyNumberFormat="0" applyProtection="0">
      <alignment horizontal="left" vertical="top" indent="1"/>
    </xf>
    <xf numFmtId="0" fontId="42" fillId="87" borderId="31" applyNumberFormat="0" applyProtection="0">
      <alignment horizontal="left" vertical="top" indent="1"/>
    </xf>
    <xf numFmtId="0" fontId="28" fillId="87" borderId="31" applyNumberFormat="0" applyProtection="0">
      <alignment horizontal="left" vertical="top" indent="1"/>
    </xf>
    <xf numFmtId="0" fontId="28" fillId="92" borderId="32" applyNumberFormat="0" applyProtection="0">
      <alignment horizontal="left" vertical="center" wrapText="1" indent="4"/>
    </xf>
    <xf numFmtId="0" fontId="129" fillId="93" borderId="26" applyNumberFormat="0" applyProtection="0">
      <alignment horizontal="left" vertical="center" indent="1"/>
    </xf>
    <xf numFmtId="0" fontId="129" fillId="93" borderId="26" applyNumberFormat="0" applyProtection="0">
      <alignment horizontal="left" vertical="center" indent="1"/>
    </xf>
    <xf numFmtId="0" fontId="129" fillId="93" borderId="26" applyNumberFormat="0" applyProtection="0">
      <alignment horizontal="left" vertical="center" indent="1"/>
    </xf>
    <xf numFmtId="0" fontId="129" fillId="93" borderId="26" applyNumberFormat="0" applyProtection="0">
      <alignment horizontal="left" vertical="center" indent="1"/>
    </xf>
    <xf numFmtId="0" fontId="129" fillId="93" borderId="26" applyNumberFormat="0" applyProtection="0">
      <alignment horizontal="left" vertical="center" indent="1"/>
    </xf>
    <xf numFmtId="0" fontId="129" fillId="93" borderId="26" applyNumberFormat="0" applyProtection="0">
      <alignment horizontal="left" vertical="center" indent="1"/>
    </xf>
    <xf numFmtId="0" fontId="28" fillId="92" borderId="32" applyNumberFormat="0" applyProtection="0">
      <alignment horizontal="left" vertical="center" wrapText="1" indent="4"/>
    </xf>
    <xf numFmtId="0" fontId="28" fillId="89" borderId="31" applyNumberFormat="0" applyProtection="0">
      <alignment horizontal="left" vertical="center" indent="1"/>
    </xf>
    <xf numFmtId="0" fontId="66" fillId="94" borderId="32" applyNumberFormat="0" applyProtection="0">
      <alignment horizontal="center" vertical="center" wrapText="1"/>
    </xf>
    <xf numFmtId="0" fontId="66" fillId="94" borderId="32" applyNumberFormat="0" applyProtection="0">
      <alignment horizontal="center" vertical="center" wrapText="1"/>
    </xf>
    <xf numFmtId="0" fontId="42" fillId="89" borderId="31" applyNumberFormat="0" applyProtection="0">
      <alignment horizontal="left" vertical="top" indent="1"/>
    </xf>
    <xf numFmtId="0" fontId="42" fillId="89" borderId="31" applyNumberFormat="0" applyProtection="0">
      <alignment horizontal="left" vertical="top" indent="1"/>
    </xf>
    <xf numFmtId="0" fontId="42" fillId="89" borderId="31" applyNumberFormat="0" applyProtection="0">
      <alignment horizontal="left" vertical="top" indent="1"/>
    </xf>
    <xf numFmtId="0" fontId="42" fillId="89" borderId="31" applyNumberFormat="0" applyProtection="0">
      <alignment horizontal="left" vertical="top" indent="1"/>
    </xf>
    <xf numFmtId="0" fontId="42" fillId="89" borderId="31" applyNumberFormat="0" applyProtection="0">
      <alignment horizontal="left" vertical="top" indent="1"/>
    </xf>
    <xf numFmtId="0" fontId="42" fillId="89" borderId="31" applyNumberFormat="0" applyProtection="0">
      <alignment horizontal="left" vertical="top" indent="1"/>
    </xf>
    <xf numFmtId="0" fontId="42" fillId="89" borderId="31" applyNumberFormat="0" applyProtection="0">
      <alignment horizontal="left" vertical="top" indent="1"/>
    </xf>
    <xf numFmtId="0" fontId="42" fillId="89" borderId="31" applyNumberFormat="0" applyProtection="0">
      <alignment horizontal="left" vertical="top" indent="1"/>
    </xf>
    <xf numFmtId="0" fontId="28" fillId="89" borderId="31" applyNumberFormat="0" applyProtection="0">
      <alignment horizontal="left" vertical="top" indent="1"/>
    </xf>
    <xf numFmtId="0" fontId="28" fillId="95" borderId="32" applyNumberFormat="0" applyProtection="0">
      <alignment horizontal="left" vertical="center" wrapText="1" indent="6"/>
    </xf>
    <xf numFmtId="0" fontId="129" fillId="11" borderId="26" applyNumberFormat="0" applyProtection="0">
      <alignment horizontal="left" vertical="center" indent="1"/>
    </xf>
    <xf numFmtId="0" fontId="129" fillId="11" borderId="26" applyNumberFormat="0" applyProtection="0">
      <alignment horizontal="left" vertical="center" indent="1"/>
    </xf>
    <xf numFmtId="0" fontId="129" fillId="11" borderId="26" applyNumberFormat="0" applyProtection="0">
      <alignment horizontal="left" vertical="center" indent="1"/>
    </xf>
    <xf numFmtId="0" fontId="129" fillId="11" borderId="26" applyNumberFormat="0" applyProtection="0">
      <alignment horizontal="left" vertical="center" indent="1"/>
    </xf>
    <xf numFmtId="0" fontId="129" fillId="11" borderId="26" applyNumberFormat="0" applyProtection="0">
      <alignment horizontal="left" vertical="center" indent="1"/>
    </xf>
    <xf numFmtId="0" fontId="28" fillId="95" borderId="32" applyNumberFormat="0" applyProtection="0">
      <alignment horizontal="left" vertical="center" wrapText="1" indent="6"/>
    </xf>
    <xf numFmtId="0" fontId="129" fillId="11" borderId="26" applyNumberFormat="0" applyProtection="0">
      <alignment horizontal="left" vertical="center" indent="1"/>
    </xf>
    <xf numFmtId="0" fontId="28" fillId="29" borderId="4" applyNumberFormat="0" applyProtection="0">
      <alignment horizontal="left" vertical="center" indent="1"/>
    </xf>
    <xf numFmtId="0" fontId="42" fillId="11" borderId="31" applyNumberFormat="0" applyProtection="0">
      <alignment horizontal="left" vertical="top" indent="1"/>
    </xf>
    <xf numFmtId="0" fontId="42" fillId="11" borderId="31" applyNumberFormat="0" applyProtection="0">
      <alignment horizontal="left" vertical="top" indent="1"/>
    </xf>
    <xf numFmtId="0" fontId="42" fillId="11" borderId="31" applyNumberFormat="0" applyProtection="0">
      <alignment horizontal="left" vertical="top" indent="1"/>
    </xf>
    <xf numFmtId="0" fontId="42" fillId="11" borderId="31" applyNumberFormat="0" applyProtection="0">
      <alignment horizontal="left" vertical="top" indent="1"/>
    </xf>
    <xf numFmtId="0" fontId="42" fillId="11" borderId="31" applyNumberFormat="0" applyProtection="0">
      <alignment horizontal="left" vertical="top" indent="1"/>
    </xf>
    <xf numFmtId="0" fontId="42" fillId="11" borderId="31" applyNumberFormat="0" applyProtection="0">
      <alignment horizontal="left" vertical="top" indent="1"/>
    </xf>
    <xf numFmtId="0" fontId="42" fillId="11" borderId="31" applyNumberFormat="0" applyProtection="0">
      <alignment horizontal="left" vertical="top" indent="1"/>
    </xf>
    <xf numFmtId="0" fontId="42" fillId="11" borderId="31" applyNumberFormat="0" applyProtection="0">
      <alignment horizontal="left" vertical="top" indent="1"/>
    </xf>
    <xf numFmtId="0" fontId="28" fillId="11" borderId="31" applyNumberFormat="0" applyProtection="0">
      <alignment horizontal="left" vertical="top" indent="1"/>
    </xf>
    <xf numFmtId="0" fontId="28" fillId="0" borderId="32" applyNumberFormat="0" applyProtection="0">
      <alignment horizontal="left" vertical="center" indent="1"/>
    </xf>
    <xf numFmtId="0" fontId="129" fillId="90" borderId="26" applyNumberFormat="0" applyProtection="0">
      <alignment horizontal="left" vertical="center" indent="1"/>
    </xf>
    <xf numFmtId="0" fontId="129" fillId="90" borderId="26" applyNumberFormat="0" applyProtection="0">
      <alignment horizontal="left" vertical="center" indent="1"/>
    </xf>
    <xf numFmtId="0" fontId="129" fillId="90" borderId="26" applyNumberFormat="0" applyProtection="0">
      <alignment horizontal="left" vertical="center" indent="1"/>
    </xf>
    <xf numFmtId="0" fontId="129" fillId="90" borderId="26" applyNumberFormat="0" applyProtection="0">
      <alignment horizontal="left" vertical="center" indent="1"/>
    </xf>
    <xf numFmtId="0" fontId="129" fillId="90" borderId="26" applyNumberFormat="0" applyProtection="0">
      <alignment horizontal="left" vertical="center" indent="1"/>
    </xf>
    <xf numFmtId="0" fontId="28" fillId="0" borderId="32" applyNumberFormat="0" applyProtection="0">
      <alignment horizontal="left" vertical="center" indent="1"/>
    </xf>
    <xf numFmtId="0" fontId="129" fillId="90" borderId="26" applyNumberFormat="0" applyProtection="0">
      <alignment horizontal="left" vertical="center" indent="1"/>
    </xf>
    <xf numFmtId="0" fontId="28" fillId="32" borderId="4" applyNumberFormat="0" applyProtection="0">
      <alignment horizontal="left" vertical="center" indent="1"/>
    </xf>
    <xf numFmtId="0" fontId="42" fillId="90" borderId="31" applyNumberFormat="0" applyProtection="0">
      <alignment horizontal="left" vertical="top" indent="1"/>
    </xf>
    <xf numFmtId="0" fontId="42" fillId="90" borderId="31" applyNumberFormat="0" applyProtection="0">
      <alignment horizontal="left" vertical="top" indent="1"/>
    </xf>
    <xf numFmtId="0" fontId="42" fillId="90" borderId="31" applyNumberFormat="0" applyProtection="0">
      <alignment horizontal="left" vertical="top" indent="1"/>
    </xf>
    <xf numFmtId="0" fontId="42" fillId="90" borderId="31" applyNumberFormat="0" applyProtection="0">
      <alignment horizontal="left" vertical="top" indent="1"/>
    </xf>
    <xf numFmtId="0" fontId="42" fillId="90" borderId="31" applyNumberFormat="0" applyProtection="0">
      <alignment horizontal="left" vertical="top" indent="1"/>
    </xf>
    <xf numFmtId="0" fontId="42" fillId="90" borderId="31" applyNumberFormat="0" applyProtection="0">
      <alignment horizontal="left" vertical="top" indent="1"/>
    </xf>
    <xf numFmtId="0" fontId="42" fillId="90" borderId="31" applyNumberFormat="0" applyProtection="0">
      <alignment horizontal="left" vertical="top" indent="1"/>
    </xf>
    <xf numFmtId="0" fontId="42" fillId="90" borderId="31" applyNumberFormat="0" applyProtection="0">
      <alignment horizontal="left" vertical="top" indent="1"/>
    </xf>
    <xf numFmtId="0" fontId="28" fillId="90" borderId="31" applyNumberFormat="0" applyProtection="0">
      <alignment horizontal="left" vertical="top" indent="1"/>
    </xf>
    <xf numFmtId="0" fontId="28" fillId="74" borderId="1" applyNumberFormat="0">
      <protection locked="0"/>
    </xf>
    <xf numFmtId="0" fontId="28" fillId="74" borderId="1" applyNumberFormat="0">
      <protection locked="0"/>
    </xf>
    <xf numFmtId="0" fontId="28" fillId="74" borderId="1" applyNumberFormat="0">
      <protection locked="0"/>
    </xf>
    <xf numFmtId="0" fontId="42" fillId="74" borderId="34" applyNumberFormat="0">
      <protection locked="0"/>
    </xf>
    <xf numFmtId="0" fontId="42" fillId="74" borderId="34" applyNumberFormat="0">
      <protection locked="0"/>
    </xf>
    <xf numFmtId="0" fontId="42" fillId="74" borderId="34" applyNumberFormat="0">
      <protection locked="0"/>
    </xf>
    <xf numFmtId="0" fontId="42" fillId="74" borderId="34" applyNumberFormat="0">
      <protection locked="0"/>
    </xf>
    <xf numFmtId="0" fontId="42" fillId="74" borderId="34" applyNumberFormat="0">
      <protection locked="0"/>
    </xf>
    <xf numFmtId="0" fontId="42" fillId="74" borderId="34" applyNumberFormat="0">
      <protection locked="0"/>
    </xf>
    <xf numFmtId="0" fontId="42" fillId="74" borderId="34" applyNumberFormat="0">
      <protection locked="0"/>
    </xf>
    <xf numFmtId="0" fontId="42" fillId="74" borderId="34" applyNumberFormat="0">
      <protection locked="0"/>
    </xf>
    <xf numFmtId="0" fontId="28" fillId="74" borderId="1" applyNumberFormat="0">
      <protection locked="0"/>
    </xf>
    <xf numFmtId="0" fontId="135" fillId="87" borderId="35" applyBorder="0"/>
    <xf numFmtId="4" fontId="69" fillId="96" borderId="4" applyNumberFormat="0" applyProtection="0">
      <alignment vertical="center"/>
    </xf>
    <xf numFmtId="4" fontId="136" fillId="26" borderId="31" applyNumberFormat="0" applyProtection="0">
      <alignment vertical="center"/>
    </xf>
    <xf numFmtId="4" fontId="136" fillId="26" borderId="31" applyNumberFormat="0" applyProtection="0">
      <alignment vertical="center"/>
    </xf>
    <xf numFmtId="4" fontId="136" fillId="26" borderId="31" applyNumberFormat="0" applyProtection="0">
      <alignment vertical="center"/>
    </xf>
    <xf numFmtId="4" fontId="136" fillId="26" borderId="31" applyNumberFormat="0" applyProtection="0">
      <alignment vertical="center"/>
    </xf>
    <xf numFmtId="4" fontId="136" fillId="26" borderId="31" applyNumberFormat="0" applyProtection="0">
      <alignment vertical="center"/>
    </xf>
    <xf numFmtId="4" fontId="130" fillId="96" borderId="4" applyNumberFormat="0" applyProtection="0">
      <alignment vertical="center"/>
    </xf>
    <xf numFmtId="4" fontId="62" fillId="96" borderId="1" applyNumberFormat="0" applyProtection="0">
      <alignment vertical="center"/>
    </xf>
    <xf numFmtId="4" fontId="62" fillId="96" borderId="1" applyNumberFormat="0" applyProtection="0">
      <alignment vertical="center"/>
    </xf>
    <xf numFmtId="4" fontId="62" fillId="96" borderId="1" applyNumberFormat="0" applyProtection="0">
      <alignment vertical="center"/>
    </xf>
    <xf numFmtId="4" fontId="62" fillId="96" borderId="1" applyNumberFormat="0" applyProtection="0">
      <alignment vertical="center"/>
    </xf>
    <xf numFmtId="4" fontId="62" fillId="96" borderId="1" applyNumberFormat="0" applyProtection="0">
      <alignment vertical="center"/>
    </xf>
    <xf numFmtId="4" fontId="62" fillId="96" borderId="1" applyNumberFormat="0" applyProtection="0">
      <alignment vertical="center"/>
    </xf>
    <xf numFmtId="4" fontId="62" fillId="96" borderId="1" applyNumberFormat="0" applyProtection="0">
      <alignment vertical="center"/>
    </xf>
    <xf numFmtId="4" fontId="62" fillId="96" borderId="1" applyNumberFormat="0" applyProtection="0">
      <alignment vertical="center"/>
    </xf>
    <xf numFmtId="4" fontId="62" fillId="96" borderId="1" applyNumberFormat="0" applyProtection="0">
      <alignment vertical="center"/>
    </xf>
    <xf numFmtId="4" fontId="62" fillId="96" borderId="1" applyNumberFormat="0" applyProtection="0">
      <alignment vertical="center"/>
    </xf>
    <xf numFmtId="4" fontId="69" fillId="96" borderId="4" applyNumberFormat="0" applyProtection="0">
      <alignment horizontal="left" vertical="center" indent="1"/>
    </xf>
    <xf numFmtId="4" fontId="136" fillId="23" borderId="31" applyNumberFormat="0" applyProtection="0">
      <alignment horizontal="left" vertical="center" indent="1"/>
    </xf>
    <xf numFmtId="4" fontId="136" fillId="23" borderId="31" applyNumberFormat="0" applyProtection="0">
      <alignment horizontal="left" vertical="center" indent="1"/>
    </xf>
    <xf numFmtId="4" fontId="136" fillId="23" borderId="31" applyNumberFormat="0" applyProtection="0">
      <alignment horizontal="left" vertical="center" indent="1"/>
    </xf>
    <xf numFmtId="4" fontId="136" fillId="23" borderId="31" applyNumberFormat="0" applyProtection="0">
      <alignment horizontal="left" vertical="center" indent="1"/>
    </xf>
    <xf numFmtId="4" fontId="136" fillId="23" borderId="31" applyNumberFormat="0" applyProtection="0">
      <alignment horizontal="left" vertical="center" indent="1"/>
    </xf>
    <xf numFmtId="4" fontId="69" fillId="96" borderId="4" applyNumberFormat="0" applyProtection="0">
      <alignment horizontal="left" vertical="center" indent="1"/>
    </xf>
    <xf numFmtId="0" fontId="136" fillId="26" borderId="31" applyNumberFormat="0" applyProtection="0">
      <alignment horizontal="left" vertical="top" indent="1"/>
    </xf>
    <xf numFmtId="0" fontId="136" fillId="26" borderId="31" applyNumberFormat="0" applyProtection="0">
      <alignment horizontal="left" vertical="top" indent="1"/>
    </xf>
    <xf numFmtId="0" fontId="136" fillId="26" borderId="31" applyNumberFormat="0" applyProtection="0">
      <alignment horizontal="left" vertical="top" indent="1"/>
    </xf>
    <xf numFmtId="0" fontId="136" fillId="26" borderId="31" applyNumberFormat="0" applyProtection="0">
      <alignment horizontal="left" vertical="top" indent="1"/>
    </xf>
    <xf numFmtId="0" fontId="136" fillId="26" borderId="31" applyNumberFormat="0" applyProtection="0">
      <alignment horizontal="left" vertical="top" indent="1"/>
    </xf>
    <xf numFmtId="4" fontId="69" fillId="86" borderId="4" applyNumberFormat="0" applyProtection="0">
      <alignment horizontal="right" vertical="center"/>
    </xf>
    <xf numFmtId="4" fontId="129" fillId="0" borderId="26" applyNumberFormat="0" applyProtection="0">
      <alignment horizontal="right" vertical="center"/>
    </xf>
    <xf numFmtId="4" fontId="129" fillId="0" borderId="26" applyNumberFormat="0" applyProtection="0">
      <alignment horizontal="right" vertical="center"/>
    </xf>
    <xf numFmtId="4" fontId="129" fillId="0" borderId="26" applyNumberFormat="0" applyProtection="0">
      <alignment horizontal="right" vertical="center"/>
    </xf>
    <xf numFmtId="4" fontId="129" fillId="0" borderId="26" applyNumberFormat="0" applyProtection="0">
      <alignment horizontal="right" vertical="center"/>
    </xf>
    <xf numFmtId="4" fontId="129" fillId="0" borderId="26" applyNumberFormat="0" applyProtection="0">
      <alignment horizontal="right" vertical="center"/>
    </xf>
    <xf numFmtId="4" fontId="129" fillId="0" borderId="26" applyNumberFormat="0" applyProtection="0">
      <alignment horizontal="right" vertical="center"/>
    </xf>
    <xf numFmtId="4" fontId="130" fillId="86" borderId="4" applyNumberFormat="0" applyProtection="0">
      <alignment horizontal="right" vertical="center"/>
    </xf>
    <xf numFmtId="4" fontId="62" fillId="97" borderId="26" applyNumberFormat="0" applyProtection="0">
      <alignment horizontal="right" vertical="center"/>
    </xf>
    <xf numFmtId="4" fontId="62" fillId="97" borderId="26" applyNumberFormat="0" applyProtection="0">
      <alignment horizontal="right" vertical="center"/>
    </xf>
    <xf numFmtId="4" fontId="62" fillId="97" borderId="26" applyNumberFormat="0" applyProtection="0">
      <alignment horizontal="right" vertical="center"/>
    </xf>
    <xf numFmtId="4" fontId="62" fillId="97" borderId="26" applyNumberFormat="0" applyProtection="0">
      <alignment horizontal="right" vertical="center"/>
    </xf>
    <xf numFmtId="4" fontId="62" fillId="97" borderId="26" applyNumberFormat="0" applyProtection="0">
      <alignment horizontal="right" vertical="center"/>
    </xf>
    <xf numFmtId="0" fontId="28" fillId="32" borderId="36" applyNumberFormat="0" applyProtection="0">
      <alignment horizontal="left" vertical="center" wrapText="1"/>
    </xf>
    <xf numFmtId="4" fontId="129" fillId="17" borderId="26" applyNumberFormat="0" applyProtection="0">
      <alignment horizontal="left" vertical="center" indent="1"/>
    </xf>
    <xf numFmtId="4" fontId="129" fillId="17" borderId="26" applyNumberFormat="0" applyProtection="0">
      <alignment horizontal="left" vertical="center" indent="1"/>
    </xf>
    <xf numFmtId="4" fontId="129" fillId="17" borderId="26" applyNumberFormat="0" applyProtection="0">
      <alignment horizontal="left" vertical="center" indent="1"/>
    </xf>
    <xf numFmtId="4" fontId="129" fillId="17" borderId="26" applyNumberFormat="0" applyProtection="0">
      <alignment horizontal="left" vertical="center" indent="1"/>
    </xf>
    <xf numFmtId="4" fontId="129" fillId="17" borderId="26" applyNumberFormat="0" applyProtection="0">
      <alignment horizontal="left" vertical="center" indent="1"/>
    </xf>
    <xf numFmtId="4" fontId="129" fillId="17" borderId="26" applyNumberFormat="0" applyProtection="0">
      <alignment horizontal="left" vertical="center" indent="1"/>
    </xf>
    <xf numFmtId="0" fontId="28" fillId="32" borderId="36" applyNumberFormat="0" applyProtection="0">
      <alignment horizontal="left" vertical="center" wrapText="1"/>
    </xf>
    <xf numFmtId="4" fontId="129" fillId="17" borderId="26" applyNumberFormat="0" applyProtection="0">
      <alignment horizontal="left" vertical="center" indent="1"/>
    </xf>
    <xf numFmtId="0" fontId="66" fillId="10" borderId="32" applyNumberFormat="0" applyProtection="0">
      <alignment horizontal="center" vertical="center"/>
    </xf>
    <xf numFmtId="0" fontId="136" fillId="89" borderId="31" applyNumberFormat="0" applyProtection="0">
      <alignment horizontal="left" vertical="top" indent="1"/>
    </xf>
    <xf numFmtId="0" fontId="136" fillId="89" borderId="31" applyNumberFormat="0" applyProtection="0">
      <alignment horizontal="left" vertical="top" indent="1"/>
    </xf>
    <xf numFmtId="0" fontId="136" fillId="89" borderId="31" applyNumberFormat="0" applyProtection="0">
      <alignment horizontal="left" vertical="top" indent="1"/>
    </xf>
    <xf numFmtId="0" fontId="136" fillId="89" borderId="31" applyNumberFormat="0" applyProtection="0">
      <alignment horizontal="left" vertical="top" indent="1"/>
    </xf>
    <xf numFmtId="0" fontId="136" fillId="89" borderId="31" applyNumberFormat="0" applyProtection="0">
      <alignment horizontal="left" vertical="top" indent="1"/>
    </xf>
    <xf numFmtId="0" fontId="66" fillId="10" borderId="32" applyNumberFormat="0" applyProtection="0">
      <alignment horizontal="center" vertical="center"/>
    </xf>
    <xf numFmtId="0" fontId="137" fillId="0" borderId="0" applyNumberFormat="0" applyProtection="0"/>
    <xf numFmtId="4" fontId="62" fillId="98" borderId="18" applyNumberFormat="0" applyProtection="0">
      <alignment horizontal="left" vertical="center" indent="1"/>
    </xf>
    <xf numFmtId="4" fontId="62" fillId="98" borderId="18" applyNumberFormat="0" applyProtection="0">
      <alignment horizontal="left" vertical="center" indent="1"/>
    </xf>
    <xf numFmtId="4" fontId="62" fillId="98" borderId="18" applyNumberFormat="0" applyProtection="0">
      <alignment horizontal="left" vertical="center" indent="1"/>
    </xf>
    <xf numFmtId="4" fontId="62" fillId="98" borderId="18" applyNumberFormat="0" applyProtection="0">
      <alignment horizontal="left" vertical="center" indent="1"/>
    </xf>
    <xf numFmtId="4" fontId="62" fillId="98" borderId="18" applyNumberFormat="0" applyProtection="0">
      <alignment horizontal="left" vertical="center" indent="1"/>
    </xf>
    <xf numFmtId="0" fontId="137" fillId="0" borderId="0" applyNumberFormat="0" applyProtection="0"/>
    <xf numFmtId="0" fontId="129" fillId="99" borderId="1"/>
    <xf numFmtId="0" fontId="129" fillId="99" borderId="1"/>
    <xf numFmtId="4" fontId="123" fillId="86" borderId="4" applyNumberFormat="0" applyProtection="0">
      <alignment horizontal="right" vertical="center"/>
    </xf>
    <xf numFmtId="4" fontId="62" fillId="74" borderId="26" applyNumberFormat="0" applyProtection="0">
      <alignment horizontal="right" vertical="center"/>
    </xf>
    <xf numFmtId="4" fontId="62" fillId="74" borderId="26" applyNumberFormat="0" applyProtection="0">
      <alignment horizontal="right" vertical="center"/>
    </xf>
    <xf numFmtId="4" fontId="62" fillId="74" borderId="26" applyNumberFormat="0" applyProtection="0">
      <alignment horizontal="right" vertical="center"/>
    </xf>
    <xf numFmtId="4" fontId="62" fillId="74" borderId="26" applyNumberFormat="0" applyProtection="0">
      <alignment horizontal="right" vertical="center"/>
    </xf>
    <xf numFmtId="4" fontId="62" fillId="74" borderId="26" applyNumberFormat="0" applyProtection="0">
      <alignment horizontal="right" vertical="center"/>
    </xf>
    <xf numFmtId="0" fontId="138" fillId="100" borderId="0"/>
    <xf numFmtId="49" fontId="139" fillId="100" borderId="0"/>
    <xf numFmtId="49" fontId="140" fillId="100" borderId="37"/>
    <xf numFmtId="49" fontId="140" fillId="100" borderId="0"/>
    <xf numFmtId="0" fontId="138" fillId="97" borderId="37">
      <protection locked="0"/>
    </xf>
    <xf numFmtId="0" fontId="138" fillId="100" borderId="0"/>
    <xf numFmtId="0" fontId="140" fillId="101" borderId="0"/>
    <xf numFmtId="0" fontId="140" fillId="68" borderId="0"/>
    <xf numFmtId="0" fontId="140" fillId="78" borderId="0"/>
    <xf numFmtId="0" fontId="62" fillId="0" borderId="0" applyNumberFormat="0" applyFill="0" applyBorder="0" applyAlignment="0" applyProtection="0"/>
    <xf numFmtId="216" fontId="28" fillId="57" borderId="1">
      <alignment vertical="center"/>
    </xf>
    <xf numFmtId="0" fontId="141" fillId="0" borderId="0">
      <alignment horizontal="left" vertical="center" wrapText="1"/>
    </xf>
    <xf numFmtId="0" fontId="28" fillId="102" borderId="0"/>
    <xf numFmtId="0" fontId="34" fillId="0" borderId="0"/>
    <xf numFmtId="2" fontId="142" fillId="103" borderId="38" applyProtection="0"/>
    <xf numFmtId="2" fontId="142" fillId="103" borderId="38" applyProtection="0"/>
    <xf numFmtId="2" fontId="143" fillId="0" borderId="0" applyFill="0" applyBorder="0" applyProtection="0"/>
    <xf numFmtId="2" fontId="49" fillId="0" borderId="0" applyFill="0" applyBorder="0" applyProtection="0"/>
    <xf numFmtId="2" fontId="49" fillId="104" borderId="38" applyProtection="0"/>
    <xf numFmtId="2" fontId="49" fillId="105" borderId="38" applyProtection="0"/>
    <xf numFmtId="2" fontId="49" fillId="106" borderId="38" applyProtection="0"/>
    <xf numFmtId="2" fontId="49" fillId="106" borderId="38" applyProtection="0">
      <alignment horizontal="center"/>
    </xf>
    <xf numFmtId="2" fontId="49" fillId="105" borderId="38" applyProtection="0">
      <alignment horizontal="center"/>
    </xf>
    <xf numFmtId="186" fontId="28" fillId="97" borderId="39" applyNumberFormat="0" applyFont="0" applyAlignment="0">
      <alignment horizontal="left"/>
    </xf>
    <xf numFmtId="0" fontId="144" fillId="0" borderId="0" applyBorder="0" applyProtection="0">
      <alignment vertical="center"/>
    </xf>
    <xf numFmtId="0" fontId="144" fillId="0" borderId="27" applyBorder="0" applyProtection="0">
      <alignment horizontal="right" vertical="center"/>
    </xf>
    <xf numFmtId="0" fontId="145" fillId="107" borderId="0" applyBorder="0" applyProtection="0">
      <alignment horizontal="centerContinuous" vertical="center"/>
    </xf>
    <xf numFmtId="0" fontId="145" fillId="108" borderId="27" applyBorder="0" applyProtection="0">
      <alignment horizontal="centerContinuous" vertical="center"/>
    </xf>
    <xf numFmtId="0" fontId="146" fillId="0" borderId="0"/>
    <xf numFmtId="172" fontId="147" fillId="109" borderId="0">
      <alignment horizontal="right" vertical="top"/>
    </xf>
    <xf numFmtId="0" fontId="135" fillId="0" borderId="0" applyBorder="0" applyProtection="0">
      <alignment horizontal="left"/>
    </xf>
    <xf numFmtId="0" fontId="118" fillId="0" borderId="0"/>
    <xf numFmtId="0" fontId="148" fillId="0" borderId="0" applyFill="0" applyBorder="0" applyProtection="0">
      <alignment horizontal="left"/>
    </xf>
    <xf numFmtId="0" fontId="94" fillId="0" borderId="40" applyFill="0" applyBorder="0" applyProtection="0">
      <alignment horizontal="left" vertical="top"/>
    </xf>
    <xf numFmtId="0" fontId="149" fillId="0" borderId="0">
      <alignment horizontal="centerContinuous"/>
    </xf>
    <xf numFmtId="0" fontId="47" fillId="0" borderId="0"/>
    <xf numFmtId="43" fontId="28" fillId="0" borderId="0" applyBorder="0" applyAlignment="0" applyProtection="0"/>
    <xf numFmtId="0" fontId="129" fillId="0" borderId="0"/>
    <xf numFmtId="217" fontId="77" fillId="0" borderId="0">
      <alignment vertical="top"/>
    </xf>
    <xf numFmtId="0" fontId="150" fillId="0" borderId="40" applyFill="0" applyBorder="0" applyProtection="0"/>
    <xf numFmtId="0" fontId="150" fillId="0" borderId="0"/>
    <xf numFmtId="0" fontId="151" fillId="0" borderId="0" applyFill="0" applyBorder="0" applyProtection="0"/>
    <xf numFmtId="0" fontId="152" fillId="0" borderId="0"/>
    <xf numFmtId="0" fontId="151" fillId="0" borderId="0" applyFill="0" applyBorder="0" applyProtection="0"/>
    <xf numFmtId="49" fontId="69" fillId="0" borderId="0" applyFill="0" applyBorder="0" applyAlignment="0"/>
    <xf numFmtId="218" fontId="69" fillId="0" borderId="0" applyFill="0" applyBorder="0" applyAlignment="0"/>
    <xf numFmtId="219" fontId="69" fillId="0" borderId="0" applyFill="0" applyBorder="0" applyAlignment="0"/>
    <xf numFmtId="0" fontId="150" fillId="0" borderId="40" applyFill="0" applyBorder="0" applyProtection="0"/>
    <xf numFmtId="0" fontId="62" fillId="0" borderId="18">
      <alignment horizontal="left" vertical="top" wrapText="1"/>
    </xf>
    <xf numFmtId="0" fontId="26" fillId="0" borderId="0" applyNumberFormat="0" applyFill="0" applyBorder="0" applyAlignment="0" applyProtection="0"/>
    <xf numFmtId="0" fontId="26" fillId="0" borderId="0" applyNumberFormat="0" applyFill="0" applyBorder="0" applyAlignment="0" applyProtection="0"/>
    <xf numFmtId="0" fontId="24" fillId="0" borderId="8" applyNumberFormat="0" applyFill="0" applyAlignment="0" applyProtection="0"/>
    <xf numFmtId="0" fontId="24" fillId="0" borderId="8" applyNumberFormat="0" applyFill="0" applyAlignment="0" applyProtection="0"/>
    <xf numFmtId="0" fontId="153" fillId="0" borderId="19" applyFill="0" applyBorder="0" applyProtection="0">
      <alignment vertical="center"/>
    </xf>
    <xf numFmtId="0" fontId="154" fillId="0" borderId="0">
      <alignment horizontal="fill"/>
    </xf>
    <xf numFmtId="0" fontId="17" fillId="0" borderId="0"/>
    <xf numFmtId="186" fontId="155" fillId="61" borderId="41">
      <alignment horizontal="center" vertical="center"/>
    </xf>
    <xf numFmtId="0" fontId="35" fillId="0" borderId="0" applyNumberFormat="0" applyFill="0" applyBorder="0" applyAlignment="0" applyProtection="0"/>
    <xf numFmtId="0" fontId="17" fillId="110" borderId="25">
      <alignment vertical="center"/>
      <protection locked="0"/>
    </xf>
    <xf numFmtId="220" fontId="28" fillId="0" borderId="0" applyFont="0" applyFill="0" applyBorder="0" applyAlignment="0" applyProtection="0"/>
    <xf numFmtId="221" fontId="28" fillId="0" borderId="0" applyFont="0" applyFill="0" applyBorder="0" applyAlignment="0" applyProtection="0"/>
    <xf numFmtId="0" fontId="156" fillId="0" borderId="27" applyBorder="0" applyProtection="0">
      <alignment horizontal="right"/>
    </xf>
    <xf numFmtId="186" fontId="28" fillId="111" borderId="1" applyNumberFormat="0" applyFill="0" applyBorder="0" applyProtection="0">
      <alignment vertical="center"/>
      <protection locked="0"/>
    </xf>
    <xf numFmtId="186" fontId="28" fillId="111" borderId="1" applyNumberFormat="0" applyFill="0" applyBorder="0" applyProtection="0">
      <alignment vertical="center"/>
      <protection locked="0"/>
    </xf>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70" fillId="62" borderId="1">
      <alignment horizontal="center"/>
    </xf>
    <xf numFmtId="177" fontId="47" fillId="0" borderId="17">
      <protection locked="0"/>
    </xf>
    <xf numFmtId="0" fontId="18" fillId="10" borderId="3" applyNumberFormat="0" applyAlignment="0" applyProtection="0"/>
    <xf numFmtId="0" fontId="18" fillId="10" borderId="3" applyNumberFormat="0" applyAlignment="0" applyProtection="0"/>
    <xf numFmtId="0" fontId="18" fillId="10" borderId="3" applyNumberFormat="0" applyAlignment="0" applyProtection="0"/>
    <xf numFmtId="0" fontId="18" fillId="10" borderId="3" applyNumberFormat="0" applyAlignment="0" applyProtection="0"/>
    <xf numFmtId="0" fontId="18" fillId="10" borderId="3" applyNumberFormat="0" applyAlignment="0" applyProtection="0"/>
    <xf numFmtId="0" fontId="18" fillId="10" borderId="3" applyNumberFormat="0" applyAlignment="0" applyProtection="0"/>
    <xf numFmtId="0" fontId="18" fillId="10" borderId="3" applyNumberFormat="0" applyAlignment="0" applyProtection="0"/>
    <xf numFmtId="0" fontId="18" fillId="10" borderId="3" applyNumberFormat="0" applyAlignment="0" applyProtection="0"/>
    <xf numFmtId="0" fontId="18" fillId="10" borderId="3" applyNumberFormat="0" applyAlignment="0" applyProtection="0"/>
    <xf numFmtId="0" fontId="18" fillId="10" borderId="3" applyNumberFormat="0" applyAlignment="0" applyProtection="0"/>
    <xf numFmtId="0" fontId="18" fillId="10" borderId="3" applyNumberFormat="0" applyAlignment="0" applyProtection="0"/>
    <xf numFmtId="0" fontId="18" fillId="10" borderId="3" applyNumberFormat="0" applyAlignment="0" applyProtection="0"/>
    <xf numFmtId="0" fontId="18" fillId="10" borderId="3" applyNumberFormat="0" applyAlignment="0" applyProtection="0"/>
    <xf numFmtId="0" fontId="18" fillId="10" borderId="3" applyNumberFormat="0" applyAlignment="0" applyProtection="0"/>
    <xf numFmtId="0" fontId="18" fillId="10" borderId="3" applyNumberFormat="0" applyAlignment="0" applyProtection="0"/>
    <xf numFmtId="0" fontId="18" fillId="10" borderId="3" applyNumberFormat="0" applyAlignment="0" applyProtection="0"/>
    <xf numFmtId="0" fontId="18" fillId="10" borderId="3" applyNumberFormat="0" applyAlignment="0" applyProtection="0"/>
    <xf numFmtId="0" fontId="18" fillId="10" borderId="3" applyNumberFormat="0" applyAlignment="0" applyProtection="0"/>
    <xf numFmtId="0" fontId="18" fillId="10" borderId="3" applyNumberFormat="0" applyAlignment="0" applyProtection="0"/>
    <xf numFmtId="0" fontId="18" fillId="10" borderId="3" applyNumberFormat="0" applyAlignment="0" applyProtection="0"/>
    <xf numFmtId="0" fontId="18" fillId="10" borderId="3" applyNumberFormat="0" applyAlignment="0" applyProtection="0"/>
    <xf numFmtId="0" fontId="18" fillId="10" borderId="3" applyNumberFormat="0" applyAlignment="0" applyProtection="0"/>
    <xf numFmtId="0" fontId="18" fillId="10" borderId="3" applyNumberFormat="0" applyAlignment="0" applyProtection="0"/>
    <xf numFmtId="3" fontId="157" fillId="0" borderId="0">
      <alignment horizontal="center" vertical="center" textRotation="90" wrapText="1"/>
    </xf>
    <xf numFmtId="222" fontId="47" fillId="0" borderId="1">
      <alignment vertical="top" wrapText="1"/>
    </xf>
    <xf numFmtId="3" fontId="158" fillId="0" borderId="23" applyFill="0" applyBorder="0">
      <alignment vertical="center"/>
    </xf>
    <xf numFmtId="0" fontId="19" fillId="23" borderId="4" applyNumberFormat="0" applyAlignment="0" applyProtection="0"/>
    <xf numFmtId="0" fontId="19" fillId="23" borderId="4" applyNumberFormat="0" applyAlignment="0" applyProtection="0"/>
    <xf numFmtId="0" fontId="19" fillId="23" borderId="4" applyNumberFormat="0" applyAlignment="0" applyProtection="0"/>
    <xf numFmtId="0" fontId="19" fillId="23" borderId="4" applyNumberFormat="0" applyAlignment="0" applyProtection="0"/>
    <xf numFmtId="0" fontId="19" fillId="23" borderId="4" applyNumberFormat="0" applyAlignment="0" applyProtection="0"/>
    <xf numFmtId="0" fontId="19" fillId="23" borderId="4" applyNumberFormat="0" applyAlignment="0" applyProtection="0"/>
    <xf numFmtId="0" fontId="19" fillId="23" borderId="4" applyNumberFormat="0" applyAlignment="0" applyProtection="0"/>
    <xf numFmtId="0" fontId="19" fillId="23" borderId="4" applyNumberFormat="0" applyAlignment="0" applyProtection="0"/>
    <xf numFmtId="0" fontId="19" fillId="23" borderId="4" applyNumberFormat="0" applyAlignment="0" applyProtection="0"/>
    <xf numFmtId="0" fontId="19" fillId="23" borderId="4" applyNumberFormat="0" applyAlignment="0" applyProtection="0"/>
    <xf numFmtId="0" fontId="19" fillId="23" borderId="4" applyNumberFormat="0" applyAlignment="0" applyProtection="0"/>
    <xf numFmtId="0" fontId="19" fillId="23" borderId="4" applyNumberFormat="0" applyAlignment="0" applyProtection="0"/>
    <xf numFmtId="0" fontId="19" fillId="23" borderId="4" applyNumberFormat="0" applyAlignment="0" applyProtection="0"/>
    <xf numFmtId="0" fontId="19" fillId="23" borderId="4" applyNumberFormat="0" applyAlignment="0" applyProtection="0"/>
    <xf numFmtId="0" fontId="19" fillId="23" borderId="4" applyNumberFormat="0" applyAlignment="0" applyProtection="0"/>
    <xf numFmtId="0" fontId="19" fillId="23" borderId="4" applyNumberFormat="0" applyAlignment="0" applyProtection="0"/>
    <xf numFmtId="0" fontId="19" fillId="23" borderId="4" applyNumberFormat="0" applyAlignment="0" applyProtection="0"/>
    <xf numFmtId="0" fontId="19" fillId="23" borderId="4" applyNumberFormat="0" applyAlignment="0" applyProtection="0"/>
    <xf numFmtId="0" fontId="19" fillId="23" borderId="4" applyNumberFormat="0" applyAlignment="0" applyProtection="0"/>
    <xf numFmtId="0" fontId="19" fillId="23" borderId="4" applyNumberFormat="0" applyAlignment="0" applyProtection="0"/>
    <xf numFmtId="0" fontId="19" fillId="23" borderId="4" applyNumberFormat="0" applyAlignment="0" applyProtection="0"/>
    <xf numFmtId="0" fontId="19" fillId="23" borderId="4" applyNumberFormat="0" applyAlignment="0" applyProtection="0"/>
    <xf numFmtId="0" fontId="19" fillId="23" borderId="4" applyNumberFormat="0" applyAlignment="0" applyProtection="0"/>
    <xf numFmtId="0" fontId="20" fillId="23" borderId="3" applyNumberFormat="0" applyAlignment="0" applyProtection="0"/>
    <xf numFmtId="0" fontId="20" fillId="23" borderId="3" applyNumberFormat="0" applyAlignment="0" applyProtection="0"/>
    <xf numFmtId="0" fontId="20" fillId="23" borderId="3" applyNumberFormat="0" applyAlignment="0" applyProtection="0"/>
    <xf numFmtId="0" fontId="20" fillId="23" borderId="3" applyNumberFormat="0" applyAlignment="0" applyProtection="0"/>
    <xf numFmtId="0" fontId="20" fillId="23" borderId="3" applyNumberFormat="0" applyAlignment="0" applyProtection="0"/>
    <xf numFmtId="0" fontId="20" fillId="23" borderId="3" applyNumberFormat="0" applyAlignment="0" applyProtection="0"/>
    <xf numFmtId="0" fontId="20" fillId="23" borderId="3" applyNumberFormat="0" applyAlignment="0" applyProtection="0"/>
    <xf numFmtId="0" fontId="20" fillId="23" borderId="3" applyNumberFormat="0" applyAlignment="0" applyProtection="0"/>
    <xf numFmtId="0" fontId="20" fillId="23" borderId="3" applyNumberFormat="0" applyAlignment="0" applyProtection="0"/>
    <xf numFmtId="0" fontId="20" fillId="23" borderId="3" applyNumberFormat="0" applyAlignment="0" applyProtection="0"/>
    <xf numFmtId="0" fontId="20" fillId="23" borderId="3" applyNumberFormat="0" applyAlignment="0" applyProtection="0"/>
    <xf numFmtId="0" fontId="20" fillId="23" borderId="3" applyNumberFormat="0" applyAlignment="0" applyProtection="0"/>
    <xf numFmtId="0" fontId="20" fillId="23" borderId="3" applyNumberFormat="0" applyAlignment="0" applyProtection="0"/>
    <xf numFmtId="0" fontId="20" fillId="23" borderId="3" applyNumberFormat="0" applyAlignment="0" applyProtection="0"/>
    <xf numFmtId="0" fontId="20" fillId="23" borderId="3" applyNumberFormat="0" applyAlignment="0" applyProtection="0"/>
    <xf numFmtId="0" fontId="20" fillId="23" borderId="3" applyNumberFormat="0" applyAlignment="0" applyProtection="0"/>
    <xf numFmtId="0" fontId="20" fillId="23" borderId="3" applyNumberFormat="0" applyAlignment="0" applyProtection="0"/>
    <xf numFmtId="0" fontId="20" fillId="23" borderId="3" applyNumberFormat="0" applyAlignment="0" applyProtection="0"/>
    <xf numFmtId="0" fontId="20" fillId="23" borderId="3" applyNumberFormat="0" applyAlignment="0" applyProtection="0"/>
    <xf numFmtId="0" fontId="20" fillId="23" borderId="3" applyNumberFormat="0" applyAlignment="0" applyProtection="0"/>
    <xf numFmtId="0" fontId="20" fillId="23" borderId="3" applyNumberFormat="0" applyAlignment="0" applyProtection="0"/>
    <xf numFmtId="0" fontId="20" fillId="23" borderId="3" applyNumberFormat="0" applyAlignment="0" applyProtection="0"/>
    <xf numFmtId="0" fontId="20" fillId="23" borderId="3" applyNumberFormat="0" applyAlignment="0" applyProtection="0"/>
    <xf numFmtId="0" fontId="159" fillId="0" borderId="0" applyNumberFormat="0" applyFill="0" applyBorder="0" applyAlignment="0" applyProtection="0">
      <alignment vertical="top"/>
      <protection locked="0"/>
    </xf>
    <xf numFmtId="0" fontId="160" fillId="0" borderId="0" applyNumberFormat="0" applyFill="0" applyBorder="0" applyAlignment="0" applyProtection="0"/>
    <xf numFmtId="0" fontId="102"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60"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02" fillId="0" borderId="0" applyNumberFormat="0" applyFill="0" applyBorder="0" applyAlignment="0" applyProtection="0">
      <alignment vertical="top"/>
      <protection locked="0"/>
    </xf>
    <xf numFmtId="0" fontId="161" fillId="0" borderId="0" applyNumberFormat="0" applyFill="0" applyBorder="0" applyAlignment="0" applyProtection="0"/>
    <xf numFmtId="0" fontId="159"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161" fillId="0" borderId="0" applyNumberFormat="0" applyFill="0" applyBorder="0" applyAlignment="0" applyProtection="0"/>
    <xf numFmtId="0" fontId="161" fillId="0" borderId="0" applyNumberFormat="0" applyFill="0" applyBorder="0" applyAlignment="0" applyProtection="0"/>
    <xf numFmtId="0" fontId="162"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5" fillId="0" borderId="0" applyNumberFormat="0" applyFill="0" applyBorder="0" applyAlignment="0" applyProtection="0"/>
    <xf numFmtId="0" fontId="165" fillId="0" borderId="0" applyNumberFormat="0" applyFill="0" applyBorder="0" applyAlignment="0" applyProtection="0"/>
    <xf numFmtId="0" fontId="163" fillId="0" borderId="0" applyNumberFormat="0" applyFill="0" applyBorder="0" applyAlignment="0" applyProtection="0">
      <alignment vertical="top"/>
      <protection locked="0"/>
    </xf>
    <xf numFmtId="0" fontId="29" fillId="0" borderId="0" applyBorder="0"/>
    <xf numFmtId="223" fontId="166" fillId="0" borderId="1">
      <alignment vertical="top" wrapText="1"/>
    </xf>
    <xf numFmtId="4" fontId="167" fillId="0" borderId="1">
      <alignment horizontal="left" vertical="center"/>
    </xf>
    <xf numFmtId="4" fontId="167" fillId="0" borderId="1"/>
    <xf numFmtId="4" fontId="167" fillId="112" borderId="1"/>
    <xf numFmtId="4" fontId="167" fillId="113" borderId="1"/>
    <xf numFmtId="4" fontId="114" fillId="60" borderId="1"/>
    <xf numFmtId="4" fontId="168" fillId="29" borderId="1"/>
    <xf numFmtId="4" fontId="169" fillId="0" borderId="1">
      <alignment horizontal="center" wrapText="1"/>
    </xf>
    <xf numFmtId="223" fontId="167" fillId="0" borderId="1"/>
    <xf numFmtId="223" fontId="166" fillId="0" borderId="1">
      <alignment horizontal="center" vertical="center" wrapText="1"/>
    </xf>
    <xf numFmtId="223" fontId="166" fillId="0" borderId="1">
      <alignment vertical="top" wrapText="1"/>
    </xf>
    <xf numFmtId="0" fontId="42" fillId="0" borderId="42" applyNumberFormat="0" applyFont="0" applyFill="0" applyBorder="0" applyAlignment="0" applyProtection="0">
      <alignment horizontal="center"/>
    </xf>
    <xf numFmtId="14" fontId="170" fillId="0" borderId="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44" fontId="29"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224" fontId="28"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71" fillId="0" borderId="0" applyBorder="0">
      <alignment horizontal="center" vertical="center" wrapText="1"/>
    </xf>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72" fillId="0" borderId="0" applyNumberFormat="0" applyFill="0" applyBorder="0" applyAlignment="0" applyProtection="0"/>
    <xf numFmtId="0" fontId="173" fillId="0" borderId="0" applyNumberFormat="0" applyFill="0" applyBorder="0" applyAlignment="0" applyProtection="0"/>
    <xf numFmtId="0" fontId="174" fillId="0" borderId="43" applyBorder="0">
      <alignment horizontal="center" vertical="center" wrapText="1"/>
    </xf>
    <xf numFmtId="177" fontId="75" fillId="62" borderId="17"/>
    <xf numFmtId="4" fontId="175" fillId="31" borderId="1" applyBorder="0">
      <alignment horizontal="right"/>
    </xf>
    <xf numFmtId="4" fontId="175" fillId="31" borderId="1" applyBorder="0">
      <alignment horizontal="right"/>
    </xf>
    <xf numFmtId="49" fontId="176" fillId="0" borderId="0" applyBorder="0">
      <alignment vertical="center"/>
    </xf>
    <xf numFmtId="0" fontId="177" fillId="0" borderId="0">
      <alignment horizontal="left"/>
    </xf>
    <xf numFmtId="0" fontId="178" fillId="29" borderId="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3" fontId="75" fillId="0" borderId="1" applyBorder="0">
      <alignment vertical="center"/>
    </xf>
    <xf numFmtId="3" fontId="75" fillId="0" borderId="1" applyBorder="0">
      <alignment vertical="center"/>
    </xf>
    <xf numFmtId="3" fontId="75" fillId="0" borderId="1" applyBorder="0">
      <alignment vertical="center"/>
    </xf>
    <xf numFmtId="3" fontId="75" fillId="0" borderId="1" applyBorder="0">
      <alignment vertical="center"/>
    </xf>
    <xf numFmtId="3" fontId="75" fillId="0" borderId="1" applyBorder="0">
      <alignment vertical="center"/>
    </xf>
    <xf numFmtId="3" fontId="75" fillId="0" borderId="1" applyBorder="0">
      <alignment vertical="center"/>
    </xf>
    <xf numFmtId="3" fontId="75" fillId="0" borderId="1" applyBorder="0">
      <alignment vertical="center"/>
    </xf>
    <xf numFmtId="0" fontId="115" fillId="0" borderId="14" applyNumberFormat="0" applyFill="0" applyAlignment="0" applyProtection="0"/>
    <xf numFmtId="0" fontId="115" fillId="0" borderId="14" applyNumberFormat="0" applyFill="0" applyAlignment="0" applyProtection="0"/>
    <xf numFmtId="0" fontId="115" fillId="0" borderId="14" applyNumberFormat="0" applyFill="0" applyAlignment="0" applyProtection="0"/>
    <xf numFmtId="0" fontId="115" fillId="0" borderId="14" applyNumberFormat="0" applyFill="0" applyAlignment="0" applyProtection="0"/>
    <xf numFmtId="0" fontId="115" fillId="0" borderId="14" applyNumberFormat="0" applyFill="0" applyAlignment="0" applyProtection="0"/>
    <xf numFmtId="0" fontId="115" fillId="0" borderId="14" applyNumberFormat="0" applyFill="0" applyAlignment="0" applyProtection="0"/>
    <xf numFmtId="0" fontId="115" fillId="0" borderId="14" applyNumberFormat="0" applyFill="0" applyAlignment="0" applyProtection="0"/>
    <xf numFmtId="0" fontId="115" fillId="0" borderId="14" applyNumberFormat="0" applyFill="0" applyAlignment="0" applyProtection="0"/>
    <xf numFmtId="0" fontId="115" fillId="0" borderId="14" applyNumberFormat="0" applyFill="0" applyAlignment="0" applyProtection="0"/>
    <xf numFmtId="0" fontId="25" fillId="24" borderId="9" applyNumberFormat="0" applyAlignment="0" applyProtection="0"/>
    <xf numFmtId="0" fontId="25" fillId="24" borderId="9" applyNumberFormat="0" applyAlignment="0" applyProtection="0"/>
    <xf numFmtId="0" fontId="25" fillId="24" borderId="9" applyNumberFormat="0" applyAlignment="0" applyProtection="0"/>
    <xf numFmtId="0" fontId="25" fillId="24" borderId="9" applyNumberFormat="0" applyAlignment="0" applyProtection="0"/>
    <xf numFmtId="0" fontId="25" fillId="24" borderId="9" applyNumberFormat="0" applyAlignment="0" applyProtection="0"/>
    <xf numFmtId="0" fontId="25" fillId="24" borderId="9" applyNumberFormat="0" applyAlignment="0" applyProtection="0"/>
    <xf numFmtId="0" fontId="25" fillId="24" borderId="9" applyNumberFormat="0" applyAlignment="0" applyProtection="0"/>
    <xf numFmtId="0" fontId="25" fillId="24" borderId="9" applyNumberFormat="0" applyAlignment="0" applyProtection="0"/>
    <xf numFmtId="0" fontId="25" fillId="24" borderId="9" applyNumberFormat="0" applyAlignment="0" applyProtection="0"/>
    <xf numFmtId="0" fontId="25" fillId="24" borderId="9" applyNumberFormat="0" applyAlignment="0" applyProtection="0"/>
    <xf numFmtId="0" fontId="25" fillId="24" borderId="9" applyNumberFormat="0" applyAlignment="0" applyProtection="0"/>
    <xf numFmtId="0" fontId="25" fillId="24" borderId="9" applyNumberFormat="0" applyAlignment="0" applyProtection="0"/>
    <xf numFmtId="0" fontId="25" fillId="24" borderId="9" applyNumberFormat="0" applyAlignment="0" applyProtection="0"/>
    <xf numFmtId="0" fontId="25" fillId="24" borderId="9" applyNumberFormat="0" applyAlignment="0" applyProtection="0"/>
    <xf numFmtId="0" fontId="25" fillId="24" borderId="9" applyNumberFormat="0" applyAlignment="0" applyProtection="0"/>
    <xf numFmtId="0" fontId="25" fillId="24" borderId="9" applyNumberFormat="0" applyAlignment="0" applyProtection="0"/>
    <xf numFmtId="0" fontId="25" fillId="24" borderId="9" applyNumberFormat="0" applyAlignment="0" applyProtection="0"/>
    <xf numFmtId="0" fontId="25" fillId="24" borderId="9" applyNumberFormat="0" applyAlignment="0" applyProtection="0"/>
    <xf numFmtId="0" fontId="25" fillId="24" borderId="9" applyNumberFormat="0" applyAlignment="0" applyProtection="0"/>
    <xf numFmtId="0" fontId="25" fillId="24" borderId="9" applyNumberFormat="0" applyAlignment="0" applyProtection="0"/>
    <xf numFmtId="0" fontId="25" fillId="24" borderId="9" applyNumberFormat="0" applyAlignment="0" applyProtection="0"/>
    <xf numFmtId="0" fontId="25" fillId="24" borderId="9" applyNumberFormat="0" applyAlignment="0" applyProtection="0"/>
    <xf numFmtId="0" fontId="25" fillId="24" borderId="9" applyNumberFormat="0" applyAlignment="0" applyProtection="0"/>
    <xf numFmtId="0" fontId="179" fillId="0" borderId="44" applyBorder="0">
      <alignment horizontal="center"/>
    </xf>
    <xf numFmtId="0" fontId="29" fillId="0" borderId="0">
      <alignment wrapText="1"/>
    </xf>
    <xf numFmtId="0" fontId="180" fillId="29" borderId="45" applyNumberFormat="0">
      <alignment vertical="top"/>
    </xf>
    <xf numFmtId="0" fontId="173" fillId="0" borderId="0">
      <alignment horizontal="center" vertical="top" wrapText="1"/>
    </xf>
    <xf numFmtId="0" fontId="181" fillId="0" borderId="0">
      <alignment horizontal="centerContinuous" vertical="center" wrapText="1"/>
    </xf>
    <xf numFmtId="0" fontId="181" fillId="0" borderId="0">
      <alignment horizontal="centerContinuous" vertical="center"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115" fillId="30" borderId="0" applyFill="0">
      <alignment wrapText="1"/>
    </xf>
    <xf numFmtId="0" fontId="42" fillId="0" borderId="1">
      <alignment horizontal="left"/>
    </xf>
    <xf numFmtId="14" fontId="42" fillId="0" borderId="1" applyNumberFormat="0"/>
    <xf numFmtId="0" fontId="42" fillId="0" borderId="1">
      <alignment horizontal="center"/>
    </xf>
    <xf numFmtId="164" fontId="182" fillId="30" borderId="1">
      <alignmen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9" fillId="0" borderId="0" applyNumberFormat="0" applyFont="0" applyFill="0" applyBorder="0" applyAlignment="0" applyProtection="0"/>
    <xf numFmtId="7" fontId="183" fillId="0" borderId="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49" fontId="157" fillId="0" borderId="1">
      <alignment horizontal="right" vertical="top" wrapText="1"/>
    </xf>
    <xf numFmtId="195" fontId="184" fillId="0" borderId="0">
      <alignment horizontal="right" vertical="top" wrapText="1"/>
    </xf>
    <xf numFmtId="225" fontId="47" fillId="0" borderId="0" applyFont="0" applyProtection="0">
      <alignment horizontal="right" vertical="center"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6" fillId="0" borderId="0"/>
    <xf numFmtId="0" fontId="6"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7"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47" fillId="0" borderId="0"/>
    <xf numFmtId="0" fontId="1" fillId="0" borderId="0"/>
    <xf numFmtId="0" fontId="15"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9" fillId="0" borderId="0"/>
    <xf numFmtId="0" fontId="4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85" fillId="0" borderId="0"/>
    <xf numFmtId="0" fontId="1" fillId="0" borderId="0"/>
    <xf numFmtId="0" fontId="1" fillId="0" borderId="0"/>
    <xf numFmtId="0" fontId="186" fillId="0" borderId="0"/>
    <xf numFmtId="0" fontId="29" fillId="0" borderId="0"/>
    <xf numFmtId="0" fontId="1" fillId="0" borderId="0"/>
    <xf numFmtId="0" fontId="47" fillId="0" borderId="0"/>
    <xf numFmtId="0" fontId="1" fillId="0" borderId="0"/>
    <xf numFmtId="0" fontId="29" fillId="0" borderId="0"/>
    <xf numFmtId="0" fontId="1" fillId="0" borderId="0"/>
    <xf numFmtId="0" fontId="4" fillId="0" borderId="0"/>
    <xf numFmtId="0" fontId="187" fillId="0" borderId="0"/>
    <xf numFmtId="0" fontId="6" fillId="0" borderId="0"/>
    <xf numFmtId="0" fontId="1" fillId="0" borderId="0"/>
    <xf numFmtId="0" fontId="1" fillId="0" borderId="0"/>
    <xf numFmtId="0" fontId="1" fillId="0" borderId="0"/>
    <xf numFmtId="0" fontId="129"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5" fillId="0" borderId="0"/>
    <xf numFmtId="0" fontId="29" fillId="0" borderId="0"/>
    <xf numFmtId="0" fontId="15" fillId="0" borderId="0"/>
    <xf numFmtId="0" fontId="29" fillId="0" borderId="0"/>
    <xf numFmtId="0" fontId="15" fillId="0" borderId="0"/>
    <xf numFmtId="0" fontId="15" fillId="0" borderId="0"/>
    <xf numFmtId="0" fontId="29" fillId="0" borderId="0"/>
    <xf numFmtId="0" fontId="15" fillId="0" borderId="0"/>
    <xf numFmtId="0" fontId="29" fillId="0" borderId="0"/>
    <xf numFmtId="0" fontId="29" fillId="0" borderId="0"/>
    <xf numFmtId="0" fontId="1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29" fillId="0" borderId="0"/>
    <xf numFmtId="0" fontId="129" fillId="0" borderId="0"/>
    <xf numFmtId="0" fontId="28" fillId="0" borderId="0" applyNumberFormat="0" applyFont="0" applyFill="0" applyBorder="0" applyAlignment="0" applyProtection="0">
      <alignment vertical="top"/>
    </xf>
    <xf numFmtId="0" fontId="6" fillId="0" borderId="0"/>
    <xf numFmtId="0" fontId="29" fillId="0" borderId="0"/>
    <xf numFmtId="0" fontId="29" fillId="0" borderId="0"/>
    <xf numFmtId="0" fontId="37" fillId="0" borderId="0"/>
    <xf numFmtId="0" fontId="6" fillId="0" borderId="0"/>
    <xf numFmtId="0" fontId="37"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8" fillId="0" borderId="0" applyNumberFormat="0" applyFont="0" applyFill="0" applyBorder="0" applyAlignment="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applyNumberFormat="0" applyFont="0" applyFill="0" applyBorder="0" applyAlignment="0" applyProtection="0">
      <alignment vertical="top"/>
    </xf>
    <xf numFmtId="0" fontId="28" fillId="0" borderId="0" applyNumberFormat="0" applyFont="0" applyFill="0" applyBorder="0" applyAlignment="0" applyProtection="0">
      <alignment vertical="top"/>
    </xf>
    <xf numFmtId="0" fontId="29" fillId="0" borderId="0"/>
    <xf numFmtId="0" fontId="28" fillId="0" borderId="0" applyNumberFormat="0" applyFont="0" applyFill="0" applyBorder="0" applyAlignment="0" applyProtection="0">
      <alignment vertical="top"/>
    </xf>
    <xf numFmtId="0" fontId="28" fillId="0" borderId="0" applyNumberFormat="0" applyFont="0" applyFill="0" applyBorder="0" applyAlignment="0" applyProtection="0">
      <alignment vertical="top"/>
    </xf>
    <xf numFmtId="0" fontId="28" fillId="0" borderId="0" applyNumberFormat="0" applyFont="0" applyFill="0" applyBorder="0" applyAlignment="0" applyProtection="0">
      <alignment vertical="top"/>
    </xf>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15" fillId="0" borderId="0"/>
    <xf numFmtId="0" fontId="28"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7" fillId="0" borderId="0"/>
    <xf numFmtId="0" fontId="1" fillId="0" borderId="0"/>
    <xf numFmtId="0" fontId="29" fillId="0" borderId="0"/>
    <xf numFmtId="0" fontId="15" fillId="0" borderId="0"/>
    <xf numFmtId="0" fontId="15"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9" fillId="0" borderId="0"/>
    <xf numFmtId="0" fontId="6" fillId="0" borderId="0"/>
    <xf numFmtId="0" fontId="29" fillId="0" borderId="0"/>
    <xf numFmtId="0" fontId="1" fillId="0" borderId="0"/>
    <xf numFmtId="0" fontId="4" fillId="0" borderId="0"/>
    <xf numFmtId="0" fontId="6" fillId="0" borderId="0"/>
    <xf numFmtId="0" fontId="15" fillId="0" borderId="0"/>
    <xf numFmtId="0" fontId="29" fillId="0" borderId="0"/>
    <xf numFmtId="0" fontId="29" fillId="0" borderId="0"/>
    <xf numFmtId="0" fontId="28" fillId="0" borderId="0"/>
    <xf numFmtId="0" fontId="15"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5" fillId="0" borderId="0"/>
    <xf numFmtId="0" fontId="6" fillId="0" borderId="0"/>
    <xf numFmtId="0" fontId="129"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6" fillId="0" borderId="0"/>
    <xf numFmtId="0" fontId="6"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2" fillId="0" borderId="0"/>
    <xf numFmtId="0" fontId="1" fillId="0" borderId="0"/>
    <xf numFmtId="0" fontId="4"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5"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5" fillId="0" borderId="0"/>
    <xf numFmtId="0" fontId="15" fillId="0" borderId="0"/>
    <xf numFmtId="0" fontId="28" fillId="0" borderId="0" applyNumberFormat="0" applyFont="0" applyFill="0" applyBorder="0" applyAlignment="0" applyProtection="0">
      <alignment vertical="top"/>
    </xf>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47" fillId="0" borderId="0"/>
    <xf numFmtId="0" fontId="6" fillId="0" borderId="0"/>
    <xf numFmtId="0" fontId="6" fillId="0" borderId="0"/>
    <xf numFmtId="0" fontId="6" fillId="0" borderId="0"/>
    <xf numFmtId="0" fontId="15"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8"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4" fillId="0" borderId="0"/>
    <xf numFmtId="0" fontId="6"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29" fillId="0" borderId="0"/>
    <xf numFmtId="0" fontId="4" fillId="0" borderId="0"/>
    <xf numFmtId="0" fontId="6" fillId="0" borderId="0"/>
    <xf numFmtId="0" fontId="29" fillId="0" borderId="0"/>
    <xf numFmtId="0" fontId="42" fillId="0" borderId="0">
      <alignment horizontal="left"/>
    </xf>
    <xf numFmtId="0" fontId="4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9" fillId="0" borderId="0"/>
    <xf numFmtId="0" fontId="6" fillId="0" borderId="0"/>
    <xf numFmtId="0" fontId="129" fillId="0" borderId="0"/>
    <xf numFmtId="0" fontId="42" fillId="0" borderId="0"/>
    <xf numFmtId="0" fontId="29" fillId="0" borderId="0"/>
    <xf numFmtId="0" fontId="42" fillId="0" borderId="0"/>
    <xf numFmtId="0" fontId="29" fillId="0" borderId="0"/>
    <xf numFmtId="0" fontId="4" fillId="0" borderId="0"/>
    <xf numFmtId="0" fontId="29" fillId="0" borderId="0"/>
    <xf numFmtId="0" fontId="28" fillId="0" borderId="0"/>
    <xf numFmtId="0" fontId="37"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226"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29" fillId="0" borderId="0"/>
    <xf numFmtId="0" fontId="6" fillId="0" borderId="0"/>
    <xf numFmtId="0" fontId="4" fillId="0" borderId="0"/>
    <xf numFmtId="0" fontId="29" fillId="0" borderId="0"/>
    <xf numFmtId="0" fontId="37"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9"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9" fillId="0" borderId="0"/>
    <xf numFmtId="0" fontId="1" fillId="0" borderId="0"/>
    <xf numFmtId="0" fontId="6"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75" fillId="0" borderId="0" applyBorder="0">
      <alignment vertical="top"/>
    </xf>
    <xf numFmtId="0" fontId="1" fillId="0" borderId="0"/>
    <xf numFmtId="0" fontId="6" fillId="0" borderId="0"/>
    <xf numFmtId="0" fontId="1" fillId="0" borderId="0"/>
    <xf numFmtId="0" fontId="4" fillId="0" borderId="0"/>
    <xf numFmtId="0" fontId="1" fillId="0" borderId="0"/>
    <xf numFmtId="0" fontId="1" fillId="0" borderId="0"/>
    <xf numFmtId="0" fontId="1" fillId="0" borderId="0"/>
    <xf numFmtId="0" fontId="29" fillId="0" borderId="0"/>
    <xf numFmtId="0" fontId="29" fillId="0" borderId="0"/>
    <xf numFmtId="0" fontId="1" fillId="0" borderId="0"/>
    <xf numFmtId="0" fontId="29" fillId="0" borderId="0"/>
    <xf numFmtId="0" fontId="29" fillId="0" borderId="0"/>
    <xf numFmtId="0" fontId="39" fillId="27" borderId="0" applyNumberFormat="0" applyBorder="0" applyAlignment="0" applyProtection="0"/>
    <xf numFmtId="0" fontId="29" fillId="0" borderId="0"/>
    <xf numFmtId="0" fontId="29" fillId="0" borderId="0"/>
    <xf numFmtId="0" fontId="31" fillId="6"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Protection="0">
      <alignment horizontal="center" vertical="center" wrapText="1"/>
    </xf>
    <xf numFmtId="0" fontId="29" fillId="0" borderId="0" applyNumberFormat="0" applyFont="0" applyFill="0" applyBorder="0" applyProtection="0">
      <alignment horizontal="justify" vertical="center" wrapText="1"/>
    </xf>
    <xf numFmtId="0" fontId="29" fillId="0" borderId="0"/>
    <xf numFmtId="195" fontId="188" fillId="31" borderId="28" applyNumberFormat="0" applyBorder="0" applyAlignment="0">
      <alignment vertical="center"/>
      <protection locked="0"/>
    </xf>
    <xf numFmtId="0" fontId="29" fillId="0" borderId="0"/>
    <xf numFmtId="0" fontId="32" fillId="0" borderId="0" applyNumberForma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5" fillId="26" borderId="10" applyNumberFormat="0" applyFont="0" applyAlignment="0" applyProtection="0"/>
    <xf numFmtId="0" fontId="29" fillId="0" borderId="0"/>
    <xf numFmtId="0" fontId="15" fillId="26" borderId="10" applyNumberFormat="0" applyFont="0" applyAlignment="0" applyProtection="0"/>
    <xf numFmtId="0" fontId="15" fillId="26" borderId="10" applyNumberFormat="0" applyFont="0" applyAlignment="0" applyProtection="0"/>
    <xf numFmtId="0" fontId="29" fillId="0" borderId="0"/>
    <xf numFmtId="0" fontId="15" fillId="26" borderId="10" applyNumberFormat="0" applyFont="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5" fillId="26" borderId="10" applyNumberFormat="0" applyFont="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9" fontId="29" fillId="0" borderId="0" applyFont="0" applyFill="0" applyBorder="0" applyAlignment="0" applyProtection="0"/>
    <xf numFmtId="0" fontId="29" fillId="0" borderId="0"/>
    <xf numFmtId="9" fontId="28" fillId="0" borderId="0" applyFont="0" applyFill="0" applyBorder="0" applyAlignment="0" applyProtection="0"/>
    <xf numFmtId="0" fontId="29" fillId="0" borderId="0"/>
    <xf numFmtId="0" fontId="29" fillId="0" borderId="0"/>
    <xf numFmtId="0" fontId="29" fillId="0" borderId="0"/>
    <xf numFmtId="9" fontId="15" fillId="0" borderId="0" applyFont="0" applyFill="0" applyBorder="0" applyAlignment="0" applyProtection="0"/>
    <xf numFmtId="0" fontId="29" fillId="0" borderId="0"/>
    <xf numFmtId="9" fontId="28" fillId="0" borderId="0" applyFill="0" applyBorder="0" applyAlignment="0" applyProtection="0"/>
    <xf numFmtId="0" fontId="29" fillId="0" borderId="0"/>
    <xf numFmtId="0" fontId="29" fillId="0" borderId="0"/>
    <xf numFmtId="0" fontId="29"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4" fillId="0" borderId="0" applyFont="0" applyFill="0" applyBorder="0" applyAlignment="0" applyProtection="0"/>
    <xf numFmtId="0" fontId="29" fillId="0" borderId="0"/>
    <xf numFmtId="0" fontId="29" fillId="0" borderId="0"/>
    <xf numFmtId="0" fontId="29" fillId="0" borderId="0"/>
    <xf numFmtId="9" fontId="42" fillId="0" borderId="0" applyFont="0" applyFill="0" applyBorder="0" applyAlignment="0" applyProtection="0"/>
    <xf numFmtId="9" fontId="42" fillId="0" borderId="0" applyFont="0" applyFill="0" applyBorder="0" applyAlignment="0" applyProtection="0"/>
    <xf numFmtId="0" fontId="29" fillId="0" borderId="0"/>
    <xf numFmtId="0" fontId="29" fillId="0" borderId="0"/>
    <xf numFmtId="9" fontId="42" fillId="0" borderId="0" applyFont="0" applyFill="0" applyBorder="0" applyAlignment="0" applyProtection="0"/>
    <xf numFmtId="0" fontId="29" fillId="0" borderId="0"/>
    <xf numFmtId="9" fontId="29" fillId="0" borderId="0" applyFont="0" applyFill="0" applyBorder="0" applyAlignment="0" applyProtection="0"/>
    <xf numFmtId="9" fontId="28" fillId="0" borderId="0" applyFont="0" applyFill="0" applyBorder="0" applyAlignment="0" applyProtection="0"/>
    <xf numFmtId="168" fontId="189" fillId="0" borderId="1" applyBorder="0">
      <alignment vertical="center"/>
    </xf>
    <xf numFmtId="0" fontId="29" fillId="0" borderId="0"/>
    <xf numFmtId="0" fontId="29" fillId="0" borderId="0"/>
    <xf numFmtId="0" fontId="29" fillId="0" borderId="0"/>
    <xf numFmtId="0" fontId="29" fillId="0" borderId="0"/>
    <xf numFmtId="0" fontId="190" fillId="0" borderId="46"/>
    <xf numFmtId="0" fontId="29" fillId="0" borderId="0"/>
    <xf numFmtId="0" fontId="29" fillId="0" borderId="0"/>
    <xf numFmtId="0" fontId="29" fillId="0" borderId="0"/>
    <xf numFmtId="0" fontId="33" fillId="0" borderId="11" applyNumberForma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6" fillId="0" borderId="0"/>
    <xf numFmtId="0" fontId="46" fillId="0" borderId="0"/>
    <xf numFmtId="0" fontId="46" fillId="0" borderId="0"/>
    <xf numFmtId="0" fontId="46" fillId="0" borderId="0"/>
    <xf numFmtId="0" fontId="29" fillId="0" borderId="0"/>
    <xf numFmtId="0" fontId="34" fillId="0" borderId="0"/>
    <xf numFmtId="0" fontId="34" fillId="0" borderId="0"/>
    <xf numFmtId="0" fontId="34" fillId="0" borderId="0"/>
    <xf numFmtId="0" fontId="34" fillId="0" borderId="0"/>
    <xf numFmtId="0" fontId="34" fillId="0" borderId="0"/>
    <xf numFmtId="0" fontId="34" fillId="0" borderId="0"/>
    <xf numFmtId="0" fontId="29" fillId="0" borderId="0"/>
    <xf numFmtId="0" fontId="191" fillId="97" borderId="27">
      <alignment horizontal="center" wrapText="1"/>
    </xf>
    <xf numFmtId="227" fontId="192" fillId="97" borderId="0"/>
    <xf numFmtId="0" fontId="29" fillId="0" borderId="0"/>
    <xf numFmtId="0" fontId="193" fillId="59" borderId="0"/>
    <xf numFmtId="0" fontId="191" fillId="80" borderId="27">
      <alignment horizontal="center"/>
    </xf>
    <xf numFmtId="0" fontId="29" fillId="0" borderId="0"/>
    <xf numFmtId="0" fontId="29" fillId="0" borderId="0"/>
    <xf numFmtId="0" fontId="47" fillId="0" borderId="13" applyBorder="0" applyAlignment="0">
      <alignment horizontal="left" wrapText="1"/>
    </xf>
    <xf numFmtId="3" fontId="194" fillId="0" borderId="0"/>
    <xf numFmtId="49" fontId="47" fillId="0" borderId="1">
      <alignment vertical="center" wrapText="1"/>
    </xf>
    <xf numFmtId="49" fontId="47" fillId="0" borderId="1">
      <alignment vertical="center" wrapText="1"/>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applyNumberForma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115" fillId="0" borderId="0">
      <alignment horizontal="center"/>
    </xf>
    <xf numFmtId="49" fontId="115" fillId="0" borderId="0">
      <alignment horizont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28"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3" fontId="42" fillId="0" borderId="0" applyFont="0" applyFill="0" applyBorder="0" applyAlignment="0" applyProtection="0"/>
    <xf numFmtId="43" fontId="185" fillId="0" borderId="0" applyFont="0" applyFill="0" applyBorder="0" applyAlignment="0" applyProtection="0"/>
    <xf numFmtId="0" fontId="29" fillId="0" borderId="0"/>
    <xf numFmtId="43" fontId="57" fillId="0" borderId="0" applyFont="0" applyFill="0" applyBorder="0" applyAlignment="0" applyProtection="0"/>
    <xf numFmtId="0" fontId="2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0" fontId="2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0" fontId="29" fillId="0" borderId="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9" fillId="0" borderId="0"/>
    <xf numFmtId="43" fontId="42" fillId="0" borderId="0" applyFont="0" applyFill="0" applyBorder="0" applyAlignment="0" applyProtection="0"/>
    <xf numFmtId="0" fontId="29" fillId="0" borderId="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9" fillId="0" borderId="0"/>
    <xf numFmtId="0" fontId="29" fillId="0" borderId="0"/>
    <xf numFmtId="4" fontId="175" fillId="30" borderId="0" applyBorder="0">
      <alignment horizontal="right"/>
    </xf>
    <xf numFmtId="4" fontId="175" fillId="30" borderId="0" applyBorder="0">
      <alignment horizontal="right"/>
    </xf>
    <xf numFmtId="3" fontId="189" fillId="0" borderId="1" applyBorder="0">
      <alignment vertical="center"/>
    </xf>
    <xf numFmtId="3" fontId="189" fillId="0" borderId="1" applyBorder="0">
      <alignment vertical="center"/>
    </xf>
    <xf numFmtId="4" fontId="175" fillId="30" borderId="0" applyFont="0" applyBorder="0">
      <alignment horizontal="right"/>
    </xf>
    <xf numFmtId="4" fontId="175" fillId="30" borderId="0" applyFont="0" applyBorder="0">
      <alignment horizontal="right"/>
    </xf>
    <xf numFmtId="4" fontId="175" fillId="59" borderId="47" applyBorder="0">
      <alignment horizontal="right"/>
    </xf>
    <xf numFmtId="4" fontId="175" fillId="59" borderId="47" applyBorder="0">
      <alignment horizontal="right"/>
    </xf>
    <xf numFmtId="4" fontId="175" fillId="30" borderId="47" applyBorder="0">
      <alignment horizontal="right"/>
    </xf>
    <xf numFmtId="0" fontId="29" fillId="0" borderId="0"/>
    <xf numFmtId="0" fontId="29" fillId="0" borderId="0"/>
    <xf numFmtId="0" fontId="29" fillId="0" borderId="0"/>
    <xf numFmtId="4" fontId="175" fillId="30" borderId="1" applyFont="0" applyBorder="0">
      <alignment horizontal="right"/>
    </xf>
    <xf numFmtId="4" fontId="175" fillId="30" borderId="1" applyFont="0" applyBorder="0">
      <alignment horizontal="right"/>
    </xf>
    <xf numFmtId="4" fontId="175" fillId="30" borderId="1" applyFont="0" applyBorder="0">
      <alignment horizontal="right"/>
    </xf>
    <xf numFmtId="4" fontId="175" fillId="30" borderId="1" applyFont="0" applyBorder="0">
      <alignment horizontal="right"/>
    </xf>
    <xf numFmtId="4" fontId="175" fillId="30" borderId="1" applyFont="0" applyBorder="0">
      <alignment horizontal="right"/>
    </xf>
    <xf numFmtId="0" fontId="29" fillId="0" borderId="0"/>
    <xf numFmtId="0" fontId="29" fillId="0" borderId="0"/>
    <xf numFmtId="0" fontId="29" fillId="0" borderId="0"/>
    <xf numFmtId="0" fontId="29" fillId="0" borderId="0"/>
    <xf numFmtId="0" fontId="36" fillId="7"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29" fontId="29" fillId="0" borderId="1" applyFont="0" applyFill="0" applyBorder="0" applyProtection="0">
      <alignment horizontal="center" vertical="center"/>
    </xf>
    <xf numFmtId="229" fontId="29" fillId="0" borderId="1" applyFont="0" applyFill="0" applyBorder="0" applyProtection="0">
      <alignment horizontal="center" vertical="center"/>
    </xf>
    <xf numFmtId="0" fontId="29" fillId="0" borderId="0"/>
    <xf numFmtId="3" fontId="47" fillId="0" borderId="1" applyBorder="0">
      <alignment vertical="center"/>
    </xf>
    <xf numFmtId="3" fontId="47" fillId="0" borderId="1" applyBorder="0">
      <alignment vertical="center"/>
    </xf>
    <xf numFmtId="3" fontId="47" fillId="0" borderId="1" applyBorder="0">
      <alignment vertical="center"/>
    </xf>
    <xf numFmtId="3" fontId="47" fillId="0" borderId="1" applyBorder="0">
      <alignment vertical="center"/>
    </xf>
    <xf numFmtId="44" fontId="52" fillId="0" borderId="0">
      <protection locked="0"/>
    </xf>
    <xf numFmtId="44" fontId="51" fillId="0" borderId="0">
      <protection locked="0"/>
    </xf>
    <xf numFmtId="0" fontId="29" fillId="0" borderId="0"/>
    <xf numFmtId="0" fontId="29" fillId="0" borderId="0"/>
    <xf numFmtId="0" fontId="47" fillId="0" borderId="1" applyBorder="0">
      <alignment horizontal="center" vertical="center" wrapText="1"/>
    </xf>
    <xf numFmtId="0" fontId="47" fillId="0" borderId="1" applyBorder="0">
      <alignment horizontal="center" vertical="center" wrapText="1"/>
    </xf>
    <xf numFmtId="0" fontId="47" fillId="0" borderId="1" applyBorder="0">
      <alignment horizontal="center" vertical="center" wrapText="1"/>
    </xf>
    <xf numFmtId="0" fontId="47" fillId="0" borderId="1" applyBorder="0">
      <alignment horizontal="center" vertical="center" wrapText="1"/>
    </xf>
    <xf numFmtId="0" fontId="47" fillId="0" borderId="1" applyBorder="0">
      <alignment horizontal="center" vertical="center" wrapText="1"/>
    </xf>
    <xf numFmtId="0" fontId="47" fillId="0" borderId="1" applyBorder="0">
      <alignment horizontal="center" vertical="center" wrapText="1"/>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10" fillId="0" borderId="0"/>
    <xf numFmtId="0" fontId="6" fillId="0" borderId="0"/>
    <xf numFmtId="0" fontId="47" fillId="0" borderId="0"/>
    <xf numFmtId="232" fontId="4" fillId="0" borderId="0" applyFont="0" applyFill="0" applyBorder="0" applyAlignment="0" applyProtection="0"/>
    <xf numFmtId="0" fontId="6" fillId="0" borderId="0"/>
    <xf numFmtId="0" fontId="6" fillId="0" borderId="0"/>
  </cellStyleXfs>
  <cellXfs count="849">
    <xf numFmtId="0" fontId="0" fillId="0" borderId="0" xfId="0"/>
    <xf numFmtId="0" fontId="5" fillId="0" borderId="0" xfId="1" applyFont="1"/>
    <xf numFmtId="0" fontId="7" fillId="0" borderId="0" xfId="2" applyFont="1"/>
    <xf numFmtId="0" fontId="7" fillId="0" borderId="0" xfId="2" applyFont="1" applyAlignment="1">
      <alignment vertical="center"/>
    </xf>
    <xf numFmtId="0" fontId="8" fillId="0" borderId="0" xfId="2" applyFont="1" applyAlignment="1">
      <alignment vertical="center"/>
    </xf>
    <xf numFmtId="0" fontId="9" fillId="0" borderId="0" xfId="3" applyFont="1" applyAlignment="1"/>
    <xf numFmtId="0" fontId="10" fillId="0" borderId="0" xfId="2" applyFont="1" applyAlignment="1">
      <alignment vertical="center"/>
    </xf>
    <xf numFmtId="164" fontId="8" fillId="0" borderId="1" xfId="1" applyNumberFormat="1" applyFont="1" applyBorder="1" applyAlignment="1">
      <alignment vertical="center" wrapText="1"/>
    </xf>
    <xf numFmtId="164" fontId="8" fillId="0" borderId="1" xfId="1" applyNumberFormat="1" applyFont="1" applyBorder="1" applyAlignment="1">
      <alignment horizontal="center" vertical="center" wrapText="1"/>
    </xf>
    <xf numFmtId="0" fontId="6" fillId="2"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8" fillId="0" borderId="2" xfId="1" applyFont="1" applyBorder="1" applyAlignment="1">
      <alignment horizontal="center" vertical="center" wrapText="1"/>
    </xf>
    <xf numFmtId="164" fontId="10" fillId="3" borderId="1" xfId="1" applyNumberFormat="1" applyFont="1" applyFill="1" applyBorder="1" applyAlignment="1">
      <alignment horizontal="center" vertical="center"/>
    </xf>
    <xf numFmtId="0" fontId="8" fillId="3" borderId="2" xfId="1" applyFont="1" applyFill="1" applyBorder="1" applyAlignment="1">
      <alignment horizontal="center" vertical="center"/>
    </xf>
    <xf numFmtId="0" fontId="8" fillId="3" borderId="1" xfId="1"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0" fontId="8" fillId="0" borderId="0" xfId="1" applyFont="1"/>
    <xf numFmtId="164" fontId="8" fillId="0" borderId="1" xfId="1" applyNumberFormat="1" applyFont="1" applyBorder="1" applyAlignment="1">
      <alignment horizontal="center" vertical="center"/>
    </xf>
    <xf numFmtId="0" fontId="8" fillId="2" borderId="1" xfId="1" applyFont="1" applyFill="1" applyBorder="1" applyAlignment="1">
      <alignment horizontal="center" vertical="center" wrapText="1"/>
    </xf>
    <xf numFmtId="49" fontId="8" fillId="0" borderId="1" xfId="1" applyNumberFormat="1" applyFont="1" applyBorder="1" applyAlignment="1">
      <alignment horizontal="center" vertical="center"/>
    </xf>
    <xf numFmtId="2" fontId="8" fillId="0" borderId="1" xfId="1" applyNumberFormat="1" applyFont="1" applyBorder="1" applyAlignment="1">
      <alignment horizontal="center" vertical="center"/>
    </xf>
    <xf numFmtId="0" fontId="8" fillId="0" borderId="2" xfId="1" applyFont="1" applyBorder="1" applyAlignment="1">
      <alignment horizontal="center" vertical="center"/>
    </xf>
    <xf numFmtId="165" fontId="8" fillId="0" borderId="1" xfId="1" applyNumberFormat="1" applyFont="1" applyBorder="1" applyAlignment="1">
      <alignment horizontal="center" vertical="center"/>
    </xf>
    <xf numFmtId="164" fontId="10" fillId="4" borderId="1" xfId="1" applyNumberFormat="1" applyFont="1" applyFill="1" applyBorder="1" applyAlignment="1">
      <alignment horizontal="center" vertical="center"/>
    </xf>
    <xf numFmtId="0" fontId="8" fillId="4" borderId="2" xfId="1" applyFont="1" applyFill="1" applyBorder="1" applyAlignment="1">
      <alignment horizontal="center" vertical="center"/>
    </xf>
    <xf numFmtId="0" fontId="8" fillId="4" borderId="1" xfId="1" applyFont="1" applyFill="1" applyBorder="1" applyAlignment="1">
      <alignment horizontal="center" vertical="center" wrapText="1"/>
    </xf>
    <xf numFmtId="49" fontId="6" fillId="4" borderId="1" xfId="0" applyNumberFormat="1" applyFont="1" applyFill="1" applyBorder="1" applyAlignment="1">
      <alignment horizontal="center" vertical="center" wrapText="1"/>
    </xf>
    <xf numFmtId="49" fontId="8" fillId="0" borderId="1" xfId="1" applyNumberFormat="1" applyFont="1" applyBorder="1" applyAlignment="1">
      <alignment horizontal="center"/>
    </xf>
    <xf numFmtId="0" fontId="8" fillId="0" borderId="1" xfId="1" applyFont="1" applyBorder="1" applyAlignment="1">
      <alignment horizontal="center" vertical="center"/>
    </xf>
    <xf numFmtId="0" fontId="8" fillId="0" borderId="1" xfId="1" applyFont="1" applyBorder="1" applyAlignment="1">
      <alignment horizontal="center"/>
    </xf>
    <xf numFmtId="0" fontId="5" fillId="0" borderId="1" xfId="1" applyFont="1" applyBorder="1" applyAlignment="1">
      <alignment horizontal="center" vertical="center" textRotation="90" wrapText="1"/>
    </xf>
    <xf numFmtId="0" fontId="11" fillId="0" borderId="0" xfId="1" applyFont="1"/>
    <xf numFmtId="0" fontId="5" fillId="0" borderId="0" xfId="1" applyFont="1" applyAlignment="1">
      <alignment vertical="center"/>
    </xf>
    <xf numFmtId="0" fontId="5" fillId="0" borderId="0" xfId="1" applyFont="1" applyBorder="1"/>
    <xf numFmtId="0" fontId="12" fillId="0" borderId="0" xfId="0" applyFont="1" applyFill="1" applyAlignment="1"/>
    <xf numFmtId="0" fontId="6" fillId="0" borderId="0" xfId="0" applyFont="1" applyFill="1" applyAlignment="1"/>
    <xf numFmtId="0" fontId="13" fillId="0" borderId="0" xfId="1" applyFont="1" applyAlignment="1">
      <alignment horizontal="center" vertical="center"/>
    </xf>
    <xf numFmtId="0" fontId="8" fillId="0" borderId="0" xfId="1" applyFont="1" applyAlignment="1">
      <alignment horizontal="center" vertical="center"/>
    </xf>
    <xf numFmtId="0" fontId="10" fillId="0" borderId="0" xfId="1" applyFont="1" applyBorder="1" applyAlignment="1">
      <alignment horizontal="center" vertical="center" wrapText="1"/>
    </xf>
    <xf numFmtId="0" fontId="38" fillId="0" borderId="1" xfId="747" applyFont="1" applyFill="1" applyBorder="1" applyAlignment="1">
      <alignment horizontal="left" vertical="center" wrapText="1"/>
    </xf>
    <xf numFmtId="0" fontId="6" fillId="0" borderId="1" xfId="0" applyFont="1" applyFill="1" applyBorder="1" applyAlignment="1">
      <alignment horizontal="center" vertical="center"/>
    </xf>
    <xf numFmtId="0" fontId="8" fillId="0" borderId="1" xfId="1" applyFont="1" applyBorder="1" applyAlignment="1">
      <alignment horizontal="center" vertical="center" wrapText="1"/>
    </xf>
    <xf numFmtId="0" fontId="10" fillId="0" borderId="0" xfId="1" applyFont="1" applyBorder="1" applyAlignment="1">
      <alignment horizontal="center" vertical="center" wrapText="1"/>
    </xf>
    <xf numFmtId="0" fontId="13" fillId="0" borderId="0" xfId="1" applyFont="1" applyAlignment="1">
      <alignment horizontal="center" vertical="center"/>
    </xf>
    <xf numFmtId="0" fontId="8" fillId="0" borderId="0" xfId="1" applyFont="1" applyAlignment="1">
      <alignment horizontal="center" vertical="top"/>
    </xf>
    <xf numFmtId="0" fontId="14" fillId="0" borderId="0" xfId="1" applyFont="1" applyAlignment="1">
      <alignment horizontal="center"/>
    </xf>
    <xf numFmtId="0" fontId="6" fillId="0" borderId="0" xfId="0" applyFont="1" applyFill="1" applyAlignment="1">
      <alignment horizontal="center"/>
    </xf>
    <xf numFmtId="0" fontId="9" fillId="0" borderId="0" xfId="3" applyFont="1" applyAlignment="1">
      <alignment horizontal="left" vertical="center" wrapText="1"/>
    </xf>
    <xf numFmtId="0" fontId="8" fillId="0" borderId="1" xfId="1" applyFont="1" applyBorder="1" applyAlignment="1">
      <alignment horizontal="center" vertical="center" wrapText="1"/>
    </xf>
    <xf numFmtId="0" fontId="10" fillId="0" borderId="0" xfId="1" applyFont="1" applyBorder="1" applyAlignment="1">
      <alignment horizontal="center" vertical="center" wrapText="1"/>
    </xf>
    <xf numFmtId="0" fontId="14" fillId="0" borderId="0" xfId="1" applyFont="1" applyAlignment="1">
      <alignment horizontal="center" vertical="center"/>
    </xf>
    <xf numFmtId="0" fontId="13" fillId="0" borderId="0" xfId="1" applyFont="1" applyAlignment="1">
      <alignment horizontal="center" vertical="center"/>
    </xf>
    <xf numFmtId="0" fontId="8" fillId="0" borderId="0" xfId="1" applyFont="1" applyAlignment="1">
      <alignment horizontal="center" vertical="top"/>
    </xf>
    <xf numFmtId="0" fontId="14" fillId="0" borderId="0" xfId="1" applyFont="1" applyAlignment="1">
      <alignment horizontal="center"/>
    </xf>
    <xf numFmtId="0" fontId="12" fillId="0" borderId="0" xfId="0" applyFont="1" applyFill="1" applyAlignment="1">
      <alignment horizontal="center"/>
    </xf>
    <xf numFmtId="0" fontId="6" fillId="0" borderId="0" xfId="0" applyFont="1" applyFill="1" applyAlignment="1">
      <alignment horizontal="center"/>
    </xf>
    <xf numFmtId="0" fontId="8" fillId="0" borderId="1" xfId="1" applyFont="1" applyBorder="1" applyAlignment="1">
      <alignment horizontal="center" vertical="center" textRotation="90" wrapText="1"/>
    </xf>
    <xf numFmtId="164" fontId="10" fillId="4" borderId="1" xfId="1" applyNumberFormat="1" applyFont="1" applyFill="1" applyBorder="1" applyAlignment="1">
      <alignment horizontal="center"/>
    </xf>
    <xf numFmtId="164" fontId="10" fillId="3" borderId="1" xfId="1" applyNumberFormat="1" applyFont="1" applyFill="1" applyBorder="1" applyAlignment="1">
      <alignment horizontal="center"/>
    </xf>
    <xf numFmtId="0" fontId="6" fillId="0" borderId="1" xfId="0" applyFont="1" applyBorder="1" applyAlignment="1">
      <alignment horizontal="left" vertical="center" wrapText="1"/>
    </xf>
    <xf numFmtId="165" fontId="6" fillId="2" borderId="1" xfId="0" applyNumberFormat="1" applyFont="1" applyFill="1" applyBorder="1" applyAlignment="1">
      <alignment horizontal="center" vertical="center" wrapText="1"/>
    </xf>
    <xf numFmtId="164" fontId="8" fillId="0" borderId="1" xfId="1" applyNumberFormat="1" applyFont="1" applyBorder="1" applyAlignment="1">
      <alignment vertical="center"/>
    </xf>
    <xf numFmtId="0" fontId="9" fillId="0" borderId="0" xfId="748" applyFont="1" applyAlignment="1">
      <alignment horizontal="left" vertical="center" wrapText="1"/>
    </xf>
    <xf numFmtId="0" fontId="9" fillId="0" borderId="0" xfId="748" applyFont="1" applyAlignment="1"/>
    <xf numFmtId="0" fontId="6" fillId="0" borderId="12" xfId="0" applyFont="1" applyBorder="1" applyAlignment="1">
      <alignment horizontal="left" vertical="center" wrapText="1"/>
    </xf>
    <xf numFmtId="0" fontId="6" fillId="0" borderId="12" xfId="0" applyFont="1" applyFill="1" applyBorder="1" applyAlignment="1">
      <alignment horizontal="left" vertical="center" wrapText="1"/>
    </xf>
    <xf numFmtId="165" fontId="6" fillId="2" borderId="2" xfId="0" applyNumberFormat="1" applyFont="1" applyFill="1" applyBorder="1" applyAlignment="1">
      <alignment horizontal="center" vertical="center" wrapText="1"/>
    </xf>
    <xf numFmtId="0" fontId="9" fillId="0" borderId="0" xfId="2839" applyFont="1" applyAlignment="1">
      <alignment horizontal="left" vertical="center" wrapText="1"/>
    </xf>
    <xf numFmtId="0" fontId="9" fillId="0" borderId="0" xfId="2839" applyFont="1" applyAlignment="1"/>
    <xf numFmtId="0" fontId="6" fillId="0" borderId="0" xfId="0" applyFont="1" applyFill="1"/>
    <xf numFmtId="0" fontId="12" fillId="0" borderId="0" xfId="2" applyFont="1" applyFill="1" applyAlignment="1">
      <alignment horizontal="right" vertical="center"/>
    </xf>
    <xf numFmtId="0" fontId="6" fillId="0" borderId="0" xfId="0" applyFont="1"/>
    <xf numFmtId="0" fontId="12" fillId="0" borderId="0" xfId="2" applyFont="1" applyFill="1" applyAlignment="1">
      <alignment horizontal="right"/>
    </xf>
    <xf numFmtId="0" fontId="195" fillId="0" borderId="0" xfId="0" applyFont="1" applyFill="1" applyAlignment="1">
      <alignment horizontal="center" vertical="center"/>
    </xf>
    <xf numFmtId="0" fontId="195" fillId="0" borderId="0" xfId="0" applyFont="1" applyFill="1" applyAlignment="1">
      <alignment horizontal="center"/>
    </xf>
    <xf numFmtId="0" fontId="195" fillId="0" borderId="0" xfId="0" applyFont="1" applyFill="1" applyAlignment="1">
      <alignment horizontal="center"/>
    </xf>
    <xf numFmtId="0" fontId="14" fillId="0" borderId="0" xfId="1" applyFont="1" applyFill="1" applyAlignment="1">
      <alignment vertical="center"/>
    </xf>
    <xf numFmtId="0" fontId="14" fillId="0" borderId="0" xfId="1" applyFont="1" applyAlignment="1">
      <alignment vertical="center"/>
    </xf>
    <xf numFmtId="0" fontId="8" fillId="0" borderId="0" xfId="1" applyFont="1" applyFill="1" applyAlignment="1">
      <alignment vertical="top"/>
    </xf>
    <xf numFmtId="0" fontId="8" fillId="0" borderId="0" xfId="1" applyFont="1" applyAlignment="1">
      <alignment vertical="top"/>
    </xf>
    <xf numFmtId="0" fontId="12" fillId="0" borderId="0" xfId="2" applyFont="1" applyAlignment="1">
      <alignment horizontal="right"/>
    </xf>
    <xf numFmtId="0" fontId="195" fillId="0" borderId="0" xfId="0" applyFont="1" applyFill="1" applyAlignment="1">
      <alignment vertical="center"/>
    </xf>
    <xf numFmtId="0" fontId="195" fillId="0" borderId="0" xfId="0" applyFont="1" applyFill="1" applyAlignment="1">
      <alignment horizontal="center" vertical="center"/>
    </xf>
    <xf numFmtId="165" fontId="6" fillId="0" borderId="0" xfId="0" applyNumberFormat="1" applyFont="1"/>
    <xf numFmtId="0" fontId="6" fillId="0" borderId="0" xfId="0" applyFont="1" applyFill="1" applyAlignment="1">
      <alignment horizontal="right"/>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6" fillId="0" borderId="12" xfId="0" applyFont="1" applyFill="1" applyBorder="1" applyAlignment="1">
      <alignment horizontal="center" vertical="center" textRotation="90" wrapText="1"/>
    </xf>
    <xf numFmtId="0" fontId="6" fillId="0" borderId="12" xfId="2"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1" xfId="2"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5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13" xfId="0" applyFont="1" applyFill="1" applyBorder="1" applyAlignment="1">
      <alignment horizontal="center" vertical="center" textRotation="90" wrapText="1"/>
    </xf>
    <xf numFmtId="0" fontId="6" fillId="0" borderId="13" xfId="2"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52" xfId="0" applyFont="1" applyFill="1" applyBorder="1" applyAlignment="1">
      <alignment horizontal="center" vertical="center" textRotation="90" wrapText="1"/>
    </xf>
    <xf numFmtId="0" fontId="6" fillId="0" borderId="52" xfId="0" applyFont="1" applyFill="1" applyBorder="1" applyAlignment="1">
      <alignment vertical="center" textRotation="90" wrapText="1"/>
    </xf>
    <xf numFmtId="0" fontId="6" fillId="2" borderId="1" xfId="0" applyFont="1" applyFill="1" applyBorder="1" applyAlignment="1">
      <alignment horizontal="center" vertical="center" textRotation="90" wrapText="1"/>
    </xf>
    <xf numFmtId="0" fontId="6" fillId="0" borderId="1" xfId="0" applyFont="1" applyFill="1" applyBorder="1" applyAlignment="1">
      <alignment horizontal="center" vertical="center" textRotation="90" wrapText="1"/>
    </xf>
    <xf numFmtId="0" fontId="6" fillId="0" borderId="52" xfId="0" applyFont="1" applyFill="1" applyBorder="1" applyAlignment="1">
      <alignment horizontal="center" vertical="center" textRotation="90" wrapText="1"/>
    </xf>
    <xf numFmtId="0" fontId="6" fillId="0" borderId="52" xfId="2" applyFont="1" applyFill="1" applyBorder="1" applyAlignment="1">
      <alignment horizontal="center" vertical="center" wrapText="1"/>
    </xf>
    <xf numFmtId="0" fontId="6" fillId="3" borderId="13" xfId="0" applyFont="1" applyFill="1" applyBorder="1" applyAlignment="1">
      <alignment horizontal="center" vertical="center" textRotation="90" wrapText="1"/>
    </xf>
    <xf numFmtId="0" fontId="6" fillId="0" borderId="13" xfId="0" applyFont="1" applyFill="1" applyBorder="1" applyAlignment="1">
      <alignment horizontal="center" vertical="center" textRotation="90" wrapText="1"/>
    </xf>
    <xf numFmtId="0" fontId="6" fillId="3" borderId="1" xfId="0" applyFont="1" applyFill="1" applyBorder="1" applyAlignment="1">
      <alignment horizontal="center" vertical="center" textRotation="90" wrapText="1"/>
    </xf>
    <xf numFmtId="0" fontId="6" fillId="0" borderId="52"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49" fontId="6" fillId="114" borderId="1" xfId="0" applyNumberFormat="1" applyFont="1" applyFill="1" applyBorder="1" applyAlignment="1">
      <alignment horizontal="center" vertical="center" wrapText="1"/>
    </xf>
    <xf numFmtId="0" fontId="6" fillId="114" borderId="1" xfId="0" applyFont="1" applyFill="1" applyBorder="1" applyAlignment="1">
      <alignment horizontal="center" vertical="center" wrapText="1"/>
    </xf>
    <xf numFmtId="165" fontId="6" fillId="114" borderId="1" xfId="0" applyNumberFormat="1" applyFont="1" applyFill="1" applyBorder="1" applyAlignment="1">
      <alignment horizontal="center" vertical="center" wrapText="1"/>
    </xf>
    <xf numFmtId="49" fontId="6" fillId="115" borderId="1" xfId="0" applyNumberFormat="1" applyFont="1" applyFill="1" applyBorder="1" applyAlignment="1">
      <alignment horizontal="center" vertical="center" wrapText="1"/>
    </xf>
    <xf numFmtId="0" fontId="6" fillId="115" borderId="1" xfId="0" applyFont="1" applyFill="1" applyBorder="1" applyAlignment="1">
      <alignment horizontal="center" vertical="center" wrapText="1"/>
    </xf>
    <xf numFmtId="165" fontId="6" fillId="115" borderId="1" xfId="0" applyNumberFormat="1" applyFont="1" applyFill="1" applyBorder="1" applyAlignment="1">
      <alignment horizontal="center" vertical="center" wrapText="1"/>
    </xf>
    <xf numFmtId="0" fontId="6" fillId="3" borderId="0" xfId="0" applyFont="1" applyFill="1"/>
    <xf numFmtId="0" fontId="8" fillId="116" borderId="1" xfId="46" applyFont="1" applyFill="1" applyBorder="1" applyAlignment="1">
      <alignment horizontal="center" vertical="center" wrapText="1"/>
    </xf>
    <xf numFmtId="0" fontId="8" fillId="116" borderId="1" xfId="46" applyFont="1" applyFill="1" applyBorder="1" applyAlignment="1">
      <alignment horizontal="left" vertical="center" wrapText="1"/>
    </xf>
    <xf numFmtId="165" fontId="6" fillId="116" borderId="1" xfId="0" applyNumberFormat="1" applyFont="1" applyFill="1" applyBorder="1" applyAlignment="1">
      <alignment horizontal="center" vertical="center" wrapText="1"/>
    </xf>
    <xf numFmtId="0" fontId="6" fillId="116" borderId="1" xfId="0" applyFont="1" applyFill="1" applyBorder="1" applyAlignment="1">
      <alignment horizontal="center" vertical="center" wrapText="1"/>
    </xf>
    <xf numFmtId="0" fontId="6" fillId="2" borderId="0" xfId="0" applyFont="1" applyFill="1"/>
    <xf numFmtId="0" fontId="8" fillId="117" borderId="1" xfId="46" applyFont="1" applyFill="1" applyBorder="1" applyAlignment="1">
      <alignment horizontal="center" vertical="center" wrapText="1"/>
    </xf>
    <xf numFmtId="0" fontId="8" fillId="117" borderId="1" xfId="46" applyFont="1" applyFill="1" applyBorder="1" applyAlignment="1">
      <alignment horizontal="left" vertical="center" wrapText="1"/>
    </xf>
    <xf numFmtId="165" fontId="6" fillId="117" borderId="1" xfId="0" applyNumberFormat="1" applyFont="1" applyFill="1" applyBorder="1" applyAlignment="1">
      <alignment horizontal="center" vertical="center" wrapText="1"/>
    </xf>
    <xf numFmtId="0" fontId="6" fillId="117" borderId="1" xfId="0" applyFont="1" applyFill="1" applyBorder="1" applyAlignment="1">
      <alignment horizontal="center" vertical="center" wrapText="1"/>
    </xf>
    <xf numFmtId="4" fontId="8" fillId="117" borderId="1" xfId="46" applyNumberFormat="1" applyFont="1" applyFill="1" applyBorder="1" applyAlignment="1">
      <alignment horizontal="left" vertical="center" wrapText="1"/>
    </xf>
    <xf numFmtId="0" fontId="8" fillId="115" borderId="1" xfId="46" applyFont="1" applyFill="1" applyBorder="1" applyAlignment="1">
      <alignment horizontal="center" vertical="center" wrapText="1"/>
    </xf>
    <xf numFmtId="0" fontId="8" fillId="115" borderId="1" xfId="46" applyFont="1" applyFill="1" applyBorder="1" applyAlignment="1">
      <alignment horizontal="left" vertical="center" wrapText="1"/>
    </xf>
    <xf numFmtId="49" fontId="6" fillId="116" borderId="1" xfId="0" applyNumberFormat="1" applyFont="1" applyFill="1" applyBorder="1" applyAlignment="1">
      <alignment horizontal="center" vertical="center" wrapText="1"/>
    </xf>
    <xf numFmtId="49" fontId="6" fillId="117" borderId="1" xfId="0" applyNumberFormat="1" applyFont="1" applyFill="1" applyBorder="1" applyAlignment="1">
      <alignment horizontal="center" vertical="center" wrapText="1"/>
    </xf>
    <xf numFmtId="49" fontId="6" fillId="118" borderId="1" xfId="0" applyNumberFormat="1" applyFont="1" applyFill="1" applyBorder="1" applyAlignment="1">
      <alignment horizontal="center" vertical="center" wrapText="1"/>
    </xf>
    <xf numFmtId="0" fontId="6" fillId="118" borderId="1" xfId="0" applyFont="1" applyFill="1" applyBorder="1" applyAlignment="1">
      <alignment horizontal="left" vertical="center" wrapText="1"/>
    </xf>
    <xf numFmtId="1" fontId="6" fillId="2" borderId="1" xfId="0" applyNumberFormat="1" applyFont="1" applyFill="1" applyBorder="1" applyAlignment="1">
      <alignment horizontal="center" vertical="center" wrapText="1"/>
    </xf>
    <xf numFmtId="165" fontId="6" fillId="3" borderId="1"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165" fontId="6" fillId="118" borderId="1" xfId="0" applyNumberFormat="1" applyFont="1" applyFill="1" applyBorder="1" applyAlignment="1">
      <alignment horizontal="center" vertical="center" wrapText="1"/>
    </xf>
    <xf numFmtId="0" fontId="6" fillId="0" borderId="1" xfId="0" applyFont="1" applyBorder="1" applyAlignment="1">
      <alignment horizontal="center" vertical="center"/>
    </xf>
    <xf numFmtId="230" fontId="6" fillId="0" borderId="1" xfId="0" applyNumberFormat="1" applyFont="1" applyFill="1" applyBorder="1" applyAlignment="1">
      <alignment horizontal="center" vertical="center" wrapText="1"/>
    </xf>
    <xf numFmtId="0" fontId="6" fillId="118" borderId="12" xfId="0" applyFont="1" applyFill="1" applyBorder="1" applyAlignment="1">
      <alignment horizontal="left" vertical="center" wrapText="1"/>
    </xf>
    <xf numFmtId="0" fontId="6" fillId="0" borderId="12" xfId="0" applyFont="1" applyBorder="1" applyAlignment="1">
      <alignment horizontal="center" vertical="center"/>
    </xf>
    <xf numFmtId="0" fontId="6" fillId="117" borderId="1" xfId="0" applyFont="1" applyFill="1" applyBorder="1" applyAlignment="1">
      <alignment horizontal="center" vertical="center"/>
    </xf>
    <xf numFmtId="0" fontId="6" fillId="117" borderId="12" xfId="0" applyFont="1" applyFill="1" applyBorder="1" applyAlignment="1">
      <alignment horizontal="center" vertical="center"/>
    </xf>
    <xf numFmtId="1" fontId="6" fillId="117" borderId="1" xfId="0" applyNumberFormat="1" applyFont="1" applyFill="1" applyBorder="1" applyAlignment="1">
      <alignment horizontal="center" vertical="center" wrapText="1"/>
    </xf>
    <xf numFmtId="230" fontId="6" fillId="117" borderId="1" xfId="0" applyNumberFormat="1" applyFont="1" applyFill="1" applyBorder="1" applyAlignment="1">
      <alignment horizontal="center" vertical="center" wrapText="1"/>
    </xf>
    <xf numFmtId="0" fontId="6" fillId="116" borderId="1" xfId="0" applyFont="1" applyFill="1" applyBorder="1" applyAlignment="1">
      <alignment horizontal="center" vertical="center"/>
    </xf>
    <xf numFmtId="0" fontId="6" fillId="116" borderId="12" xfId="0" applyFont="1" applyFill="1" applyBorder="1" applyAlignment="1">
      <alignment horizontal="center" vertical="center"/>
    </xf>
    <xf numFmtId="1" fontId="6" fillId="116" borderId="1" xfId="0" applyNumberFormat="1" applyFont="1" applyFill="1" applyBorder="1" applyAlignment="1">
      <alignment horizontal="center" vertical="center" wrapText="1"/>
    </xf>
    <xf numFmtId="230" fontId="6" fillId="116" borderId="1" xfId="0" applyNumberFormat="1" applyFont="1" applyFill="1" applyBorder="1" applyAlignment="1">
      <alignment horizontal="center" vertical="center" wrapText="1"/>
    </xf>
    <xf numFmtId="0" fontId="6" fillId="115" borderId="1" xfId="0" applyFont="1" applyFill="1" applyBorder="1" applyAlignment="1">
      <alignment horizontal="center" vertical="center"/>
    </xf>
    <xf numFmtId="0" fontId="6" fillId="115" borderId="12" xfId="0" applyFont="1" applyFill="1" applyBorder="1" applyAlignment="1">
      <alignment horizontal="center" vertical="center"/>
    </xf>
    <xf numFmtId="1" fontId="6" fillId="115" borderId="1" xfId="0" applyNumberFormat="1" applyFont="1" applyFill="1" applyBorder="1" applyAlignment="1">
      <alignment horizontal="center" vertical="center" wrapText="1"/>
    </xf>
    <xf numFmtId="230" fontId="6" fillId="115" borderId="1" xfId="0" applyNumberFormat="1" applyFont="1" applyFill="1" applyBorder="1" applyAlignment="1">
      <alignment horizontal="center" vertical="center" wrapText="1"/>
    </xf>
    <xf numFmtId="0" fontId="8" fillId="0" borderId="1" xfId="2917" applyFont="1" applyFill="1" applyBorder="1" applyAlignment="1">
      <alignment horizontal="center" vertical="center" wrapText="1"/>
    </xf>
    <xf numFmtId="0" fontId="6" fillId="0" borderId="0" xfId="0" applyFont="1" applyFill="1" applyBorder="1" applyAlignment="1">
      <alignment wrapText="1"/>
    </xf>
    <xf numFmtId="0" fontId="6" fillId="0" borderId="0" xfId="0" applyFont="1" applyFill="1" applyBorder="1" applyAlignment="1">
      <alignment wrapText="1"/>
    </xf>
    <xf numFmtId="165" fontId="6" fillId="0" borderId="0" xfId="0" applyNumberFormat="1" applyFont="1" applyFill="1" applyBorder="1" applyAlignment="1">
      <alignment horizontal="center" vertical="center" wrapText="1"/>
    </xf>
    <xf numFmtId="0" fontId="6" fillId="0" borderId="0" xfId="0" applyFont="1" applyFill="1" applyAlignment="1">
      <alignment wrapText="1"/>
    </xf>
    <xf numFmtId="0" fontId="6" fillId="0" borderId="0" xfId="0" applyFont="1" applyFill="1" applyAlignment="1">
      <alignment wrapText="1"/>
    </xf>
    <xf numFmtId="0" fontId="6" fillId="0" borderId="0" xfId="0" applyFont="1" applyAlignment="1">
      <alignment wrapText="1"/>
    </xf>
    <xf numFmtId="0" fontId="6" fillId="0" borderId="0" xfId="0" applyFont="1" applyAlignment="1">
      <alignment wrapText="1"/>
    </xf>
    <xf numFmtId="0" fontId="6" fillId="0" borderId="0" xfId="0" applyFont="1"/>
    <xf numFmtId="0" fontId="10" fillId="0" borderId="0" xfId="1" applyFont="1" applyAlignment="1">
      <alignment vertical="center"/>
    </xf>
    <xf numFmtId="0" fontId="7" fillId="0" borderId="0" xfId="2" applyFont="1" applyAlignment="1">
      <alignment horizontal="center" vertical="center"/>
    </xf>
    <xf numFmtId="0" fontId="7" fillId="0" borderId="0" xfId="2" applyFont="1" applyFill="1"/>
    <xf numFmtId="0" fontId="12" fillId="0" borderId="0" xfId="2" applyFont="1" applyAlignment="1">
      <alignment horizontal="right" vertical="center"/>
    </xf>
    <xf numFmtId="0" fontId="195" fillId="0" borderId="0" xfId="0" applyFont="1" applyFill="1" applyAlignment="1"/>
    <xf numFmtId="1" fontId="9" fillId="0" borderId="27" xfId="0" applyNumberFormat="1" applyFont="1" applyFill="1" applyBorder="1" applyAlignment="1">
      <alignment horizontal="center" vertical="top"/>
    </xf>
    <xf numFmtId="1" fontId="9" fillId="0" borderId="0" xfId="0" applyNumberFormat="1" applyFont="1" applyFill="1" applyBorder="1" applyAlignment="1">
      <alignment vertical="top"/>
    </xf>
    <xf numFmtId="0" fontId="6" fillId="0" borderId="1" xfId="0" applyFont="1" applyBorder="1" applyAlignment="1">
      <alignment horizontal="center" vertical="center" wrapText="1"/>
    </xf>
    <xf numFmtId="0" fontId="6" fillId="0" borderId="12"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3"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52" xfId="0" applyFont="1" applyBorder="1" applyAlignment="1">
      <alignment horizontal="center" vertical="center" wrapText="1"/>
    </xf>
    <xf numFmtId="0" fontId="6" fillId="0" borderId="1" xfId="2" applyFont="1" applyFill="1" applyBorder="1" applyAlignment="1">
      <alignment horizontal="center" vertical="center" textRotation="90" wrapText="1"/>
    </xf>
    <xf numFmtId="0" fontId="6" fillId="0" borderId="52" xfId="0" applyFont="1" applyFill="1" applyBorder="1" applyAlignment="1">
      <alignment horizontal="center" vertical="center" wrapText="1"/>
    </xf>
    <xf numFmtId="4" fontId="6" fillId="3" borderId="1" xfId="0" applyNumberFormat="1" applyFont="1" applyFill="1" applyBorder="1" applyAlignment="1">
      <alignment horizontal="center" vertical="center" wrapText="1"/>
    </xf>
    <xf numFmtId="2" fontId="6" fillId="3" borderId="1" xfId="0" applyNumberFormat="1" applyFont="1" applyFill="1" applyBorder="1" applyAlignment="1">
      <alignment horizontal="center" vertical="center" wrapText="1"/>
    </xf>
    <xf numFmtId="165" fontId="6" fillId="3" borderId="44" xfId="0" applyNumberFormat="1" applyFont="1" applyFill="1" applyBorder="1" applyAlignment="1">
      <alignment horizontal="center" vertical="center" wrapText="1"/>
    </xf>
    <xf numFmtId="165" fontId="6" fillId="3" borderId="2" xfId="0" applyNumberFormat="1" applyFont="1" applyFill="1" applyBorder="1" applyAlignment="1">
      <alignment horizontal="center" vertical="center" wrapText="1"/>
    </xf>
    <xf numFmtId="165" fontId="6" fillId="3" borderId="1" xfId="2" applyNumberFormat="1" applyFont="1" applyFill="1" applyBorder="1" applyAlignment="1">
      <alignment horizontal="center" vertical="center" wrapText="1"/>
    </xf>
    <xf numFmtId="165" fontId="6" fillId="3" borderId="1" xfId="0" applyNumberFormat="1" applyFont="1" applyFill="1" applyBorder="1"/>
    <xf numFmtId="0" fontId="6" fillId="0" borderId="2" xfId="0" applyFont="1" applyFill="1" applyBorder="1" applyAlignment="1">
      <alignment horizontal="center" vertical="center" wrapText="1"/>
    </xf>
    <xf numFmtId="165" fontId="6" fillId="3" borderId="1" xfId="0" applyNumberFormat="1" applyFont="1" applyFill="1" applyBorder="1" applyAlignment="1">
      <alignment horizontal="center" vertical="center"/>
    </xf>
    <xf numFmtId="2" fontId="6" fillId="118" borderId="1" xfId="0" applyNumberFormat="1" applyFont="1" applyFill="1" applyBorder="1" applyAlignment="1">
      <alignment horizontal="center" vertical="center" wrapText="1"/>
    </xf>
    <xf numFmtId="0" fontId="6" fillId="0" borderId="44" xfId="0" applyFont="1" applyFill="1" applyBorder="1" applyAlignment="1">
      <alignment horizontal="center" vertical="center" wrapText="1"/>
    </xf>
    <xf numFmtId="165" fontId="6" fillId="0" borderId="2" xfId="0" applyNumberFormat="1" applyFont="1" applyFill="1" applyBorder="1" applyAlignment="1">
      <alignment horizontal="center" vertical="center" wrapText="1"/>
    </xf>
    <xf numFmtId="165" fontId="6" fillId="0" borderId="1" xfId="2"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xf>
    <xf numFmtId="165" fontId="6" fillId="0" borderId="44"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6" fillId="3" borderId="44" xfId="0" applyFont="1" applyFill="1" applyBorder="1" applyAlignment="1">
      <alignment horizontal="center" vertical="center" wrapText="1"/>
    </xf>
    <xf numFmtId="0" fontId="38" fillId="118" borderId="1" xfId="747" applyFont="1" applyFill="1" applyBorder="1" applyAlignment="1">
      <alignment horizontal="left" vertical="center" wrapText="1"/>
    </xf>
    <xf numFmtId="165" fontId="6" fillId="2" borderId="44" xfId="0" applyNumberFormat="1" applyFont="1" applyFill="1" applyBorder="1" applyAlignment="1">
      <alignment horizontal="center" vertical="center" wrapText="1"/>
    </xf>
    <xf numFmtId="0" fontId="9" fillId="0" borderId="0" xfId="2839" applyFont="1" applyAlignment="1">
      <alignment vertical="center" wrapText="1"/>
    </xf>
    <xf numFmtId="0" fontId="9" fillId="0" borderId="0" xfId="0" applyFont="1" applyFill="1"/>
    <xf numFmtId="0" fontId="197" fillId="0" borderId="0" xfId="49" applyFont="1" applyFill="1" applyBorder="1" applyAlignment="1">
      <alignment horizontal="center"/>
    </xf>
    <xf numFmtId="0" fontId="9" fillId="0" borderId="0" xfId="0" applyFont="1" applyFill="1" applyAlignment="1">
      <alignment horizontal="center"/>
    </xf>
    <xf numFmtId="0" fontId="9" fillId="0" borderId="0" xfId="0" applyFont="1" applyFill="1" applyAlignment="1">
      <alignment horizontal="center"/>
    </xf>
    <xf numFmtId="0" fontId="9" fillId="0" borderId="0" xfId="0" applyFont="1" applyFill="1" applyAlignment="1"/>
    <xf numFmtId="0" fontId="197" fillId="0" borderId="0" xfId="49" applyFont="1" applyFill="1" applyBorder="1" applyAlignment="1"/>
    <xf numFmtId="0" fontId="12" fillId="0" borderId="0" xfId="0" applyFont="1" applyFill="1" applyAlignment="1">
      <alignment horizontal="center" vertical="center"/>
    </xf>
    <xf numFmtId="0" fontId="12" fillId="0" borderId="0" xfId="0" applyFont="1" applyFill="1" applyAlignment="1">
      <alignment vertical="center"/>
    </xf>
    <xf numFmtId="0" fontId="6" fillId="0" borderId="0" xfId="0" applyFont="1" applyFill="1" applyAlignment="1">
      <alignment horizontal="center" vertical="center"/>
    </xf>
    <xf numFmtId="0" fontId="6" fillId="0" borderId="0" xfId="0" applyFont="1" applyFill="1" applyAlignment="1">
      <alignment vertical="center"/>
    </xf>
    <xf numFmtId="0" fontId="9" fillId="0" borderId="27" xfId="11859" applyFont="1" applyFill="1" applyBorder="1" applyAlignment="1">
      <alignment horizontal="center"/>
    </xf>
    <xf numFmtId="0" fontId="9" fillId="0" borderId="0" xfId="11859" applyFont="1" applyFill="1" applyBorder="1" applyAlignment="1">
      <alignment horizontal="center"/>
    </xf>
    <xf numFmtId="0" fontId="9" fillId="0" borderId="0" xfId="11859" applyFont="1" applyFill="1" applyBorder="1" applyAlignment="1"/>
    <xf numFmtId="0" fontId="38" fillId="0" borderId="12" xfId="51" applyFont="1" applyFill="1" applyBorder="1" applyAlignment="1">
      <alignment horizontal="center" vertical="center" wrapText="1"/>
    </xf>
    <xf numFmtId="0" fontId="38" fillId="0" borderId="1" xfId="51" applyFont="1" applyFill="1" applyBorder="1" applyAlignment="1">
      <alignment horizontal="center" vertical="center" wrapText="1"/>
    </xf>
    <xf numFmtId="0" fontId="38" fillId="0" borderId="48" xfId="51" applyFont="1" applyFill="1" applyBorder="1" applyAlignment="1">
      <alignment horizontal="center" vertical="center"/>
    </xf>
    <xf numFmtId="0" fontId="38" fillId="0" borderId="46" xfId="51" applyFont="1" applyFill="1" applyBorder="1" applyAlignment="1">
      <alignment horizontal="center" vertical="center"/>
    </xf>
    <xf numFmtId="0" fontId="38" fillId="0" borderId="49" xfId="51" applyFont="1" applyFill="1" applyBorder="1" applyAlignment="1">
      <alignment horizontal="center" vertical="center"/>
    </xf>
    <xf numFmtId="0" fontId="38" fillId="0" borderId="1" xfId="51" applyFont="1" applyFill="1" applyBorder="1" applyAlignment="1">
      <alignment horizontal="center" vertical="center"/>
    </xf>
    <xf numFmtId="0" fontId="197" fillId="0" borderId="0" xfId="51" applyFont="1" applyFill="1" applyBorder="1" applyAlignment="1">
      <alignment vertical="center"/>
    </xf>
    <xf numFmtId="0" fontId="38" fillId="0" borderId="13" xfId="51" applyFont="1" applyFill="1" applyBorder="1" applyAlignment="1">
      <alignment horizontal="center" vertical="center" wrapText="1"/>
    </xf>
    <xf numFmtId="0" fontId="38" fillId="0" borderId="50" xfId="51" applyFont="1" applyFill="1" applyBorder="1" applyAlignment="1">
      <alignment horizontal="center" vertical="center"/>
    </xf>
    <xf numFmtId="0" fontId="38" fillId="0" borderId="27" xfId="51" applyFont="1" applyFill="1" applyBorder="1" applyAlignment="1">
      <alignment horizontal="center" vertical="center"/>
    </xf>
    <xf numFmtId="0" fontId="38" fillId="0" borderId="51" xfId="51" applyFont="1" applyFill="1" applyBorder="1" applyAlignment="1">
      <alignment horizontal="center" vertical="center"/>
    </xf>
    <xf numFmtId="0" fontId="38" fillId="0" borderId="44" xfId="51" applyFont="1" applyFill="1" applyBorder="1" applyAlignment="1">
      <alignment horizontal="center" vertical="center"/>
    </xf>
    <xf numFmtId="0" fontId="38" fillId="0" borderId="21" xfId="51" applyFont="1" applyFill="1" applyBorder="1" applyAlignment="1">
      <alignment horizontal="center" vertical="center"/>
    </xf>
    <xf numFmtId="0" fontId="38" fillId="0" borderId="2" xfId="51" applyFont="1" applyFill="1" applyBorder="1" applyAlignment="1">
      <alignment horizontal="center" vertical="center"/>
    </xf>
    <xf numFmtId="0" fontId="38" fillId="0" borderId="44" xfId="51" applyFont="1" applyFill="1" applyBorder="1" applyAlignment="1">
      <alignment horizontal="center" vertical="center" wrapText="1"/>
    </xf>
    <xf numFmtId="0" fontId="38" fillId="0" borderId="21" xfId="51" applyFont="1" applyFill="1" applyBorder="1" applyAlignment="1">
      <alignment horizontal="center" vertical="center" wrapText="1"/>
    </xf>
    <xf numFmtId="0" fontId="38" fillId="0" borderId="2" xfId="51" applyFont="1" applyFill="1" applyBorder="1" applyAlignment="1">
      <alignment horizontal="center" vertical="center" wrapText="1"/>
    </xf>
    <xf numFmtId="0" fontId="38" fillId="0" borderId="1" xfId="51" applyFont="1" applyFill="1" applyBorder="1" applyAlignment="1">
      <alignment horizontal="center" vertical="center" wrapText="1"/>
    </xf>
    <xf numFmtId="0" fontId="38" fillId="0" borderId="52" xfId="51" applyFont="1" applyFill="1" applyBorder="1" applyAlignment="1">
      <alignment horizontal="center" vertical="center" wrapText="1"/>
    </xf>
    <xf numFmtId="0" fontId="38" fillId="0" borderId="1" xfId="51" applyFont="1" applyFill="1" applyBorder="1" applyAlignment="1">
      <alignment horizontal="center" vertical="center" textRotation="90" wrapText="1"/>
    </xf>
    <xf numFmtId="0" fontId="38" fillId="0" borderId="1" xfId="51" applyFont="1" applyFill="1" applyBorder="1" applyAlignment="1">
      <alignment horizontal="center" vertical="center"/>
    </xf>
    <xf numFmtId="49" fontId="38" fillId="0" borderId="1" xfId="51" applyNumberFormat="1" applyFont="1" applyFill="1" applyBorder="1" applyAlignment="1">
      <alignment horizontal="center" vertical="center"/>
    </xf>
    <xf numFmtId="49" fontId="38" fillId="3" borderId="1" xfId="51" applyNumberFormat="1" applyFont="1" applyFill="1" applyBorder="1" applyAlignment="1">
      <alignment horizontal="center" vertical="center" wrapText="1"/>
    </xf>
    <xf numFmtId="165" fontId="38" fillId="3" borderId="1" xfId="51" applyNumberFormat="1" applyFont="1" applyFill="1" applyBorder="1" applyAlignment="1">
      <alignment horizontal="center" vertical="center" wrapText="1"/>
    </xf>
    <xf numFmtId="165" fontId="38" fillId="3" borderId="1" xfId="51" applyNumberFormat="1" applyFont="1" applyFill="1" applyBorder="1" applyAlignment="1">
      <alignment horizontal="center" vertical="center"/>
    </xf>
    <xf numFmtId="2" fontId="38" fillId="0" borderId="1" xfId="51" applyNumberFormat="1" applyFont="1" applyFill="1" applyBorder="1" applyAlignment="1">
      <alignment horizontal="center" vertical="center"/>
    </xf>
    <xf numFmtId="165" fontId="38" fillId="0" borderId="1" xfId="51" applyNumberFormat="1" applyFont="1" applyFill="1" applyBorder="1" applyAlignment="1">
      <alignment horizontal="center" vertical="center"/>
    </xf>
    <xf numFmtId="2" fontId="38" fillId="3" borderId="1" xfId="51" applyNumberFormat="1" applyFont="1" applyFill="1" applyBorder="1" applyAlignment="1">
      <alignment horizontal="center" vertical="center"/>
    </xf>
    <xf numFmtId="165" fontId="38" fillId="118" borderId="1" xfId="51" applyNumberFormat="1" applyFont="1" applyFill="1" applyBorder="1" applyAlignment="1">
      <alignment horizontal="center" vertical="center"/>
    </xf>
    <xf numFmtId="2" fontId="38" fillId="0" borderId="1" xfId="51" applyNumberFormat="1" applyFont="1" applyFill="1" applyBorder="1" applyAlignment="1">
      <alignment horizontal="center" vertical="center" wrapText="1"/>
    </xf>
    <xf numFmtId="165" fontId="6" fillId="0" borderId="1" xfId="0" applyNumberFormat="1" applyFont="1" applyBorder="1" applyAlignment="1">
      <alignment horizontal="center" vertical="center"/>
    </xf>
    <xf numFmtId="0" fontId="198" fillId="0" borderId="0" xfId="49" applyFont="1" applyFill="1" applyBorder="1" applyAlignment="1">
      <alignment horizontal="center"/>
    </xf>
    <xf numFmtId="0" fontId="14" fillId="0" borderId="0" xfId="1" applyFont="1" applyAlignment="1"/>
    <xf numFmtId="0" fontId="9" fillId="0" borderId="27" xfId="11859" applyFont="1" applyFill="1" applyBorder="1" applyAlignment="1"/>
    <xf numFmtId="0" fontId="6" fillId="0" borderId="0" xfId="0" applyFont="1" applyBorder="1"/>
    <xf numFmtId="0" fontId="6" fillId="3" borderId="1" xfId="0" applyFont="1" applyFill="1" applyBorder="1"/>
    <xf numFmtId="0" fontId="6" fillId="3" borderId="1" xfId="0" applyFont="1" applyFill="1" applyBorder="1" applyAlignment="1">
      <alignment horizontal="center" vertical="center"/>
    </xf>
    <xf numFmtId="0" fontId="6" fillId="3" borderId="1" xfId="0" applyFont="1" applyFill="1" applyBorder="1" applyAlignment="1">
      <alignment wrapText="1"/>
    </xf>
    <xf numFmtId="165" fontId="38" fillId="3" borderId="44" xfId="51" applyNumberFormat="1" applyFont="1" applyFill="1" applyBorder="1" applyAlignment="1">
      <alignment horizontal="center" vertical="center"/>
    </xf>
    <xf numFmtId="165" fontId="38" fillId="0" borderId="44" xfId="51" applyNumberFormat="1" applyFont="1" applyFill="1" applyBorder="1" applyAlignment="1">
      <alignment horizontal="center" vertical="center"/>
    </xf>
    <xf numFmtId="165" fontId="38" fillId="0" borderId="0" xfId="51" applyNumberFormat="1" applyFont="1" applyFill="1" applyBorder="1" applyAlignment="1">
      <alignment horizontal="center" vertical="center"/>
    </xf>
    <xf numFmtId="49" fontId="6" fillId="118" borderId="1" xfId="41" applyNumberFormat="1" applyFont="1" applyFill="1" applyBorder="1" applyAlignment="1">
      <alignment horizontal="center" vertical="center" wrapText="1"/>
    </xf>
    <xf numFmtId="0" fontId="6" fillId="118" borderId="12" xfId="41" applyFont="1" applyFill="1" applyBorder="1" applyAlignment="1">
      <alignment horizontal="left" vertical="center" wrapText="1"/>
    </xf>
    <xf numFmtId="165" fontId="6" fillId="2" borderId="1" xfId="41" applyNumberFormat="1" applyFont="1" applyFill="1" applyBorder="1" applyAlignment="1">
      <alignment horizontal="center" vertical="center" wrapText="1"/>
    </xf>
    <xf numFmtId="49" fontId="38" fillId="118" borderId="1" xfId="51" applyNumberFormat="1" applyFont="1" applyFill="1" applyBorder="1" applyAlignment="1">
      <alignment horizontal="center" vertical="center" wrapText="1"/>
    </xf>
    <xf numFmtId="49" fontId="38" fillId="0" borderId="1" xfId="51" applyNumberFormat="1" applyFont="1" applyFill="1" applyBorder="1" applyAlignment="1">
      <alignment horizontal="center" vertical="center" wrapText="1"/>
    </xf>
    <xf numFmtId="0" fontId="6" fillId="2" borderId="1" xfId="41" applyFont="1" applyFill="1" applyBorder="1" applyAlignment="1">
      <alignment horizontal="center" vertical="center" wrapText="1"/>
    </xf>
    <xf numFmtId="2" fontId="6" fillId="0" borderId="0" xfId="0" applyNumberFormat="1" applyFont="1"/>
    <xf numFmtId="2" fontId="6" fillId="0" borderId="0" xfId="0" applyNumberFormat="1" applyFont="1" applyFill="1"/>
    <xf numFmtId="2" fontId="12" fillId="0" borderId="0" xfId="2" applyNumberFormat="1" applyFont="1" applyAlignment="1">
      <alignment horizontal="right" vertical="center"/>
    </xf>
    <xf numFmtId="2" fontId="12" fillId="0" borderId="0" xfId="2" applyNumberFormat="1" applyFont="1" applyAlignment="1">
      <alignment horizontal="right"/>
    </xf>
    <xf numFmtId="2" fontId="197" fillId="0" borderId="0" xfId="49" applyNumberFormat="1" applyFont="1" applyFill="1" applyBorder="1" applyAlignment="1">
      <alignment horizontal="center" wrapText="1"/>
    </xf>
    <xf numFmtId="2" fontId="197" fillId="0" borderId="0" xfId="49" applyNumberFormat="1" applyFont="1" applyFill="1" applyBorder="1" applyAlignment="1">
      <alignment horizontal="center"/>
    </xf>
    <xf numFmtId="2" fontId="13" fillId="0" borderId="0" xfId="1" applyNumberFormat="1" applyFont="1" applyAlignment="1">
      <alignment horizontal="center" vertical="center"/>
    </xf>
    <xf numFmtId="2" fontId="8" fillId="0" borderId="0" xfId="1" applyNumberFormat="1" applyFont="1" applyAlignment="1">
      <alignment horizontal="center" vertical="top"/>
    </xf>
    <xf numFmtId="2" fontId="6" fillId="0" borderId="0" xfId="0" applyNumberFormat="1" applyFont="1" applyFill="1" applyAlignment="1">
      <alignment horizontal="right"/>
    </xf>
    <xf numFmtId="2" fontId="12" fillId="0" borderId="0" xfId="0" applyNumberFormat="1" applyFont="1" applyFill="1" applyAlignment="1">
      <alignment horizontal="center"/>
    </xf>
    <xf numFmtId="2" fontId="6" fillId="0" borderId="0" xfId="0" applyNumberFormat="1" applyFont="1" applyFill="1" applyAlignment="1">
      <alignment horizontal="center"/>
    </xf>
    <xf numFmtId="2" fontId="9" fillId="0" borderId="0" xfId="11859" applyNumberFormat="1" applyFont="1" applyFill="1" applyBorder="1" applyAlignment="1">
      <alignment horizontal="center"/>
    </xf>
    <xf numFmtId="2" fontId="38" fillId="0" borderId="1" xfId="51" applyNumberFormat="1" applyFont="1" applyFill="1" applyBorder="1" applyAlignment="1">
      <alignment horizontal="center" vertical="center" wrapText="1"/>
    </xf>
    <xf numFmtId="2" fontId="38" fillId="0" borderId="48" xfId="51" applyNumberFormat="1" applyFont="1" applyFill="1" applyBorder="1" applyAlignment="1">
      <alignment horizontal="center" vertical="center" wrapText="1"/>
    </xf>
    <xf numFmtId="2" fontId="38" fillId="0" borderId="46" xfId="51" applyNumberFormat="1" applyFont="1" applyFill="1" applyBorder="1" applyAlignment="1">
      <alignment horizontal="center" vertical="center" wrapText="1"/>
    </xf>
    <xf numFmtId="2" fontId="38" fillId="0" borderId="49" xfId="51" applyNumberFormat="1" applyFont="1" applyFill="1" applyBorder="1" applyAlignment="1">
      <alignment horizontal="center" vertical="center" wrapText="1"/>
    </xf>
    <xf numFmtId="2" fontId="6" fillId="0" borderId="44" xfId="11859" applyNumberFormat="1" applyFont="1" applyFill="1" applyBorder="1" applyAlignment="1">
      <alignment horizontal="center" vertical="center"/>
    </xf>
    <xf numFmtId="2" fontId="6" fillId="0" borderId="21" xfId="11859" applyNumberFormat="1" applyFont="1" applyFill="1" applyBorder="1" applyAlignment="1">
      <alignment horizontal="center" vertical="center"/>
    </xf>
    <xf numFmtId="2" fontId="6" fillId="0" borderId="2" xfId="11859" applyNumberFormat="1" applyFont="1" applyFill="1" applyBorder="1" applyAlignment="1">
      <alignment horizontal="center" vertical="center"/>
    </xf>
    <xf numFmtId="2" fontId="6" fillId="0" borderId="1" xfId="0" applyNumberFormat="1" applyFont="1" applyBorder="1" applyAlignment="1">
      <alignment horizontal="center" vertical="center" wrapText="1"/>
    </xf>
    <xf numFmtId="2" fontId="38" fillId="0" borderId="40" xfId="51" applyNumberFormat="1" applyFont="1" applyFill="1" applyBorder="1" applyAlignment="1">
      <alignment horizontal="center" vertical="center" wrapText="1"/>
    </xf>
    <xf numFmtId="2" fontId="38" fillId="0" borderId="0" xfId="51" applyNumberFormat="1" applyFont="1" applyFill="1" applyBorder="1" applyAlignment="1">
      <alignment horizontal="center" vertical="center" wrapText="1"/>
    </xf>
    <xf numFmtId="2" fontId="38" fillId="0" borderId="28" xfId="51" applyNumberFormat="1" applyFont="1" applyFill="1" applyBorder="1" applyAlignment="1">
      <alignment horizontal="center" vertical="center" wrapText="1"/>
    </xf>
    <xf numFmtId="2" fontId="38" fillId="0" borderId="1" xfId="51" applyNumberFormat="1" applyFont="1" applyFill="1" applyBorder="1" applyAlignment="1">
      <alignment horizontal="center" vertical="center"/>
    </xf>
    <xf numFmtId="2" fontId="197" fillId="0" borderId="0" xfId="51" applyNumberFormat="1" applyFont="1" applyFill="1" applyBorder="1" applyAlignment="1">
      <alignment horizontal="center" vertical="center"/>
    </xf>
    <xf numFmtId="2" fontId="38" fillId="0" borderId="50" xfId="51" applyNumberFormat="1" applyFont="1" applyFill="1" applyBorder="1" applyAlignment="1">
      <alignment horizontal="center" vertical="center" wrapText="1"/>
    </xf>
    <xf numFmtId="2" fontId="38" fillId="0" borderId="27" xfId="51" applyNumberFormat="1" applyFont="1" applyFill="1" applyBorder="1" applyAlignment="1">
      <alignment horizontal="center" vertical="center" wrapText="1"/>
    </xf>
    <xf numFmtId="2" fontId="38" fillId="0" borderId="51" xfId="51" applyNumberFormat="1" applyFont="1" applyFill="1" applyBorder="1" applyAlignment="1">
      <alignment horizontal="center" vertical="center" wrapText="1"/>
    </xf>
    <xf numFmtId="2" fontId="38" fillId="0" borderId="0" xfId="51" applyNumberFormat="1" applyFont="1" applyFill="1" applyBorder="1" applyAlignment="1">
      <alignment horizontal="center" vertical="center"/>
    </xf>
    <xf numFmtId="2" fontId="38" fillId="0" borderId="1" xfId="51" applyNumberFormat="1" applyFont="1" applyFill="1" applyBorder="1" applyAlignment="1">
      <alignment horizontal="center" vertical="center" textRotation="90" wrapText="1"/>
    </xf>
    <xf numFmtId="2" fontId="6" fillId="0" borderId="1" xfId="0" applyNumberFormat="1" applyFont="1" applyFill="1" applyBorder="1" applyAlignment="1">
      <alignment horizontal="center" vertical="center" textRotation="90" wrapText="1"/>
    </xf>
    <xf numFmtId="2" fontId="38" fillId="0" borderId="0" xfId="51" applyNumberFormat="1" applyFont="1" applyFill="1" applyBorder="1" applyAlignment="1">
      <alignment horizontal="center" vertical="center" textRotation="90" wrapText="1"/>
    </xf>
    <xf numFmtId="2" fontId="6" fillId="0" borderId="0" xfId="0" applyNumberFormat="1" applyFont="1" applyFill="1" applyBorder="1" applyAlignment="1">
      <alignment horizontal="center" vertical="center" textRotation="90" wrapText="1"/>
    </xf>
    <xf numFmtId="2" fontId="199" fillId="0" borderId="0" xfId="51" applyNumberFormat="1" applyFont="1" applyFill="1" applyBorder="1" applyAlignment="1">
      <alignment horizontal="center" vertical="center"/>
    </xf>
    <xf numFmtId="0" fontId="6" fillId="118" borderId="1" xfId="41" applyFont="1" applyFill="1" applyBorder="1" applyAlignment="1">
      <alignment horizontal="left" vertical="center" wrapText="1"/>
    </xf>
    <xf numFmtId="1" fontId="38" fillId="0" borderId="1" xfId="51" applyNumberFormat="1" applyFont="1" applyFill="1" applyBorder="1" applyAlignment="1">
      <alignment horizontal="center" vertical="center"/>
    </xf>
    <xf numFmtId="2" fontId="6" fillId="0" borderId="1" xfId="0" applyNumberFormat="1" applyFont="1" applyBorder="1"/>
    <xf numFmtId="2" fontId="6" fillId="0" borderId="0" xfId="0" applyNumberFormat="1" applyFont="1" applyBorder="1"/>
    <xf numFmtId="1" fontId="38" fillId="3" borderId="1" xfId="51" applyNumberFormat="1" applyFont="1" applyFill="1" applyBorder="1" applyAlignment="1">
      <alignment horizontal="center" vertical="center"/>
    </xf>
    <xf numFmtId="2" fontId="6" fillId="3" borderId="1" xfId="0" applyNumberFormat="1" applyFont="1" applyFill="1" applyBorder="1"/>
    <xf numFmtId="49" fontId="38" fillId="0" borderId="0" xfId="51" applyNumberFormat="1" applyFont="1" applyFill="1" applyBorder="1" applyAlignment="1">
      <alignment horizontal="center" vertical="center" wrapText="1"/>
    </xf>
    <xf numFmtId="2" fontId="38" fillId="0" borderId="0" xfId="51" applyNumberFormat="1" applyFont="1" applyFill="1" applyBorder="1" applyAlignment="1">
      <alignment horizontal="center" vertical="center"/>
    </xf>
    <xf numFmtId="1" fontId="38" fillId="0" borderId="0" xfId="51" applyNumberFormat="1" applyFont="1" applyFill="1" applyBorder="1" applyAlignment="1">
      <alignment horizontal="center" vertical="center"/>
    </xf>
    <xf numFmtId="2" fontId="38" fillId="0" borderId="0" xfId="51" applyNumberFormat="1" applyFont="1" applyFill="1" applyBorder="1" applyAlignment="1">
      <alignment horizontal="center" vertical="center" wrapText="1"/>
    </xf>
    <xf numFmtId="0" fontId="200" fillId="0" borderId="0" xfId="2" applyFont="1" applyFill="1" applyAlignment="1">
      <alignment horizontal="right"/>
    </xf>
    <xf numFmtId="0" fontId="9" fillId="0" borderId="0" xfId="11859" applyFont="1" applyFill="1" applyBorder="1" applyAlignment="1">
      <alignment horizontal="center"/>
    </xf>
    <xf numFmtId="0" fontId="6" fillId="0" borderId="1" xfId="11859" applyFont="1" applyFill="1" applyBorder="1" applyAlignment="1">
      <alignment horizontal="center" vertical="center"/>
    </xf>
    <xf numFmtId="0" fontId="38" fillId="0" borderId="1" xfId="51" applyNumberFormat="1" applyFont="1" applyFill="1" applyBorder="1" applyAlignment="1">
      <alignment horizontal="center" vertical="center"/>
    </xf>
    <xf numFmtId="0" fontId="38" fillId="0" borderId="1" xfId="51" applyNumberFormat="1" applyFont="1" applyFill="1" applyBorder="1" applyAlignment="1">
      <alignment horizontal="center" vertical="center" wrapText="1"/>
    </xf>
    <xf numFmtId="164" fontId="38" fillId="0" borderId="1" xfId="51" applyNumberFormat="1" applyFont="1" applyFill="1" applyBorder="1" applyAlignment="1">
      <alignment horizontal="center" vertical="center"/>
    </xf>
    <xf numFmtId="164" fontId="38" fillId="3" borderId="1" xfId="51" applyNumberFormat="1" applyFont="1" applyFill="1" applyBorder="1" applyAlignment="1">
      <alignment horizontal="center" vertical="center"/>
    </xf>
    <xf numFmtId="2" fontId="8" fillId="0" borderId="0" xfId="1" applyNumberFormat="1" applyFont="1" applyAlignment="1">
      <alignment horizontal="center" vertical="center"/>
    </xf>
    <xf numFmtId="2" fontId="8" fillId="0" borderId="0" xfId="1" applyNumberFormat="1" applyFont="1" applyAlignment="1">
      <alignment horizontal="center" vertical="top"/>
    </xf>
    <xf numFmtId="2" fontId="9" fillId="0" borderId="0" xfId="11859" applyNumberFormat="1" applyFont="1" applyFill="1" applyBorder="1" applyAlignment="1">
      <alignment horizontal="center"/>
    </xf>
    <xf numFmtId="2" fontId="9" fillId="0" borderId="0" xfId="11859" applyNumberFormat="1" applyFont="1" applyFill="1" applyBorder="1" applyAlignment="1"/>
    <xf numFmtId="2" fontId="6" fillId="0" borderId="1" xfId="11859" applyNumberFormat="1" applyFont="1" applyFill="1" applyBorder="1" applyAlignment="1">
      <alignment horizontal="center"/>
    </xf>
    <xf numFmtId="0" fontId="38" fillId="3" borderId="1" xfId="51" applyNumberFormat="1" applyFont="1" applyFill="1" applyBorder="1" applyAlignment="1">
      <alignment horizontal="center" vertical="center" wrapText="1"/>
    </xf>
    <xf numFmtId="49" fontId="6" fillId="0" borderId="1" xfId="41" applyNumberFormat="1" applyFont="1" applyFill="1" applyBorder="1" applyAlignment="1">
      <alignment horizontal="center" vertical="center" wrapText="1"/>
    </xf>
    <xf numFmtId="2" fontId="8" fillId="0" borderId="0" xfId="2" applyNumberFormat="1" applyFont="1"/>
    <xf numFmtId="2" fontId="9" fillId="0" borderId="0" xfId="2839" applyNumberFormat="1" applyFont="1" applyAlignment="1">
      <alignment horizontal="left" vertical="center"/>
    </xf>
    <xf numFmtId="2" fontId="9" fillId="0" borderId="0" xfId="2839" applyNumberFormat="1" applyFont="1" applyAlignment="1"/>
    <xf numFmtId="2" fontId="8" fillId="0" borderId="0" xfId="2" applyNumberFormat="1" applyFont="1" applyAlignment="1">
      <alignment vertical="center"/>
    </xf>
    <xf numFmtId="2" fontId="10" fillId="0" borderId="0" xfId="2" applyNumberFormat="1" applyFont="1" applyAlignment="1">
      <alignment vertical="center"/>
    </xf>
    <xf numFmtId="0" fontId="197" fillId="0" borderId="0" xfId="49" applyFont="1" applyFill="1" applyBorder="1" applyAlignment="1">
      <alignment horizontal="center" vertical="center"/>
    </xf>
    <xf numFmtId="0" fontId="8" fillId="0" borderId="0" xfId="1" applyFont="1" applyAlignment="1">
      <alignment horizontal="center" vertical="center"/>
    </xf>
    <xf numFmtId="0" fontId="197" fillId="0" borderId="0" xfId="49" applyFont="1" applyFill="1" applyBorder="1" applyAlignment="1">
      <alignment horizontal="center" vertical="center"/>
    </xf>
    <xf numFmtId="2" fontId="6" fillId="0" borderId="0" xfId="0" applyNumberFormat="1" applyFont="1" applyFill="1" applyAlignment="1">
      <alignment horizontal="center" vertical="center" wrapText="1"/>
    </xf>
    <xf numFmtId="0" fontId="6" fillId="0" borderId="0" xfId="0" applyFont="1" applyFill="1" applyAlignment="1">
      <alignment horizontal="center" vertical="center" wrapText="1"/>
    </xf>
    <xf numFmtId="0" fontId="201" fillId="0" borderId="0" xfId="0" applyFont="1" applyFill="1" applyAlignment="1">
      <alignment horizontal="center" vertical="top" wrapText="1"/>
    </xf>
    <xf numFmtId="0" fontId="38" fillId="0" borderId="48" xfId="51" applyFont="1" applyFill="1" applyBorder="1" applyAlignment="1">
      <alignment horizontal="center" vertical="center" wrapText="1"/>
    </xf>
    <xf numFmtId="0" fontId="38" fillId="0" borderId="46" xfId="51" applyFont="1" applyFill="1" applyBorder="1" applyAlignment="1">
      <alignment horizontal="center" vertical="center" wrapText="1"/>
    </xf>
    <xf numFmtId="0" fontId="6" fillId="0" borderId="0" xfId="0" applyFont="1" applyFill="1" applyBorder="1"/>
    <xf numFmtId="0" fontId="38" fillId="0" borderId="50" xfId="51" applyFont="1" applyFill="1" applyBorder="1" applyAlignment="1">
      <alignment horizontal="center" vertical="center" wrapText="1"/>
    </xf>
    <xf numFmtId="0" fontId="38" fillId="0" borderId="27" xfId="51" applyFont="1" applyFill="1" applyBorder="1" applyAlignment="1">
      <alignment horizontal="center" vertical="center" wrapText="1"/>
    </xf>
    <xf numFmtId="0" fontId="38" fillId="3" borderId="1" xfId="51" applyNumberFormat="1" applyFont="1" applyFill="1" applyBorder="1" applyAlignment="1">
      <alignment horizontal="center" vertical="center"/>
    </xf>
    <xf numFmtId="0" fontId="38" fillId="119" borderId="1" xfId="51" applyNumberFormat="1" applyFont="1" applyFill="1" applyBorder="1" applyAlignment="1">
      <alignment horizontal="center" vertical="center"/>
    </xf>
    <xf numFmtId="49" fontId="6" fillId="0" borderId="0" xfId="0" applyNumberFormat="1" applyFont="1" applyFill="1" applyBorder="1" applyAlignment="1">
      <alignment horizontal="center" vertical="center" wrapText="1"/>
    </xf>
    <xf numFmtId="0" fontId="38" fillId="0" borderId="0" xfId="747" applyFont="1" applyFill="1" applyBorder="1" applyAlignment="1">
      <alignment horizontal="left" vertical="center" wrapText="1"/>
    </xf>
    <xf numFmtId="0" fontId="6" fillId="2" borderId="0" xfId="0" applyFont="1" applyFill="1" applyBorder="1" applyAlignment="1">
      <alignment horizontal="center" vertical="center" wrapText="1"/>
    </xf>
    <xf numFmtId="0" fontId="38" fillId="0" borderId="0" xfId="51" applyNumberFormat="1" applyFont="1" applyFill="1" applyBorder="1" applyAlignment="1">
      <alignment horizontal="center" vertical="center"/>
    </xf>
    <xf numFmtId="0" fontId="197" fillId="0" borderId="0" xfId="49" applyFont="1" applyFill="1" applyBorder="1" applyAlignment="1">
      <alignment horizontal="center"/>
    </xf>
    <xf numFmtId="0" fontId="202" fillId="0" borderId="27" xfId="2" applyFont="1" applyFill="1" applyBorder="1" applyAlignment="1">
      <alignment horizontal="center"/>
    </xf>
    <xf numFmtId="0" fontId="7" fillId="0" borderId="0" xfId="2" applyFont="1" applyBorder="1" applyAlignment="1">
      <alignment horizontal="center" vertical="center"/>
    </xf>
    <xf numFmtId="0" fontId="7" fillId="0" borderId="1" xfId="2" applyFont="1" applyFill="1" applyBorder="1" applyAlignment="1">
      <alignment horizontal="center" vertical="center" wrapText="1"/>
    </xf>
    <xf numFmtId="0" fontId="201" fillId="0" borderId="1" xfId="0" applyFont="1" applyFill="1" applyBorder="1" applyAlignment="1">
      <alignment horizontal="center" vertical="center" wrapText="1"/>
    </xf>
    <xf numFmtId="0" fontId="7" fillId="0" borderId="12" xfId="2" applyFont="1" applyFill="1" applyBorder="1" applyAlignment="1">
      <alignment horizontal="center" vertical="center" wrapText="1"/>
    </xf>
    <xf numFmtId="0" fontId="7" fillId="0" borderId="1" xfId="2" applyFont="1" applyBorder="1" applyAlignment="1">
      <alignment horizontal="center" vertical="center" wrapText="1"/>
    </xf>
    <xf numFmtId="0" fontId="8" fillId="0" borderId="12" xfId="1" applyFont="1" applyBorder="1" applyAlignment="1">
      <alignment horizontal="center" vertical="center" wrapText="1"/>
    </xf>
    <xf numFmtId="0" fontId="7" fillId="0" borderId="13" xfId="2" applyFont="1" applyFill="1" applyBorder="1" applyAlignment="1">
      <alignment horizontal="center" vertical="center" wrapText="1"/>
    </xf>
    <xf numFmtId="0" fontId="7" fillId="0" borderId="1" xfId="2" applyFont="1" applyFill="1" applyBorder="1" applyAlignment="1">
      <alignment horizontal="center" vertical="center"/>
    </xf>
    <xf numFmtId="49" fontId="38" fillId="2" borderId="1" xfId="51" applyNumberFormat="1" applyFont="1" applyFill="1" applyBorder="1" applyAlignment="1">
      <alignment horizontal="center" vertical="center" wrapText="1"/>
    </xf>
    <xf numFmtId="0" fontId="7" fillId="3" borderId="1" xfId="2" applyFont="1" applyFill="1" applyBorder="1" applyAlignment="1">
      <alignment horizontal="center" vertical="center"/>
    </xf>
    <xf numFmtId="0" fontId="7" fillId="3" borderId="1" xfId="2" applyFont="1" applyFill="1" applyBorder="1" applyAlignment="1">
      <alignment horizontal="center" vertical="center" wrapText="1"/>
    </xf>
    <xf numFmtId="0" fontId="6" fillId="0" borderId="1" xfId="41" applyFont="1" applyFill="1" applyBorder="1" applyAlignment="1">
      <alignment horizontal="center" vertical="center" wrapText="1"/>
    </xf>
    <xf numFmtId="0" fontId="8" fillId="0" borderId="0" xfId="2" applyFont="1"/>
    <xf numFmtId="0" fontId="9" fillId="0" borderId="0" xfId="2839" applyFont="1" applyAlignment="1">
      <alignment horizontal="left" vertical="center"/>
    </xf>
    <xf numFmtId="0" fontId="203" fillId="0" borderId="0" xfId="2" applyFont="1" applyAlignment="1">
      <alignment horizontal="center"/>
    </xf>
    <xf numFmtId="0" fontId="203" fillId="0" borderId="0" xfId="2" applyFont="1" applyAlignment="1">
      <alignment horizontal="center"/>
    </xf>
    <xf numFmtId="0" fontId="7" fillId="0" borderId="0" xfId="2" applyFont="1" applyAlignment="1">
      <alignment horizontal="center"/>
    </xf>
    <xf numFmtId="0" fontId="7" fillId="0" borderId="0" xfId="2" applyFont="1" applyAlignment="1"/>
    <xf numFmtId="0" fontId="203" fillId="0" borderId="0" xfId="2" applyFont="1" applyAlignment="1"/>
    <xf numFmtId="0" fontId="7" fillId="0" borderId="27" xfId="2" applyFont="1" applyFill="1" applyBorder="1"/>
    <xf numFmtId="0" fontId="7" fillId="0" borderId="12" xfId="2" applyFont="1" applyFill="1" applyBorder="1" applyAlignment="1">
      <alignment horizontal="center" vertical="center" wrapText="1"/>
    </xf>
    <xf numFmtId="0" fontId="7" fillId="0" borderId="1" xfId="2" applyFont="1" applyBorder="1" applyAlignment="1">
      <alignment horizontal="center" vertical="center" wrapText="1"/>
    </xf>
    <xf numFmtId="0" fontId="7" fillId="0" borderId="44" xfId="2" applyFont="1" applyFill="1" applyBorder="1" applyAlignment="1">
      <alignment horizontal="center" vertical="center" wrapText="1"/>
    </xf>
    <xf numFmtId="0" fontId="7" fillId="0" borderId="21" xfId="2" applyFont="1" applyFill="1" applyBorder="1" applyAlignment="1">
      <alignment horizontal="center" vertical="center" wrapText="1"/>
    </xf>
    <xf numFmtId="0" fontId="7" fillId="0" borderId="2" xfId="2" applyFont="1" applyFill="1" applyBorder="1" applyAlignment="1">
      <alignment horizontal="center" vertical="center" wrapText="1"/>
    </xf>
    <xf numFmtId="0" fontId="201" fillId="0" borderId="44" xfId="2" applyFont="1" applyFill="1" applyBorder="1" applyAlignment="1">
      <alignment horizontal="center" vertical="center" wrapText="1"/>
    </xf>
    <xf numFmtId="0" fontId="201" fillId="0" borderId="21" xfId="2" applyFont="1" applyFill="1" applyBorder="1" applyAlignment="1">
      <alignment horizontal="center" vertical="center" wrapText="1"/>
    </xf>
    <xf numFmtId="0" fontId="201" fillId="0" borderId="2" xfId="2" applyFont="1" applyFill="1" applyBorder="1" applyAlignment="1">
      <alignment horizontal="center" vertical="center" wrapText="1"/>
    </xf>
    <xf numFmtId="0" fontId="201" fillId="0" borderId="12" xfId="2" applyFont="1" applyFill="1" applyBorder="1" applyAlignment="1">
      <alignment horizontal="center" vertical="center" wrapText="1"/>
    </xf>
    <xf numFmtId="0" fontId="6" fillId="0" borderId="48" xfId="11859" applyFont="1" applyFill="1" applyBorder="1" applyAlignment="1">
      <alignment horizontal="center" vertical="center" wrapText="1"/>
    </xf>
    <xf numFmtId="0" fontId="6" fillId="0" borderId="49" xfId="11859" applyFont="1" applyFill="1" applyBorder="1" applyAlignment="1">
      <alignment horizontal="center" vertical="center" wrapText="1"/>
    </xf>
    <xf numFmtId="0" fontId="6" fillId="0" borderId="12" xfId="11859" applyFont="1" applyBorder="1" applyAlignment="1">
      <alignment horizontal="center" vertical="center" wrapText="1"/>
    </xf>
    <xf numFmtId="0" fontId="6" fillId="0" borderId="1" xfId="11859" applyFont="1" applyBorder="1" applyAlignment="1">
      <alignment horizontal="center" vertical="center" wrapText="1"/>
    </xf>
    <xf numFmtId="0" fontId="201" fillId="0" borderId="1"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13" xfId="2" applyFont="1" applyFill="1" applyBorder="1" applyAlignment="1">
      <alignment horizontal="center" vertical="center" wrapText="1"/>
    </xf>
    <xf numFmtId="0" fontId="201" fillId="0" borderId="13" xfId="2" applyFont="1" applyFill="1" applyBorder="1" applyAlignment="1">
      <alignment horizontal="center" vertical="center" wrapText="1"/>
    </xf>
    <xf numFmtId="0" fontId="6" fillId="0" borderId="50" xfId="11859" applyFont="1" applyFill="1" applyBorder="1" applyAlignment="1">
      <alignment horizontal="center" vertical="center" wrapText="1"/>
    </xf>
    <xf numFmtId="0" fontId="6" fillId="0" borderId="51" xfId="11859" applyFont="1" applyFill="1" applyBorder="1" applyAlignment="1">
      <alignment horizontal="center" vertical="center" wrapText="1"/>
    </xf>
    <xf numFmtId="0" fontId="6" fillId="0" borderId="13" xfId="11859" applyFont="1" applyBorder="1" applyAlignment="1">
      <alignment horizontal="center" vertical="center" wrapText="1"/>
    </xf>
    <xf numFmtId="0" fontId="7" fillId="0" borderId="1" xfId="2" applyFont="1" applyBorder="1" applyAlignment="1">
      <alignment horizontal="center" vertical="center"/>
    </xf>
    <xf numFmtId="0" fontId="7" fillId="0" borderId="52" xfId="2" applyFont="1" applyFill="1" applyBorder="1" applyAlignment="1">
      <alignment horizontal="center" vertical="center" wrapText="1"/>
    </xf>
    <xf numFmtId="0" fontId="7" fillId="0" borderId="52" xfId="2" applyFont="1" applyFill="1" applyBorder="1" applyAlignment="1">
      <alignment horizontal="center" vertical="center" wrapText="1"/>
    </xf>
    <xf numFmtId="0" fontId="6" fillId="0" borderId="52" xfId="11859" applyFont="1" applyBorder="1" applyAlignment="1">
      <alignment horizontal="center" vertical="center" wrapText="1"/>
    </xf>
    <xf numFmtId="0" fontId="6" fillId="0" borderId="1" xfId="11859" applyFont="1" applyBorder="1" applyAlignment="1">
      <alignment horizontal="center" vertical="center" textRotation="90" wrapText="1"/>
    </xf>
    <xf numFmtId="0" fontId="201" fillId="0" borderId="52" xfId="2" applyFont="1" applyFill="1" applyBorder="1" applyAlignment="1">
      <alignment horizontal="center" vertical="center" wrapText="1"/>
    </xf>
    <xf numFmtId="0" fontId="6" fillId="0" borderId="1" xfId="11859" applyFont="1" applyBorder="1" applyAlignment="1">
      <alignment horizontal="center" vertical="center" wrapText="1"/>
    </xf>
    <xf numFmtId="0" fontId="7" fillId="0" borderId="1" xfId="2" applyFont="1" applyBorder="1" applyAlignment="1">
      <alignment horizontal="center" vertical="center" textRotation="90"/>
    </xf>
    <xf numFmtId="0" fontId="7" fillId="0" borderId="1" xfId="2" applyFont="1" applyBorder="1" applyAlignment="1">
      <alignment vertical="center"/>
    </xf>
    <xf numFmtId="0" fontId="7" fillId="0" borderId="1" xfId="2" applyFont="1" applyBorder="1"/>
    <xf numFmtId="49" fontId="8" fillId="0" borderId="0" xfId="1" applyNumberFormat="1" applyFont="1" applyBorder="1" applyAlignment="1">
      <alignment horizontal="center" vertical="center"/>
    </xf>
    <xf numFmtId="0" fontId="7" fillId="0" borderId="0" xfId="2" applyFont="1" applyFill="1" applyAlignment="1">
      <alignment vertical="center"/>
    </xf>
    <xf numFmtId="49" fontId="7" fillId="0" borderId="0" xfId="2" applyNumberFormat="1" applyFont="1" applyFill="1"/>
    <xf numFmtId="0" fontId="8" fillId="0" borderId="0" xfId="1" applyFont="1" applyFill="1" applyAlignment="1">
      <alignment horizontal="center" vertical="center"/>
    </xf>
    <xf numFmtId="0" fontId="7" fillId="0" borderId="0" xfId="1" applyFont="1" applyFill="1" applyAlignment="1">
      <alignment horizontal="center" vertical="top"/>
    </xf>
    <xf numFmtId="0" fontId="7" fillId="0" borderId="0" xfId="2" applyFont="1" applyFill="1" applyAlignment="1">
      <alignment horizontal="center"/>
    </xf>
    <xf numFmtId="0" fontId="201" fillId="0" borderId="0" xfId="0" applyFont="1" applyFill="1" applyAlignment="1">
      <alignment horizontal="center"/>
    </xf>
    <xf numFmtId="49" fontId="8" fillId="0" borderId="12" xfId="0" applyNumberFormat="1"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2" xfId="0"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49" fontId="7" fillId="0" borderId="0" xfId="2" applyNumberFormat="1" applyFont="1"/>
    <xf numFmtId="0" fontId="203" fillId="0" borderId="0" xfId="2" applyFont="1" applyAlignment="1">
      <alignment horizontal="center" wrapText="1"/>
    </xf>
    <xf numFmtId="0" fontId="203" fillId="0" borderId="0" xfId="2" applyFont="1" applyAlignment="1">
      <alignment horizontal="center" wrapText="1"/>
    </xf>
    <xf numFmtId="0" fontId="8" fillId="0" borderId="0" xfId="1" applyFont="1" applyAlignment="1">
      <alignment vertical="center"/>
    </xf>
    <xf numFmtId="0" fontId="7" fillId="0" borderId="0" xfId="1" applyFont="1" applyAlignment="1">
      <alignment horizontal="center" vertical="top"/>
    </xf>
    <xf numFmtId="0" fontId="7" fillId="0" borderId="0" xfId="2" applyFont="1" applyFill="1" applyBorder="1" applyAlignment="1"/>
    <xf numFmtId="0" fontId="7" fillId="0" borderId="1" xfId="2" applyFont="1" applyBorder="1" applyAlignment="1">
      <alignment horizontal="center" vertical="center"/>
    </xf>
    <xf numFmtId="49" fontId="7" fillId="0" borderId="1" xfId="2" applyNumberFormat="1" applyFont="1" applyBorder="1" applyAlignment="1">
      <alignment horizontal="center"/>
    </xf>
    <xf numFmtId="0" fontId="7" fillId="0" borderId="0" xfId="2" applyFont="1" applyFill="1" applyAlignment="1">
      <alignment horizontal="left" vertical="center" wrapText="1"/>
    </xf>
    <xf numFmtId="0" fontId="115" fillId="0" borderId="0" xfId="1" applyFont="1"/>
    <xf numFmtId="0" fontId="207" fillId="0" borderId="0" xfId="1" applyFont="1"/>
    <xf numFmtId="0" fontId="208" fillId="0" borderId="0" xfId="1" applyFont="1" applyAlignment="1">
      <alignment horizontal="left" vertical="center"/>
    </xf>
    <xf numFmtId="0" fontId="9" fillId="0" borderId="0" xfId="0" applyFont="1" applyFill="1" applyAlignment="1">
      <alignment horizontal="center" vertical="center"/>
    </xf>
    <xf numFmtId="0" fontId="9" fillId="0" borderId="0" xfId="0" applyFont="1" applyFill="1" applyAlignment="1">
      <alignment horizontal="center" vertical="center"/>
    </xf>
    <xf numFmtId="0" fontId="207" fillId="0" borderId="0" xfId="1" applyFont="1" applyAlignment="1">
      <alignment horizontal="center" vertical="center"/>
    </xf>
    <xf numFmtId="0" fontId="207" fillId="0" borderId="0" xfId="1" applyFont="1" applyBorder="1"/>
    <xf numFmtId="0" fontId="195" fillId="0" borderId="27" xfId="11859" applyFont="1" applyBorder="1" applyAlignment="1">
      <alignment horizontal="center" vertical="center"/>
    </xf>
    <xf numFmtId="0" fontId="8" fillId="0" borderId="12" xfId="1" applyFont="1" applyBorder="1" applyAlignment="1">
      <alignment horizontal="center" vertical="center" wrapText="1"/>
    </xf>
    <xf numFmtId="0" fontId="7" fillId="0" borderId="48" xfId="2" applyFont="1" applyFill="1" applyBorder="1" applyAlignment="1">
      <alignment horizontal="center" vertical="center" wrapText="1"/>
    </xf>
    <xf numFmtId="0" fontId="7" fillId="0" borderId="49" xfId="2" applyFont="1" applyFill="1" applyBorder="1" applyAlignment="1">
      <alignment horizontal="center" vertical="center" wrapText="1"/>
    </xf>
    <xf numFmtId="0" fontId="8" fillId="0" borderId="13" xfId="1" applyFont="1" applyBorder="1" applyAlignment="1">
      <alignment horizontal="center" vertical="center" wrapText="1"/>
    </xf>
    <xf numFmtId="0" fontId="7" fillId="0" borderId="50" xfId="2" applyFont="1" applyFill="1" applyBorder="1" applyAlignment="1">
      <alignment horizontal="center" vertical="center" wrapText="1"/>
    </xf>
    <xf numFmtId="0" fontId="7" fillId="0" borderId="51" xfId="2" applyFont="1" applyFill="1" applyBorder="1" applyAlignment="1">
      <alignment horizontal="center" vertical="center" wrapText="1"/>
    </xf>
    <xf numFmtId="0" fontId="8" fillId="0" borderId="52" xfId="1" applyFont="1" applyBorder="1" applyAlignment="1">
      <alignment horizontal="center" vertical="center" wrapText="1"/>
    </xf>
    <xf numFmtId="0" fontId="6" fillId="0" borderId="1" xfId="44" applyFont="1" applyBorder="1" applyAlignment="1">
      <alignment horizontal="center" vertical="center" wrapText="1"/>
    </xf>
    <xf numFmtId="0" fontId="8" fillId="0" borderId="1" xfId="1" applyFont="1" applyFill="1" applyBorder="1" applyAlignment="1">
      <alignment horizontal="center"/>
    </xf>
    <xf numFmtId="0" fontId="8" fillId="0" borderId="0" xfId="1" applyFont="1" applyAlignment="1">
      <alignment horizontal="center"/>
    </xf>
    <xf numFmtId="0" fontId="8" fillId="0" borderId="1" xfId="1" applyFont="1" applyFill="1" applyBorder="1" applyAlignment="1">
      <alignment horizontal="center" vertical="center"/>
    </xf>
    <xf numFmtId="0" fontId="8" fillId="0" borderId="1" xfId="1" applyFont="1" applyFill="1" applyBorder="1" applyAlignment="1">
      <alignment horizontal="center" vertical="center" wrapText="1"/>
    </xf>
    <xf numFmtId="0" fontId="8" fillId="3" borderId="1" xfId="1" applyFont="1" applyFill="1" applyBorder="1" applyAlignment="1">
      <alignment horizontal="center" vertical="center"/>
    </xf>
    <xf numFmtId="0" fontId="38" fillId="2" borderId="1" xfId="51" applyNumberFormat="1" applyFont="1" applyFill="1" applyBorder="1" applyAlignment="1">
      <alignment horizontal="center" vertical="center" wrapText="1"/>
    </xf>
    <xf numFmtId="165" fontId="8" fillId="0" borderId="1" xfId="1" applyNumberFormat="1" applyFont="1" applyFill="1" applyBorder="1" applyAlignment="1">
      <alignment horizontal="center" vertical="center"/>
    </xf>
    <xf numFmtId="165" fontId="7" fillId="0" borderId="1" xfId="2" applyNumberFormat="1" applyFont="1" applyFill="1" applyBorder="1" applyAlignment="1">
      <alignment horizontal="center" vertical="center" wrapText="1"/>
    </xf>
    <xf numFmtId="0" fontId="186" fillId="0" borderId="0" xfId="1" applyFont="1"/>
    <xf numFmtId="0" fontId="7" fillId="0" borderId="0" xfId="2" applyFont="1" applyAlignment="1">
      <alignment horizontal="right" vertical="center"/>
    </xf>
    <xf numFmtId="0" fontId="201" fillId="0" borderId="48" xfId="2" applyFont="1" applyFill="1" applyBorder="1" applyAlignment="1">
      <alignment horizontal="center" vertical="center" wrapText="1"/>
    </xf>
    <xf numFmtId="0" fontId="201" fillId="0" borderId="50" xfId="2" applyFont="1" applyFill="1" applyBorder="1" applyAlignment="1">
      <alignment horizontal="center" vertical="center" wrapText="1"/>
    </xf>
    <xf numFmtId="0" fontId="201" fillId="0" borderId="1" xfId="2" applyFont="1" applyFill="1" applyBorder="1" applyAlignment="1">
      <alignment horizontal="center" vertical="center" wrapText="1"/>
    </xf>
    <xf numFmtId="49" fontId="7" fillId="3" borderId="1" xfId="2" applyNumberFormat="1" applyFont="1" applyFill="1" applyBorder="1" applyAlignment="1">
      <alignment horizontal="center" vertical="center"/>
    </xf>
    <xf numFmtId="49" fontId="7" fillId="3" borderId="1" xfId="2" applyNumberFormat="1" applyFont="1" applyFill="1" applyBorder="1" applyAlignment="1">
      <alignment horizontal="center" vertical="center" wrapText="1"/>
    </xf>
    <xf numFmtId="0" fontId="7" fillId="3" borderId="1" xfId="2" applyNumberFormat="1" applyFont="1" applyFill="1" applyBorder="1" applyAlignment="1">
      <alignment horizontal="center" vertical="center" wrapText="1"/>
    </xf>
    <xf numFmtId="0" fontId="6" fillId="0" borderId="0" xfId="0" applyFont="1" applyFill="1" applyAlignment="1">
      <alignment horizontal="left" wrapText="1"/>
    </xf>
    <xf numFmtId="0" fontId="202" fillId="0" borderId="0" xfId="2" applyFont="1" applyFill="1" applyBorder="1" applyAlignment="1">
      <alignment horizontal="center"/>
    </xf>
    <xf numFmtId="0" fontId="201" fillId="0" borderId="1" xfId="0" applyFont="1" applyFill="1" applyBorder="1" applyAlignment="1">
      <alignment horizontal="center" vertical="center" wrapText="1"/>
    </xf>
    <xf numFmtId="0" fontId="201" fillId="0" borderId="48" xfId="0" applyFont="1" applyFill="1" applyBorder="1" applyAlignment="1">
      <alignment horizontal="center" vertical="center" wrapText="1"/>
    </xf>
    <xf numFmtId="0" fontId="201" fillId="0" borderId="46" xfId="0" applyFont="1" applyFill="1" applyBorder="1" applyAlignment="1">
      <alignment horizontal="center" vertical="center" wrapText="1"/>
    </xf>
    <xf numFmtId="0" fontId="201" fillId="0" borderId="49" xfId="0" applyFont="1" applyFill="1" applyBorder="1" applyAlignment="1">
      <alignment horizontal="center" vertical="center" wrapText="1"/>
    </xf>
    <xf numFmtId="0" fontId="201" fillId="0" borderId="12" xfId="0" applyFont="1" applyFill="1" applyBorder="1" applyAlignment="1">
      <alignment horizontal="center" vertical="center" wrapText="1"/>
    </xf>
    <xf numFmtId="0" fontId="201" fillId="0" borderId="50" xfId="0" applyFont="1" applyFill="1" applyBorder="1" applyAlignment="1">
      <alignment horizontal="center" vertical="center" wrapText="1"/>
    </xf>
    <xf numFmtId="0" fontId="201" fillId="0" borderId="27" xfId="0" applyFont="1" applyFill="1" applyBorder="1" applyAlignment="1">
      <alignment horizontal="center" vertical="center" wrapText="1"/>
    </xf>
    <xf numFmtId="0" fontId="201" fillId="0" borderId="51" xfId="0" applyFont="1" applyFill="1" applyBorder="1" applyAlignment="1">
      <alignment horizontal="center" vertical="center" wrapText="1"/>
    </xf>
    <xf numFmtId="0" fontId="201" fillId="0" borderId="13" xfId="0" applyFont="1" applyFill="1" applyBorder="1" applyAlignment="1">
      <alignment horizontal="center" vertical="center" wrapText="1"/>
    </xf>
    <xf numFmtId="0" fontId="201" fillId="0" borderId="1" xfId="0" applyFont="1" applyFill="1" applyBorder="1" applyAlignment="1">
      <alignment horizontal="center" vertical="center" textRotation="90" wrapText="1"/>
    </xf>
    <xf numFmtId="0" fontId="201" fillId="0" borderId="52" xfId="0" applyFont="1" applyFill="1" applyBorder="1" applyAlignment="1">
      <alignment horizontal="center" vertical="center" wrapText="1"/>
    </xf>
    <xf numFmtId="0" fontId="201" fillId="0" borderId="1" xfId="2" applyFont="1" applyFill="1" applyBorder="1" applyAlignment="1">
      <alignment horizontal="center" vertical="center" textRotation="90" wrapText="1"/>
    </xf>
    <xf numFmtId="49" fontId="7" fillId="0" borderId="1" xfId="2" applyNumberFormat="1" applyFont="1" applyFill="1" applyBorder="1" applyAlignment="1">
      <alignment horizontal="center" vertical="center"/>
    </xf>
    <xf numFmtId="164" fontId="202" fillId="3" borderId="1" xfId="2" applyNumberFormat="1" applyFont="1" applyFill="1" applyBorder="1" applyAlignment="1">
      <alignment horizontal="center" vertical="center"/>
    </xf>
    <xf numFmtId="164" fontId="7" fillId="3" borderId="1" xfId="2" applyNumberFormat="1" applyFont="1" applyFill="1" applyBorder="1" applyAlignment="1">
      <alignment horizontal="center" vertical="center"/>
    </xf>
    <xf numFmtId="0" fontId="7" fillId="3" borderId="1" xfId="2" applyNumberFormat="1" applyFont="1" applyFill="1" applyBorder="1" applyAlignment="1">
      <alignment horizontal="center" vertical="center"/>
    </xf>
    <xf numFmtId="164" fontId="7" fillId="0" borderId="1" xfId="2" applyNumberFormat="1" applyFont="1" applyFill="1" applyBorder="1" applyAlignment="1">
      <alignment horizontal="center" vertical="center"/>
    </xf>
    <xf numFmtId="0" fontId="7" fillId="0" borderId="1" xfId="2" applyNumberFormat="1" applyFont="1" applyFill="1" applyBorder="1" applyAlignment="1">
      <alignment horizontal="center" vertical="center"/>
    </xf>
    <xf numFmtId="164" fontId="7" fillId="0" borderId="1" xfId="2" applyNumberFormat="1" applyFont="1" applyFill="1" applyBorder="1" applyAlignment="1">
      <alignment horizontal="center" vertical="center" wrapText="1"/>
    </xf>
    <xf numFmtId="164" fontId="7" fillId="3" borderId="1" xfId="2" applyNumberFormat="1" applyFont="1" applyFill="1" applyBorder="1" applyAlignment="1">
      <alignment horizontal="center" vertical="center" wrapText="1"/>
    </xf>
    <xf numFmtId="0" fontId="6" fillId="0" borderId="0" xfId="2" applyFont="1" applyFill="1" applyAlignment="1">
      <alignment horizontal="center"/>
    </xf>
    <xf numFmtId="0" fontId="7" fillId="0" borderId="44" xfId="2" applyFont="1" applyBorder="1" applyAlignment="1">
      <alignment horizontal="center" vertical="center" wrapText="1"/>
    </xf>
    <xf numFmtId="0" fontId="7" fillId="0" borderId="21" xfId="2" applyFont="1" applyBorder="1" applyAlignment="1">
      <alignment horizontal="center" vertical="center" wrapText="1"/>
    </xf>
    <xf numFmtId="0" fontId="7" fillId="0" borderId="2" xfId="2" applyFont="1" applyBorder="1" applyAlignment="1">
      <alignment horizontal="center" vertical="center" wrapText="1"/>
    </xf>
    <xf numFmtId="0" fontId="7" fillId="0" borderId="12" xfId="2" applyFont="1" applyBorder="1" applyAlignment="1">
      <alignment horizontal="center" vertical="center" wrapText="1"/>
    </xf>
    <xf numFmtId="0" fontId="7" fillId="0" borderId="52" xfId="2" applyFont="1" applyBorder="1" applyAlignment="1">
      <alignment horizontal="center" vertical="center" wrapText="1"/>
    </xf>
    <xf numFmtId="0" fontId="10" fillId="0" borderId="1" xfId="1" applyFont="1" applyBorder="1" applyAlignment="1">
      <alignment horizontal="center" vertical="center" wrapText="1"/>
    </xf>
    <xf numFmtId="0" fontId="9" fillId="0" borderId="0" xfId="2" applyFont="1" applyFill="1" applyAlignment="1">
      <alignment horizontal="center" vertical="center"/>
    </xf>
    <xf numFmtId="0" fontId="6" fillId="0" borderId="0" xfId="2" applyFont="1" applyFill="1" applyAlignment="1">
      <alignment horizontal="center" vertical="center"/>
    </xf>
    <xf numFmtId="0" fontId="7" fillId="0" borderId="1" xfId="1" applyFont="1" applyBorder="1" applyAlignment="1">
      <alignment horizontal="center" vertical="center" wrapText="1"/>
    </xf>
    <xf numFmtId="0" fontId="201" fillId="0" borderId="1" xfId="11859" applyFont="1" applyBorder="1" applyAlignment="1">
      <alignment horizontal="center" vertical="center" wrapText="1"/>
    </xf>
    <xf numFmtId="0" fontId="7" fillId="0" borderId="12" xfId="1" applyFont="1" applyBorder="1" applyAlignment="1">
      <alignment horizontal="center" vertical="center" wrapText="1"/>
    </xf>
    <xf numFmtId="0" fontId="7" fillId="0" borderId="48" xfId="1" applyFont="1" applyBorder="1" applyAlignment="1">
      <alignment horizontal="center" vertical="center" wrapText="1"/>
    </xf>
    <xf numFmtId="0" fontId="7" fillId="0" borderId="49" xfId="1" applyFont="1" applyBorder="1" applyAlignment="1">
      <alignment horizontal="center" vertical="center" wrapText="1"/>
    </xf>
    <xf numFmtId="0" fontId="201" fillId="0" borderId="12" xfId="11859" applyFont="1" applyBorder="1" applyAlignment="1">
      <alignment horizontal="center" vertical="center" wrapText="1"/>
    </xf>
    <xf numFmtId="0" fontId="7" fillId="0" borderId="13" xfId="1" applyFont="1" applyBorder="1" applyAlignment="1">
      <alignment horizontal="center" vertical="center" wrapText="1"/>
    </xf>
    <xf numFmtId="0" fontId="7" fillId="0" borderId="40" xfId="1" applyFont="1" applyBorder="1" applyAlignment="1">
      <alignment horizontal="center" vertical="center" wrapText="1"/>
    </xf>
    <xf numFmtId="0" fontId="7" fillId="0" borderId="28" xfId="1" applyFont="1" applyBorder="1" applyAlignment="1">
      <alignment horizontal="center" vertical="center" wrapText="1"/>
    </xf>
    <xf numFmtId="0" fontId="201" fillId="0" borderId="13" xfId="11859" applyFont="1" applyBorder="1" applyAlignment="1">
      <alignment horizontal="center" vertical="center" wrapText="1"/>
    </xf>
    <xf numFmtId="0" fontId="7" fillId="0" borderId="52" xfId="1" applyFont="1" applyBorder="1" applyAlignment="1">
      <alignment horizontal="center" vertical="center" wrapText="1"/>
    </xf>
    <xf numFmtId="0" fontId="201" fillId="0" borderId="52" xfId="11859" applyFont="1" applyBorder="1" applyAlignment="1">
      <alignment horizontal="center" vertical="center" wrapText="1"/>
    </xf>
    <xf numFmtId="0" fontId="201" fillId="0" borderId="1" xfId="44" applyFont="1" applyBorder="1" applyAlignment="1">
      <alignment horizontal="center" vertical="center" wrapText="1"/>
    </xf>
    <xf numFmtId="0" fontId="7" fillId="0" borderId="1" xfId="1" applyFont="1" applyBorder="1" applyAlignment="1">
      <alignment horizontal="center" vertical="center" wrapText="1"/>
    </xf>
    <xf numFmtId="49" fontId="8" fillId="0" borderId="1" xfId="1" applyNumberFormat="1" applyFont="1" applyFill="1" applyBorder="1" applyAlignment="1">
      <alignment horizontal="center" vertical="center"/>
    </xf>
    <xf numFmtId="0" fontId="186" fillId="0" borderId="1" xfId="1" applyFont="1" applyBorder="1"/>
    <xf numFmtId="0" fontId="186" fillId="0" borderId="1" xfId="1" applyFont="1" applyFill="1" applyBorder="1"/>
    <xf numFmtId="0" fontId="6" fillId="0" borderId="0" xfId="0" applyFont="1" applyAlignment="1">
      <alignment horizontal="right"/>
    </xf>
    <xf numFmtId="0" fontId="197" fillId="0" borderId="0" xfId="49" applyFont="1" applyFill="1" applyBorder="1" applyAlignment="1">
      <alignment horizontal="center" vertical="center" wrapText="1"/>
    </xf>
    <xf numFmtId="0" fontId="38" fillId="0" borderId="1" xfId="51" applyFont="1" applyBorder="1" applyAlignment="1">
      <alignment horizontal="center" vertical="center"/>
    </xf>
    <xf numFmtId="0" fontId="6" fillId="0" borderId="48"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9" xfId="0" applyFont="1" applyBorder="1" applyAlignment="1">
      <alignment horizontal="center" vertical="center" wrapText="1"/>
    </xf>
    <xf numFmtId="0" fontId="199" fillId="0" borderId="0" xfId="51" applyFont="1" applyFill="1" applyBorder="1" applyAlignment="1">
      <alignment horizontal="center" vertical="center"/>
    </xf>
    <xf numFmtId="0" fontId="6" fillId="0" borderId="1" xfId="41" applyFont="1" applyBorder="1" applyAlignment="1">
      <alignment horizontal="center" vertical="center" wrapText="1"/>
    </xf>
    <xf numFmtId="0" fontId="38" fillId="0" borderId="1" xfId="51"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231" fontId="211" fillId="120" borderId="53" xfId="20411" applyNumberFormat="1" applyFont="1" applyFill="1" applyBorder="1" applyAlignment="1">
      <alignment horizontal="center" vertical="center" wrapText="1"/>
    </xf>
    <xf numFmtId="231" fontId="211" fillId="0" borderId="53" xfId="20411" applyNumberFormat="1" applyFont="1" applyBorder="1" applyAlignment="1">
      <alignment horizontal="center" vertical="center" wrapText="1"/>
    </xf>
    <xf numFmtId="231" fontId="211" fillId="2" borderId="53" xfId="20411" applyNumberFormat="1" applyFont="1" applyFill="1" applyBorder="1" applyAlignment="1">
      <alignment horizontal="center" vertical="center" wrapText="1"/>
    </xf>
    <xf numFmtId="230" fontId="6" fillId="0" borderId="0" xfId="41" applyNumberFormat="1" applyFont="1" applyBorder="1" applyAlignment="1">
      <alignment horizontal="center" vertical="center" wrapText="1"/>
    </xf>
    <xf numFmtId="0" fontId="6" fillId="0" borderId="1" xfId="0" applyFont="1" applyBorder="1" applyAlignment="1">
      <alignment wrapText="1"/>
    </xf>
    <xf numFmtId="3" fontId="6" fillId="0" borderId="0" xfId="41" applyNumberFormat="1" applyFont="1" applyBorder="1" applyAlignment="1">
      <alignment horizontal="center" vertical="center"/>
    </xf>
    <xf numFmtId="0" fontId="8" fillId="0" borderId="0" xfId="1" applyFont="1" applyBorder="1" applyAlignment="1">
      <alignment horizontal="center" vertical="center" wrapText="1"/>
    </xf>
    <xf numFmtId="0" fontId="212" fillId="0" borderId="0" xfId="2839" applyFont="1" applyAlignment="1">
      <alignment horizontal="center" vertical="center" wrapText="1"/>
    </xf>
    <xf numFmtId="0" fontId="212" fillId="0" borderId="0" xfId="2839" applyFont="1" applyAlignment="1">
      <alignment horizontal="center" vertical="center" wrapText="1"/>
    </xf>
    <xf numFmtId="0" fontId="213" fillId="0" borderId="0" xfId="1" applyFont="1" applyAlignment="1">
      <alignment vertical="center"/>
    </xf>
    <xf numFmtId="0" fontId="212" fillId="0" borderId="0" xfId="2839" applyFont="1" applyAlignment="1">
      <alignment horizontal="center"/>
    </xf>
    <xf numFmtId="0" fontId="212" fillId="0" borderId="0" xfId="2839" applyFont="1" applyAlignment="1">
      <alignment horizontal="center"/>
    </xf>
    <xf numFmtId="0" fontId="213" fillId="0" borderId="0" xfId="1" applyFont="1"/>
    <xf numFmtId="0" fontId="7" fillId="0" borderId="0" xfId="1" applyFont="1"/>
    <xf numFmtId="0" fontId="6" fillId="0" borderId="0" xfId="0" applyFont="1" applyAlignment="1">
      <alignment horizontal="left"/>
    </xf>
    <xf numFmtId="0" fontId="7" fillId="0" borderId="0" xfId="2" applyFont="1" applyAlignment="1">
      <alignment horizontal="center"/>
    </xf>
    <xf numFmtId="0" fontId="195" fillId="0" borderId="0" xfId="46" applyFont="1" applyAlignment="1">
      <alignment horizontal="center" vertical="center" wrapText="1"/>
    </xf>
    <xf numFmtId="0" fontId="195" fillId="0" borderId="0" xfId="46" applyFont="1" applyAlignment="1">
      <alignment wrapText="1"/>
    </xf>
    <xf numFmtId="0" fontId="195" fillId="0" borderId="0" xfId="46" applyFont="1" applyAlignment="1">
      <alignment horizontal="center" wrapText="1"/>
    </xf>
    <xf numFmtId="0" fontId="6" fillId="0" borderId="1" xfId="0" applyFont="1" applyBorder="1" applyAlignment="1">
      <alignment horizontal="center"/>
    </xf>
    <xf numFmtId="0" fontId="6" fillId="0" borderId="1" xfId="0" applyFont="1" applyBorder="1"/>
    <xf numFmtId="0" fontId="214" fillId="0" borderId="0" xfId="2839" applyFont="1" applyAlignment="1">
      <alignment horizontal="center"/>
    </xf>
    <xf numFmtId="0" fontId="214" fillId="0" borderId="0" xfId="2839" applyFont="1" applyAlignment="1"/>
    <xf numFmtId="0" fontId="202" fillId="0" borderId="0" xfId="1" applyFont="1"/>
    <xf numFmtId="49" fontId="83" fillId="2" borderId="0" xfId="20412" applyNumberFormat="1" applyFont="1" applyFill="1" applyAlignment="1">
      <alignment horizontal="center" vertical="center"/>
    </xf>
    <xf numFmtId="0" fontId="6" fillId="2" borderId="0" xfId="20412" applyFont="1" applyFill="1" applyAlignment="1">
      <alignment wrapText="1"/>
    </xf>
    <xf numFmtId="0" fontId="83" fillId="2" borderId="0" xfId="20412" applyFont="1" applyFill="1" applyAlignment="1">
      <alignment horizontal="center" vertical="center" wrapText="1"/>
    </xf>
    <xf numFmtId="0" fontId="6" fillId="2" borderId="0" xfId="20412" applyFont="1" applyFill="1"/>
    <xf numFmtId="0" fontId="13" fillId="2" borderId="0" xfId="2836" applyFont="1" applyFill="1" applyAlignment="1">
      <alignment horizontal="right" vertical="center"/>
    </xf>
    <xf numFmtId="0" fontId="215" fillId="2" borderId="0" xfId="20412" applyFont="1" applyFill="1" applyAlignment="1">
      <alignment horizontal="center" vertical="center" wrapText="1"/>
    </xf>
    <xf numFmtId="0" fontId="215" fillId="2" borderId="0" xfId="20412" applyFont="1" applyFill="1" applyBorder="1" applyAlignment="1">
      <alignment horizontal="center" vertical="center" wrapText="1"/>
    </xf>
    <xf numFmtId="0" fontId="13" fillId="0" borderId="0" xfId="20413" applyFont="1" applyAlignment="1">
      <alignment vertical="center"/>
    </xf>
    <xf numFmtId="0" fontId="5" fillId="2" borderId="0" xfId="2836" applyFont="1" applyFill="1" applyAlignment="1">
      <alignment horizontal="center" vertical="top"/>
    </xf>
    <xf numFmtId="0" fontId="13" fillId="2" borderId="0" xfId="2836" applyFont="1" applyFill="1" applyAlignment="1">
      <alignment horizontal="justify" vertical="center"/>
    </xf>
    <xf numFmtId="0" fontId="13" fillId="2" borderId="0" xfId="2836" applyFont="1" applyFill="1" applyAlignment="1">
      <alignment horizontal="center" vertical="center"/>
    </xf>
    <xf numFmtId="0" fontId="13" fillId="2" borderId="0" xfId="2836" applyFont="1" applyFill="1" applyAlignment="1">
      <alignment horizontal="left" vertical="center" wrapText="1"/>
    </xf>
    <xf numFmtId="0" fontId="5" fillId="2" borderId="0" xfId="2836" applyFont="1" applyFill="1" applyAlignment="1">
      <alignment horizontal="left" vertical="top"/>
    </xf>
    <xf numFmtId="0" fontId="216" fillId="2" borderId="0" xfId="20412" applyFont="1" applyFill="1" applyAlignment="1">
      <alignment horizontal="center" vertical="center" wrapText="1"/>
    </xf>
    <xf numFmtId="49" fontId="217" fillId="0" borderId="47" xfId="20412" applyNumberFormat="1" applyFont="1" applyFill="1" applyBorder="1" applyAlignment="1">
      <alignment horizontal="center" vertical="center" wrapText="1"/>
    </xf>
    <xf numFmtId="0" fontId="218" fillId="0" borderId="54" xfId="20412" applyFont="1" applyFill="1" applyBorder="1" applyAlignment="1">
      <alignment horizontal="center" vertical="center" wrapText="1"/>
    </xf>
    <xf numFmtId="0" fontId="218" fillId="0" borderId="55" xfId="20412" applyFont="1" applyFill="1" applyBorder="1" applyAlignment="1">
      <alignment horizontal="center" vertical="center" wrapText="1"/>
    </xf>
    <xf numFmtId="0" fontId="218" fillId="0" borderId="54" xfId="20412" applyFont="1" applyFill="1" applyBorder="1" applyAlignment="1">
      <alignment horizontal="center" vertical="center" wrapText="1"/>
    </xf>
    <xf numFmtId="0" fontId="9" fillId="0" borderId="56" xfId="20412" applyFont="1" applyFill="1" applyBorder="1" applyAlignment="1">
      <alignment horizontal="center" vertical="center" wrapText="1"/>
    </xf>
    <xf numFmtId="0" fontId="9" fillId="0" borderId="56" xfId="20412" applyFont="1" applyFill="1" applyBorder="1" applyAlignment="1">
      <alignment horizontal="center" vertical="center" wrapText="1"/>
    </xf>
    <xf numFmtId="0" fontId="9" fillId="0" borderId="57" xfId="20412" applyFont="1" applyFill="1" applyBorder="1" applyAlignment="1">
      <alignment horizontal="center" vertical="center" wrapText="1"/>
    </xf>
    <xf numFmtId="0" fontId="9" fillId="0" borderId="54" xfId="20412" applyFont="1" applyFill="1" applyBorder="1" applyAlignment="1">
      <alignment horizontal="center" vertical="center" wrapText="1"/>
    </xf>
    <xf numFmtId="0" fontId="9" fillId="0" borderId="55" xfId="20412" applyFont="1" applyFill="1" applyBorder="1" applyAlignment="1">
      <alignment horizontal="center" vertical="center" wrapText="1"/>
    </xf>
    <xf numFmtId="49" fontId="217" fillId="0" borderId="58" xfId="20412" applyNumberFormat="1" applyFont="1" applyFill="1" applyBorder="1" applyAlignment="1">
      <alignment horizontal="center" vertical="center" wrapText="1"/>
    </xf>
    <xf numFmtId="0" fontId="218" fillId="0" borderId="1" xfId="20412" applyFont="1" applyFill="1" applyBorder="1" applyAlignment="1">
      <alignment horizontal="center" vertical="center" wrapText="1"/>
    </xf>
    <xf numFmtId="0" fontId="218" fillId="0" borderId="59" xfId="20412" applyFont="1" applyFill="1" applyBorder="1" applyAlignment="1">
      <alignment horizontal="center" vertical="center" wrapText="1"/>
    </xf>
    <xf numFmtId="0" fontId="212" fillId="0" borderId="1" xfId="20412" applyFont="1" applyFill="1" applyBorder="1" applyAlignment="1">
      <alignment horizontal="center" vertical="center" wrapText="1"/>
    </xf>
    <xf numFmtId="0" fontId="212" fillId="0" borderId="59" xfId="20412" applyFont="1" applyFill="1" applyBorder="1" applyAlignment="1">
      <alignment horizontal="center" vertical="center" wrapText="1"/>
    </xf>
    <xf numFmtId="49" fontId="219" fillId="0" borderId="12" xfId="20412" applyNumberFormat="1" applyFont="1" applyFill="1" applyBorder="1" applyAlignment="1">
      <alignment horizontal="center" vertical="center"/>
    </xf>
    <xf numFmtId="0" fontId="219" fillId="0" borderId="12" xfId="20412" applyFont="1" applyFill="1" applyBorder="1" applyAlignment="1">
      <alignment horizontal="center" vertical="center" wrapText="1"/>
    </xf>
    <xf numFmtId="0" fontId="219" fillId="2" borderId="60" xfId="20412" applyFont="1" applyFill="1" applyBorder="1" applyAlignment="1">
      <alignment horizontal="center" vertical="center" wrapText="1"/>
    </xf>
    <xf numFmtId="0" fontId="219" fillId="0" borderId="61" xfId="20412" applyFont="1" applyFill="1" applyBorder="1" applyAlignment="1">
      <alignment horizontal="center" vertical="center" wrapText="1"/>
    </xf>
    <xf numFmtId="0" fontId="6" fillId="2" borderId="0" xfId="20412" applyFont="1" applyFill="1" applyAlignment="1">
      <alignment vertical="center"/>
    </xf>
    <xf numFmtId="49" fontId="220" fillId="0" borderId="62" xfId="20412" applyNumberFormat="1" applyFont="1" applyFill="1" applyBorder="1" applyAlignment="1">
      <alignment horizontal="center" vertical="center"/>
    </xf>
    <xf numFmtId="49" fontId="220" fillId="0" borderId="20" xfId="20412" applyNumberFormat="1" applyFont="1" applyFill="1" applyBorder="1" applyAlignment="1">
      <alignment horizontal="center" vertical="center"/>
    </xf>
    <xf numFmtId="49" fontId="220" fillId="0" borderId="63" xfId="20412" applyNumberFormat="1" applyFont="1" applyFill="1" applyBorder="1" applyAlignment="1">
      <alignment horizontal="center" vertical="center"/>
    </xf>
    <xf numFmtId="49" fontId="83" fillId="121" borderId="47" xfId="2836" applyNumberFormat="1" applyFont="1" applyFill="1" applyBorder="1" applyAlignment="1">
      <alignment horizontal="center" vertical="center"/>
    </xf>
    <xf numFmtId="0" fontId="6" fillId="121" borderId="54" xfId="2836" applyFont="1" applyFill="1" applyBorder="1" applyAlignment="1">
      <alignment vertical="center" wrapText="1"/>
    </xf>
    <xf numFmtId="0" fontId="83" fillId="121" borderId="55" xfId="20412" applyFont="1" applyFill="1" applyBorder="1" applyAlignment="1">
      <alignment horizontal="center" vertical="center"/>
    </xf>
    <xf numFmtId="230" fontId="212" fillId="121" borderId="54" xfId="2836" applyNumberFormat="1" applyFont="1" applyFill="1" applyBorder="1" applyAlignment="1">
      <alignment horizontal="center" vertical="center"/>
    </xf>
    <xf numFmtId="232" fontId="212" fillId="121" borderId="54" xfId="20414" applyFont="1" applyFill="1" applyBorder="1" applyAlignment="1">
      <alignment horizontal="center" vertical="center"/>
    </xf>
    <xf numFmtId="231" fontId="212" fillId="121" borderId="54" xfId="2836" applyNumberFormat="1" applyFont="1" applyFill="1" applyBorder="1" applyAlignment="1">
      <alignment horizontal="center" vertical="center"/>
    </xf>
    <xf numFmtId="232" fontId="212" fillId="121" borderId="55" xfId="20414" applyFont="1" applyFill="1" applyBorder="1" applyAlignment="1">
      <alignment horizontal="center" vertical="center"/>
    </xf>
    <xf numFmtId="49" fontId="83" fillId="0" borderId="58" xfId="2836" applyNumberFormat="1" applyFont="1" applyFill="1" applyBorder="1" applyAlignment="1">
      <alignment horizontal="center" vertical="center"/>
    </xf>
    <xf numFmtId="0" fontId="6" fillId="0" borderId="1" xfId="20412" applyFont="1" applyFill="1" applyBorder="1" applyAlignment="1">
      <alignment horizontal="left" vertical="center" indent="1"/>
    </xf>
    <xf numFmtId="0" fontId="83" fillId="0" borderId="59" xfId="20412" applyFont="1" applyFill="1" applyBorder="1" applyAlignment="1">
      <alignment horizontal="center" vertical="center"/>
    </xf>
    <xf numFmtId="232" fontId="83" fillId="0" borderId="2" xfId="20414" applyFont="1" applyFill="1" applyBorder="1" applyAlignment="1">
      <alignment horizontal="center" vertical="center"/>
    </xf>
    <xf numFmtId="232" fontId="83" fillId="0" borderId="59" xfId="20414" applyFont="1" applyFill="1" applyBorder="1" applyAlignment="1">
      <alignment horizontal="center" vertical="center"/>
    </xf>
    <xf numFmtId="0" fontId="6" fillId="0" borderId="1" xfId="20412" applyFont="1" applyFill="1" applyBorder="1" applyAlignment="1">
      <alignment horizontal="left" vertical="center" wrapText="1" indent="1"/>
    </xf>
    <xf numFmtId="49" fontId="83" fillId="118" borderId="58" xfId="2836" applyNumberFormat="1" applyFont="1" applyFill="1" applyBorder="1" applyAlignment="1">
      <alignment horizontal="center" vertical="center"/>
    </xf>
    <xf numFmtId="0" fontId="6" fillId="118" borderId="1" xfId="20412" applyFont="1" applyFill="1" applyBorder="1" applyAlignment="1">
      <alignment horizontal="left" vertical="center" indent="1"/>
    </xf>
    <xf numFmtId="0" fontId="83" fillId="118" borderId="59" xfId="20412" applyFont="1" applyFill="1" applyBorder="1" applyAlignment="1">
      <alignment horizontal="center" vertical="center"/>
    </xf>
    <xf numFmtId="230" fontId="212" fillId="118" borderId="1" xfId="2836" applyNumberFormat="1" applyFont="1" applyFill="1" applyBorder="1" applyAlignment="1">
      <alignment horizontal="center" vertical="center"/>
    </xf>
    <xf numFmtId="232" fontId="212" fillId="118" borderId="1" xfId="20414" applyFont="1" applyFill="1" applyBorder="1" applyAlignment="1">
      <alignment horizontal="center" vertical="center"/>
    </xf>
    <xf numFmtId="233" fontId="212" fillId="118" borderId="1" xfId="20414" applyNumberFormat="1" applyFont="1" applyFill="1" applyBorder="1" applyAlignment="1">
      <alignment horizontal="center" vertical="center"/>
    </xf>
    <xf numFmtId="232" fontId="212" fillId="118" borderId="59" xfId="20414" applyFont="1" applyFill="1" applyBorder="1" applyAlignment="1">
      <alignment horizontal="center" vertical="center"/>
    </xf>
    <xf numFmtId="2" fontId="212" fillId="118" borderId="1" xfId="2836" applyNumberFormat="1" applyFont="1" applyFill="1" applyBorder="1" applyAlignment="1">
      <alignment horizontal="center" vertical="center"/>
    </xf>
    <xf numFmtId="232" fontId="0" fillId="118" borderId="1" xfId="20414" applyFont="1" applyFill="1" applyBorder="1"/>
    <xf numFmtId="232" fontId="0" fillId="118" borderId="59" xfId="20414" applyFont="1" applyFill="1" applyBorder="1"/>
    <xf numFmtId="0" fontId="6" fillId="0" borderId="1" xfId="20412" applyFont="1" applyFill="1" applyBorder="1" applyAlignment="1">
      <alignment horizontal="left" vertical="center" indent="3"/>
    </xf>
    <xf numFmtId="49" fontId="83" fillId="118" borderId="64" xfId="2836" applyNumberFormat="1" applyFont="1" applyFill="1" applyBorder="1" applyAlignment="1">
      <alignment horizontal="center" vertical="center"/>
    </xf>
    <xf numFmtId="0" fontId="83" fillId="118" borderId="60" xfId="20412" applyFont="1" applyFill="1" applyBorder="1" applyAlignment="1">
      <alignment horizontal="center" vertical="center"/>
    </xf>
    <xf numFmtId="49" fontId="212" fillId="116" borderId="65" xfId="2836" applyNumberFormat="1" applyFont="1" applyFill="1" applyBorder="1" applyAlignment="1">
      <alignment horizontal="center" vertical="center"/>
    </xf>
    <xf numFmtId="0" fontId="9" fillId="116" borderId="54" xfId="2836" applyFont="1" applyFill="1" applyBorder="1" applyAlignment="1">
      <alignment vertical="center" wrapText="1"/>
    </xf>
    <xf numFmtId="0" fontId="212" fillId="116" borderId="66" xfId="20412" applyFont="1" applyFill="1" applyBorder="1" applyAlignment="1">
      <alignment horizontal="center" vertical="center"/>
    </xf>
    <xf numFmtId="234" fontId="212" fillId="116" borderId="54" xfId="2836" applyNumberFormat="1" applyFont="1" applyFill="1" applyBorder="1" applyAlignment="1">
      <alignment horizontal="center" vertical="center"/>
    </xf>
    <xf numFmtId="230" fontId="212" fillId="116" borderId="54" xfId="2836" applyNumberFormat="1" applyFont="1" applyFill="1" applyBorder="1" applyAlignment="1">
      <alignment horizontal="center" vertical="center"/>
    </xf>
    <xf numFmtId="232" fontId="212" fillId="116" borderId="54" xfId="20414" applyFont="1" applyFill="1" applyBorder="1" applyAlignment="1">
      <alignment horizontal="center" vertical="center"/>
    </xf>
    <xf numFmtId="232" fontId="212" fillId="116" borderId="55" xfId="20414" applyFont="1" applyFill="1" applyBorder="1" applyAlignment="1">
      <alignment horizontal="center" vertical="center"/>
    </xf>
    <xf numFmtId="232" fontId="83" fillId="0" borderId="12" xfId="20414" applyFont="1" applyFill="1" applyBorder="1" applyAlignment="1">
      <alignment horizontal="center" vertical="center"/>
    </xf>
    <xf numFmtId="0" fontId="6" fillId="0" borderId="1" xfId="20412" applyFont="1" applyFill="1" applyBorder="1" applyAlignment="1">
      <alignment horizontal="left" vertical="center" wrapText="1" indent="3"/>
    </xf>
    <xf numFmtId="232" fontId="83" fillId="0" borderId="1" xfId="20414" applyFont="1" applyFill="1" applyBorder="1" applyAlignment="1">
      <alignment horizontal="center" vertical="center"/>
    </xf>
    <xf numFmtId="232" fontId="0" fillId="0" borderId="1" xfId="20414" applyFont="1" applyFill="1" applyBorder="1"/>
    <xf numFmtId="0" fontId="6" fillId="0" borderId="0" xfId="20412" applyFont="1" applyFill="1"/>
    <xf numFmtId="0" fontId="6" fillId="0" borderId="0" xfId="20412" applyFont="1" applyFill="1" applyAlignment="1">
      <alignment vertical="center"/>
    </xf>
    <xf numFmtId="49" fontId="83" fillId="121" borderId="58" xfId="2836" applyNumberFormat="1" applyFont="1" applyFill="1" applyBorder="1" applyAlignment="1">
      <alignment horizontal="center" vertical="center"/>
    </xf>
    <xf numFmtId="0" fontId="6" fillId="121" borderId="1" xfId="2836" applyFont="1" applyFill="1" applyBorder="1" applyAlignment="1">
      <alignment horizontal="left" vertical="center" wrapText="1" indent="1"/>
    </xf>
    <xf numFmtId="0" fontId="83" fillId="121" borderId="59" xfId="20412" applyFont="1" applyFill="1" applyBorder="1" applyAlignment="1">
      <alignment horizontal="center" vertical="center"/>
    </xf>
    <xf numFmtId="230" fontId="212" fillId="121" borderId="1" xfId="2836" applyNumberFormat="1" applyFont="1" applyFill="1" applyBorder="1" applyAlignment="1">
      <alignment horizontal="center" vertical="center"/>
    </xf>
    <xf numFmtId="232" fontId="212" fillId="121" borderId="1" xfId="20414" applyFont="1" applyFill="1" applyBorder="1" applyAlignment="1">
      <alignment horizontal="center" vertical="center"/>
    </xf>
    <xf numFmtId="232" fontId="212" fillId="121" borderId="59" xfId="20414" applyFont="1" applyFill="1" applyBorder="1" applyAlignment="1">
      <alignment horizontal="center" vertical="center"/>
    </xf>
    <xf numFmtId="0" fontId="6" fillId="118" borderId="1" xfId="20412" applyFont="1" applyFill="1" applyBorder="1" applyAlignment="1">
      <alignment horizontal="left" vertical="center" wrapText="1" indent="3"/>
    </xf>
    <xf numFmtId="231" fontId="4" fillId="118" borderId="1" xfId="2836" applyNumberFormat="1" applyFont="1" applyFill="1" applyBorder="1"/>
    <xf numFmtId="231" fontId="4" fillId="118" borderId="59" xfId="2836" applyNumberFormat="1" applyFont="1" applyFill="1" applyBorder="1"/>
    <xf numFmtId="233" fontId="83" fillId="0" borderId="1" xfId="20414" applyNumberFormat="1" applyFont="1" applyFill="1" applyBorder="1" applyAlignment="1">
      <alignment horizontal="center" vertical="center"/>
    </xf>
    <xf numFmtId="233" fontId="83" fillId="0" borderId="59" xfId="20414" applyNumberFormat="1" applyFont="1" applyFill="1" applyBorder="1" applyAlignment="1">
      <alignment horizontal="center" vertical="center"/>
    </xf>
    <xf numFmtId="0" fontId="6" fillId="0" borderId="1" xfId="20412" applyFont="1" applyFill="1" applyBorder="1" applyAlignment="1">
      <alignment horizontal="left" vertical="center" wrapText="1" indent="5"/>
    </xf>
    <xf numFmtId="0" fontId="6" fillId="118" borderId="1" xfId="2836" applyFont="1" applyFill="1" applyBorder="1" applyAlignment="1">
      <alignment horizontal="left" vertical="center" wrapText="1" indent="7"/>
    </xf>
    <xf numFmtId="230" fontId="83" fillId="118" borderId="1" xfId="2836" applyNumberFormat="1" applyFont="1" applyFill="1" applyBorder="1" applyAlignment="1">
      <alignment horizontal="center" vertical="center"/>
    </xf>
    <xf numFmtId="232" fontId="83" fillId="118" borderId="59" xfId="20414" applyFont="1" applyFill="1" applyBorder="1" applyAlignment="1">
      <alignment horizontal="center" vertical="center"/>
    </xf>
    <xf numFmtId="0" fontId="6" fillId="0" borderId="1" xfId="2836" applyFont="1" applyFill="1" applyBorder="1" applyAlignment="1">
      <alignment horizontal="left" vertical="center" wrapText="1" indent="7"/>
    </xf>
    <xf numFmtId="0" fontId="6" fillId="118" borderId="1" xfId="20412" applyFont="1" applyFill="1" applyBorder="1" applyAlignment="1">
      <alignment horizontal="left" vertical="center" indent="3"/>
    </xf>
    <xf numFmtId="235" fontId="83" fillId="0" borderId="1" xfId="20414" applyNumberFormat="1" applyFont="1" applyFill="1" applyBorder="1" applyAlignment="1">
      <alignment horizontal="center" vertical="center"/>
    </xf>
    <xf numFmtId="232" fontId="83" fillId="118" borderId="1" xfId="20414" applyFont="1" applyFill="1" applyBorder="1" applyAlignment="1">
      <alignment horizontal="center" vertical="center"/>
    </xf>
    <xf numFmtId="235" fontId="83" fillId="118" borderId="1" xfId="20414" applyNumberFormat="1" applyFont="1" applyFill="1" applyBorder="1" applyAlignment="1">
      <alignment horizontal="center" vertical="center"/>
    </xf>
    <xf numFmtId="235" fontId="83" fillId="118" borderId="59" xfId="20414" applyNumberFormat="1" applyFont="1" applyFill="1" applyBorder="1" applyAlignment="1">
      <alignment horizontal="center" vertical="center"/>
    </xf>
    <xf numFmtId="234" fontId="212" fillId="121" borderId="1" xfId="2836" applyNumberFormat="1" applyFont="1" applyFill="1" applyBorder="1" applyAlignment="1">
      <alignment horizontal="center" vertical="center"/>
    </xf>
    <xf numFmtId="230" fontId="83" fillId="2" borderId="1" xfId="2836" applyNumberFormat="1" applyFont="1" applyFill="1" applyBorder="1" applyAlignment="1">
      <alignment horizontal="center" vertical="center"/>
    </xf>
    <xf numFmtId="230" fontId="83" fillId="0" borderId="1" xfId="20412" applyNumberFormat="1" applyFont="1" applyFill="1" applyBorder="1" applyAlignment="1">
      <alignment horizontal="center" vertical="center"/>
    </xf>
    <xf numFmtId="49" fontId="83" fillId="122" borderId="58" xfId="2836" applyNumberFormat="1" applyFont="1" applyFill="1" applyBorder="1" applyAlignment="1">
      <alignment horizontal="center" vertical="center"/>
    </xf>
    <xf numFmtId="0" fontId="6" fillId="122" borderId="1" xfId="20412" applyFont="1" applyFill="1" applyBorder="1" applyAlignment="1">
      <alignment horizontal="left" vertical="center" indent="3"/>
    </xf>
    <xf numFmtId="0" fontId="83" fillId="122" borderId="59" xfId="20412" applyFont="1" applyFill="1" applyBorder="1" applyAlignment="1">
      <alignment horizontal="center" vertical="center"/>
    </xf>
    <xf numFmtId="230" fontId="83" fillId="122" borderId="1" xfId="20412" applyNumberFormat="1" applyFont="1" applyFill="1" applyBorder="1" applyAlignment="1">
      <alignment horizontal="center" vertical="center"/>
    </xf>
    <xf numFmtId="232" fontId="83" fillId="122" borderId="1" xfId="20414" applyFont="1" applyFill="1" applyBorder="1" applyAlignment="1">
      <alignment horizontal="center" vertical="center"/>
    </xf>
    <xf numFmtId="232" fontId="83" fillId="122" borderId="59" xfId="20414" applyFont="1" applyFill="1" applyBorder="1" applyAlignment="1">
      <alignment horizontal="center" vertical="center"/>
    </xf>
    <xf numFmtId="49" fontId="83" fillId="122" borderId="67" xfId="2836" applyNumberFormat="1" applyFont="1" applyFill="1" applyBorder="1" applyAlignment="1">
      <alignment horizontal="center" vertical="center"/>
    </xf>
    <xf numFmtId="0" fontId="6" fillId="122" borderId="12" xfId="20412" applyFont="1" applyFill="1" applyBorder="1" applyAlignment="1">
      <alignment horizontal="left" vertical="center" indent="3"/>
    </xf>
    <xf numFmtId="0" fontId="83" fillId="122" borderId="61" xfId="20412" applyFont="1" applyFill="1" applyBorder="1" applyAlignment="1">
      <alignment horizontal="center" vertical="center"/>
    </xf>
    <xf numFmtId="233" fontId="83" fillId="122" borderId="1" xfId="20414" applyNumberFormat="1" applyFont="1" applyFill="1" applyBorder="1" applyAlignment="1">
      <alignment horizontal="center" vertical="center"/>
    </xf>
    <xf numFmtId="0" fontId="6" fillId="121" borderId="54" xfId="2836" applyFont="1" applyFill="1" applyBorder="1" applyAlignment="1">
      <alignment horizontal="left" vertical="center" wrapText="1" indent="1"/>
    </xf>
    <xf numFmtId="232" fontId="0" fillId="122" borderId="1" xfId="20414" applyFont="1" applyFill="1" applyBorder="1"/>
    <xf numFmtId="232" fontId="0" fillId="122" borderId="59" xfId="20414" applyFont="1" applyFill="1" applyBorder="1"/>
    <xf numFmtId="49" fontId="83" fillId="122" borderId="64" xfId="2836" applyNumberFormat="1" applyFont="1" applyFill="1" applyBorder="1" applyAlignment="1">
      <alignment horizontal="center" vertical="center"/>
    </xf>
    <xf numFmtId="0" fontId="6" fillId="122" borderId="68" xfId="20412" applyFont="1" applyFill="1" applyBorder="1" applyAlignment="1">
      <alignment horizontal="left" vertical="center" indent="3"/>
    </xf>
    <xf numFmtId="0" fontId="83" fillId="122" borderId="60" xfId="20412" applyFont="1" applyFill="1" applyBorder="1" applyAlignment="1">
      <alignment horizontal="center" vertical="center"/>
    </xf>
    <xf numFmtId="234" fontId="83" fillId="122" borderId="1" xfId="20412" applyNumberFormat="1" applyFont="1" applyFill="1" applyBorder="1" applyAlignment="1">
      <alignment horizontal="center" vertical="center"/>
    </xf>
    <xf numFmtId="232" fontId="83" fillId="122" borderId="12" xfId="20414" applyFont="1" applyFill="1" applyBorder="1" applyAlignment="1">
      <alignment horizontal="center" vertical="center"/>
    </xf>
    <xf numFmtId="232" fontId="0" fillId="122" borderId="68" xfId="20414" applyFont="1" applyFill="1" applyBorder="1"/>
    <xf numFmtId="232" fontId="0" fillId="122" borderId="60" xfId="20414" applyFont="1" applyFill="1" applyBorder="1"/>
    <xf numFmtId="49" fontId="83" fillId="121" borderId="65" xfId="2836" applyNumberFormat="1" applyFont="1" applyFill="1" applyBorder="1" applyAlignment="1">
      <alignment horizontal="center" vertical="center"/>
    </xf>
    <xf numFmtId="0" fontId="83" fillId="121" borderId="66" xfId="20412" applyFont="1" applyFill="1" applyBorder="1" applyAlignment="1">
      <alignment horizontal="center" vertical="center"/>
    </xf>
    <xf numFmtId="232" fontId="0" fillId="2" borderId="1" xfId="20414" applyFont="1" applyFill="1" applyBorder="1"/>
    <xf numFmtId="0" fontId="83" fillId="0" borderId="44" xfId="20412" applyFont="1" applyFill="1" applyBorder="1" applyAlignment="1">
      <alignment horizontal="center" vertical="center"/>
    </xf>
    <xf numFmtId="230" fontId="83" fillId="118" borderId="1" xfId="20412" applyNumberFormat="1" applyFont="1" applyFill="1" applyBorder="1" applyAlignment="1">
      <alignment horizontal="center" vertical="center"/>
    </xf>
    <xf numFmtId="0" fontId="6" fillId="121" borderId="1" xfId="2836" applyFont="1" applyFill="1" applyBorder="1" applyAlignment="1">
      <alignment vertical="center" wrapText="1"/>
    </xf>
    <xf numFmtId="230" fontId="212" fillId="121" borderId="52" xfId="2836" applyNumberFormat="1" applyFont="1" applyFill="1" applyBorder="1" applyAlignment="1">
      <alignment horizontal="center" vertical="center"/>
    </xf>
    <xf numFmtId="232" fontId="212" fillId="121" borderId="52" xfId="20414" applyFont="1" applyFill="1" applyBorder="1" applyAlignment="1">
      <alignment horizontal="center" vertical="center"/>
    </xf>
    <xf numFmtId="232" fontId="212" fillId="121" borderId="66" xfId="20414" applyFont="1" applyFill="1" applyBorder="1" applyAlignment="1">
      <alignment horizontal="center" vertical="center"/>
    </xf>
    <xf numFmtId="49" fontId="83" fillId="116" borderId="58" xfId="2836" applyNumberFormat="1" applyFont="1" applyFill="1" applyBorder="1" applyAlignment="1">
      <alignment horizontal="center" vertical="center"/>
    </xf>
    <xf numFmtId="0" fontId="6" fillId="116" borderId="1" xfId="20412" applyFont="1" applyFill="1" applyBorder="1" applyAlignment="1">
      <alignment horizontal="left" vertical="center" wrapText="1" indent="1"/>
    </xf>
    <xf numFmtId="0" fontId="83" fillId="116" borderId="59" xfId="20412" applyFont="1" applyFill="1" applyBorder="1" applyAlignment="1">
      <alignment horizontal="center" vertical="center"/>
    </xf>
    <xf numFmtId="235" fontId="212" fillId="116" borderId="52" xfId="20414" applyNumberFormat="1" applyFont="1" applyFill="1" applyBorder="1" applyAlignment="1">
      <alignment horizontal="center" vertical="center"/>
    </xf>
    <xf numFmtId="233" fontId="212" fillId="116" borderId="52" xfId="20414" applyNumberFormat="1" applyFont="1" applyFill="1" applyBorder="1" applyAlignment="1">
      <alignment horizontal="center" vertical="center"/>
    </xf>
    <xf numFmtId="235" fontId="212" fillId="116" borderId="66" xfId="20414" applyNumberFormat="1" applyFont="1" applyFill="1" applyBorder="1" applyAlignment="1">
      <alignment horizontal="center" vertical="center"/>
    </xf>
    <xf numFmtId="232" fontId="83" fillId="2" borderId="1" xfId="20414" applyFont="1" applyFill="1" applyBorder="1" applyAlignment="1">
      <alignment horizontal="center" vertical="center"/>
    </xf>
    <xf numFmtId="232" fontId="83" fillId="0" borderId="13" xfId="20414" applyFont="1" applyFill="1" applyBorder="1" applyAlignment="1">
      <alignment horizontal="center" vertical="center"/>
    </xf>
    <xf numFmtId="0" fontId="6" fillId="116" borderId="1" xfId="2836" applyFont="1" applyFill="1" applyBorder="1" applyAlignment="1">
      <alignment horizontal="left" vertical="center" wrapText="1" indent="1"/>
    </xf>
    <xf numFmtId="230" fontId="212" fillId="116" borderId="52" xfId="2836" applyNumberFormat="1" applyFont="1" applyFill="1" applyBorder="1" applyAlignment="1">
      <alignment horizontal="center" vertical="center"/>
    </xf>
    <xf numFmtId="232" fontId="212" fillId="116" borderId="52" xfId="20414" applyFont="1" applyFill="1" applyBorder="1" applyAlignment="1">
      <alignment horizontal="center" vertical="center"/>
    </xf>
    <xf numFmtId="232" fontId="212" fillId="116" borderId="66" xfId="20414" applyFont="1" applyFill="1" applyBorder="1" applyAlignment="1">
      <alignment horizontal="center" vertical="center"/>
    </xf>
    <xf numFmtId="230" fontId="202" fillId="0" borderId="1" xfId="2836" applyNumberFormat="1" applyFont="1" applyFill="1" applyBorder="1" applyAlignment="1">
      <alignment horizontal="center"/>
    </xf>
    <xf numFmtId="232" fontId="202" fillId="0" borderId="1" xfId="20414" applyFont="1" applyFill="1" applyBorder="1" applyAlignment="1">
      <alignment horizontal="center"/>
    </xf>
    <xf numFmtId="232" fontId="202" fillId="0" borderId="59" xfId="20414" applyFont="1" applyFill="1" applyBorder="1" applyAlignment="1">
      <alignment horizontal="center"/>
    </xf>
    <xf numFmtId="232" fontId="6" fillId="0" borderId="1" xfId="20414" applyFont="1" applyFill="1" applyBorder="1" applyAlignment="1">
      <alignment horizontal="left" vertical="center" wrapText="1"/>
    </xf>
    <xf numFmtId="230" fontId="212" fillId="121" borderId="66" xfId="2836" applyNumberFormat="1" applyFont="1" applyFill="1" applyBorder="1" applyAlignment="1">
      <alignment horizontal="center" vertical="center"/>
    </xf>
    <xf numFmtId="0" fontId="6" fillId="0" borderId="1" xfId="2836" applyFont="1" applyFill="1" applyBorder="1" applyAlignment="1">
      <alignment horizontal="left" vertical="center" wrapText="1" indent="1"/>
    </xf>
    <xf numFmtId="0" fontId="6" fillId="118" borderId="1" xfId="2836" applyFont="1" applyFill="1" applyBorder="1" applyAlignment="1">
      <alignment horizontal="left" vertical="center" wrapText="1" indent="1"/>
    </xf>
    <xf numFmtId="0" fontId="6" fillId="118" borderId="1" xfId="20412" applyFont="1" applyFill="1" applyBorder="1" applyAlignment="1">
      <alignment horizontal="left" vertical="center" wrapText="1" indent="1"/>
    </xf>
    <xf numFmtId="49" fontId="83" fillId="0" borderId="64" xfId="2836" applyNumberFormat="1" applyFont="1" applyFill="1" applyBorder="1" applyAlignment="1">
      <alignment horizontal="center" vertical="center"/>
    </xf>
    <xf numFmtId="0" fontId="83" fillId="0" borderId="60" xfId="20412" applyFont="1" applyFill="1" applyBorder="1" applyAlignment="1">
      <alignment horizontal="center" vertical="center"/>
    </xf>
    <xf numFmtId="232" fontId="6" fillId="0" borderId="68" xfId="20414" applyFont="1" applyFill="1" applyBorder="1" applyAlignment="1">
      <alignment horizontal="left" vertical="center" wrapText="1"/>
    </xf>
    <xf numFmtId="232" fontId="0" fillId="0" borderId="12" xfId="20414" applyFont="1" applyFill="1" applyBorder="1"/>
    <xf numFmtId="232" fontId="6" fillId="0" borderId="60" xfId="20414" applyFont="1" applyFill="1" applyBorder="1" applyAlignment="1">
      <alignment horizontal="left" vertical="center" wrapText="1"/>
    </xf>
    <xf numFmtId="49" fontId="83" fillId="0" borderId="47" xfId="2836" applyNumberFormat="1" applyFont="1" applyFill="1" applyBorder="1" applyAlignment="1">
      <alignment horizontal="center" vertical="center"/>
    </xf>
    <xf numFmtId="0" fontId="6" fillId="0" borderId="54" xfId="2836" applyFont="1" applyFill="1" applyBorder="1" applyAlignment="1">
      <alignment vertical="center" wrapText="1"/>
    </xf>
    <xf numFmtId="0" fontId="83" fillId="0" borderId="55" xfId="20412" applyFont="1" applyFill="1" applyBorder="1" applyAlignment="1">
      <alignment horizontal="center" vertical="center"/>
    </xf>
    <xf numFmtId="232" fontId="6" fillId="0" borderId="52" xfId="20414" applyFont="1" applyFill="1" applyBorder="1" applyAlignment="1">
      <alignment horizontal="left" vertical="center" wrapText="1"/>
    </xf>
    <xf numFmtId="232" fontId="6" fillId="0" borderId="54" xfId="20414" applyFont="1" applyFill="1" applyBorder="1" applyAlignment="1">
      <alignment horizontal="left" vertical="center" wrapText="1"/>
    </xf>
    <xf numFmtId="49" fontId="83" fillId="0" borderId="67" xfId="2836" applyNumberFormat="1" applyFont="1" applyFill="1" applyBorder="1" applyAlignment="1">
      <alignment horizontal="center" vertical="center"/>
    </xf>
    <xf numFmtId="0" fontId="6" fillId="0" borderId="68" xfId="2836" applyFont="1" applyFill="1" applyBorder="1" applyAlignment="1">
      <alignment horizontal="left" vertical="center" wrapText="1" indent="1"/>
    </xf>
    <xf numFmtId="232" fontId="83" fillId="0" borderId="68" xfId="20414" applyFont="1" applyFill="1" applyBorder="1" applyAlignment="1">
      <alignment horizontal="center" vertical="center"/>
    </xf>
    <xf numFmtId="230" fontId="83" fillId="2" borderId="1" xfId="20412" applyNumberFormat="1" applyFont="1" applyFill="1" applyBorder="1" applyAlignment="1">
      <alignment horizontal="center" vertical="center"/>
    </xf>
    <xf numFmtId="232" fontId="0" fillId="121" borderId="1" xfId="20414" applyFont="1" applyFill="1" applyBorder="1"/>
    <xf numFmtId="232" fontId="0" fillId="121" borderId="59" xfId="20414" applyFont="1" applyFill="1" applyBorder="1"/>
    <xf numFmtId="165" fontId="212" fillId="121" borderId="52" xfId="2836" applyNumberFormat="1" applyFont="1" applyFill="1" applyBorder="1" applyAlignment="1">
      <alignment horizontal="center" vertical="center"/>
    </xf>
    <xf numFmtId="233" fontId="83" fillId="116" borderId="1" xfId="20414" applyNumberFormat="1" applyFont="1" applyFill="1" applyBorder="1" applyAlignment="1">
      <alignment vertical="center" wrapText="1"/>
    </xf>
    <xf numFmtId="233" fontId="83" fillId="116" borderId="1" xfId="20414" applyNumberFormat="1" applyFont="1" applyFill="1" applyBorder="1" applyAlignment="1">
      <alignment horizontal="center" vertical="center" wrapText="1"/>
    </xf>
    <xf numFmtId="232" fontId="83" fillId="116" borderId="1" xfId="20414" applyFont="1" applyFill="1" applyBorder="1" applyAlignment="1">
      <alignment horizontal="center" vertical="center" wrapText="1"/>
    </xf>
    <xf numFmtId="232" fontId="83" fillId="116" borderId="59" xfId="20414" applyFont="1" applyFill="1" applyBorder="1" applyAlignment="1">
      <alignment horizontal="center" vertical="center" wrapText="1"/>
    </xf>
    <xf numFmtId="232" fontId="6" fillId="118" borderId="1" xfId="20414" applyFont="1" applyFill="1" applyBorder="1" applyAlignment="1">
      <alignment horizontal="left" vertical="center" wrapText="1"/>
    </xf>
    <xf numFmtId="232" fontId="6" fillId="0" borderId="59" xfId="20414" applyFont="1" applyFill="1" applyBorder="1" applyAlignment="1">
      <alignment horizontal="left" vertical="center" wrapText="1"/>
    </xf>
    <xf numFmtId="232" fontId="6" fillId="118" borderId="59" xfId="20414" applyFont="1" applyFill="1" applyBorder="1" applyAlignment="1">
      <alignment horizontal="left" vertical="center" wrapText="1"/>
    </xf>
    <xf numFmtId="235" fontId="212" fillId="121" borderId="52" xfId="20414" applyNumberFormat="1" applyFont="1" applyFill="1" applyBorder="1" applyAlignment="1">
      <alignment horizontal="center" vertical="center"/>
    </xf>
    <xf numFmtId="235" fontId="212" fillId="121" borderId="66" xfId="20414" applyNumberFormat="1" applyFont="1" applyFill="1" applyBorder="1" applyAlignment="1">
      <alignment horizontal="center" vertical="center"/>
    </xf>
    <xf numFmtId="233" fontId="6" fillId="0" borderId="1" xfId="20414" applyNumberFormat="1" applyFont="1" applyFill="1" applyBorder="1" applyAlignment="1">
      <alignment horizontal="left" vertical="center" wrapText="1"/>
    </xf>
    <xf numFmtId="235" fontId="6" fillId="0" borderId="1" xfId="20414" applyNumberFormat="1" applyFont="1" applyFill="1" applyBorder="1" applyAlignment="1">
      <alignment horizontal="left" vertical="center" wrapText="1"/>
    </xf>
    <xf numFmtId="235" fontId="6" fillId="0" borderId="59" xfId="20414" applyNumberFormat="1" applyFont="1" applyFill="1" applyBorder="1" applyAlignment="1">
      <alignment horizontal="left" vertical="center" wrapText="1"/>
    </xf>
    <xf numFmtId="232" fontId="83" fillId="116" borderId="1" xfId="20414" applyFont="1" applyFill="1" applyBorder="1" applyAlignment="1">
      <alignment horizontal="center" vertical="center"/>
    </xf>
    <xf numFmtId="235" fontId="83" fillId="116" borderId="1" xfId="20414" applyNumberFormat="1" applyFont="1" applyFill="1" applyBorder="1" applyAlignment="1">
      <alignment horizontal="center" vertical="center"/>
    </xf>
    <xf numFmtId="235" fontId="83" fillId="116" borderId="59" xfId="20414" applyNumberFormat="1" applyFont="1" applyFill="1" applyBorder="1" applyAlignment="1">
      <alignment horizontal="center" vertical="center"/>
    </xf>
    <xf numFmtId="233" fontId="41" fillId="121" borderId="1" xfId="20414" applyNumberFormat="1" applyFont="1" applyFill="1" applyBorder="1"/>
    <xf numFmtId="165" fontId="83" fillId="2" borderId="1" xfId="20412" applyNumberFormat="1" applyFont="1" applyFill="1" applyBorder="1" applyAlignment="1">
      <alignment horizontal="center" vertical="center"/>
    </xf>
    <xf numFmtId="232" fontId="83" fillId="2" borderId="59" xfId="20414" applyFont="1" applyFill="1" applyBorder="1" applyAlignment="1">
      <alignment horizontal="center" vertical="center"/>
    </xf>
    <xf numFmtId="233" fontId="83" fillId="0" borderId="44" xfId="20414" applyNumberFormat="1" applyFont="1" applyFill="1" applyBorder="1" applyAlignment="1">
      <alignment horizontal="center" vertical="center"/>
    </xf>
    <xf numFmtId="1" fontId="212" fillId="121" borderId="52" xfId="2836" applyNumberFormat="1" applyFont="1" applyFill="1" applyBorder="1" applyAlignment="1">
      <alignment horizontal="center" vertical="center"/>
    </xf>
    <xf numFmtId="236" fontId="212" fillId="121" borderId="52" xfId="20414" applyNumberFormat="1" applyFont="1" applyFill="1" applyBorder="1" applyAlignment="1">
      <alignment horizontal="center" vertical="center"/>
    </xf>
    <xf numFmtId="237" fontId="212" fillId="121" borderId="52" xfId="20414" applyNumberFormat="1" applyFont="1" applyFill="1" applyBorder="1" applyAlignment="1">
      <alignment horizontal="center" vertical="center"/>
    </xf>
    <xf numFmtId="232" fontId="212" fillId="121" borderId="68" xfId="20414" applyFont="1" applyFill="1" applyBorder="1" applyAlignment="1">
      <alignment horizontal="center" vertical="center"/>
    </xf>
    <xf numFmtId="232" fontId="41" fillId="121" borderId="68" xfId="20414" applyFont="1" applyFill="1" applyBorder="1"/>
    <xf numFmtId="232" fontId="212" fillId="121" borderId="69" xfId="20414" applyFont="1" applyFill="1" applyBorder="1" applyAlignment="1">
      <alignment horizontal="center" vertical="center"/>
    </xf>
    <xf numFmtId="232" fontId="41" fillId="121" borderId="60" xfId="20414" applyFont="1" applyFill="1" applyBorder="1"/>
    <xf numFmtId="232" fontId="0" fillId="0" borderId="54" xfId="20414" applyFont="1" applyFill="1" applyBorder="1"/>
    <xf numFmtId="232" fontId="0" fillId="0" borderId="52" xfId="20414" applyFont="1" applyFill="1" applyBorder="1"/>
    <xf numFmtId="232" fontId="83" fillId="0" borderId="52" xfId="20414" applyFont="1" applyFill="1" applyBorder="1" applyAlignment="1">
      <alignment horizontal="center" vertical="center"/>
    </xf>
    <xf numFmtId="232" fontId="83" fillId="0" borderId="66" xfId="20414" applyFont="1" applyFill="1" applyBorder="1" applyAlignment="1">
      <alignment horizontal="center" vertical="center"/>
    </xf>
    <xf numFmtId="232" fontId="6" fillId="121" borderId="1" xfId="20414" applyFont="1" applyFill="1" applyBorder="1" applyAlignment="1">
      <alignment horizontal="left" vertical="center" wrapText="1"/>
    </xf>
    <xf numFmtId="232" fontId="6" fillId="121" borderId="59" xfId="20414" applyFont="1" applyFill="1" applyBorder="1" applyAlignment="1">
      <alignment horizontal="left" vertical="center" wrapText="1"/>
    </xf>
    <xf numFmtId="0" fontId="6" fillId="0" borderId="1" xfId="20412" applyFont="1" applyFill="1" applyBorder="1" applyAlignment="1">
      <alignment horizontal="left" vertical="center" indent="5"/>
    </xf>
    <xf numFmtId="0" fontId="6" fillId="0" borderId="68" xfId="20412" applyFont="1" applyFill="1" applyBorder="1" applyAlignment="1">
      <alignment horizontal="left" vertical="center" indent="5"/>
    </xf>
    <xf numFmtId="49" fontId="83" fillId="0" borderId="65" xfId="2836" applyNumberFormat="1" applyFont="1" applyFill="1" applyBorder="1" applyAlignment="1">
      <alignment horizontal="center" vertical="center"/>
    </xf>
    <xf numFmtId="0" fontId="6" fillId="0" borderId="52" xfId="2836" applyFont="1" applyFill="1" applyBorder="1" applyAlignment="1">
      <alignment vertical="center" wrapText="1"/>
    </xf>
    <xf numFmtId="0" fontId="83" fillId="0" borderId="66" xfId="20412" applyFont="1" applyFill="1" applyBorder="1" applyAlignment="1">
      <alignment horizontal="center" vertical="center"/>
    </xf>
    <xf numFmtId="0" fontId="4" fillId="0" borderId="52" xfId="2836" applyFont="1" applyFill="1" applyBorder="1" applyAlignment="1">
      <alignment horizontal="center" vertical="center"/>
    </xf>
    <xf numFmtId="0" fontId="4" fillId="0" borderId="66" xfId="2836" applyFont="1" applyFill="1" applyBorder="1" applyAlignment="1">
      <alignment horizontal="center" vertical="center"/>
    </xf>
    <xf numFmtId="0" fontId="4" fillId="0" borderId="1" xfId="2836" applyFont="1" applyFill="1" applyBorder="1" applyAlignment="1">
      <alignment horizontal="center" vertical="center"/>
    </xf>
    <xf numFmtId="0" fontId="4" fillId="0" borderId="59" xfId="2836" applyFont="1" applyFill="1" applyBorder="1" applyAlignment="1">
      <alignment horizontal="center" vertical="center"/>
    </xf>
    <xf numFmtId="49" fontId="83" fillId="116" borderId="65" xfId="2836" applyNumberFormat="1" applyFont="1" applyFill="1" applyBorder="1" applyAlignment="1">
      <alignment horizontal="center" vertical="center"/>
    </xf>
    <xf numFmtId="0" fontId="6" fillId="116" borderId="52" xfId="2836" applyFont="1" applyFill="1" applyBorder="1" applyAlignment="1">
      <alignment vertical="center" wrapText="1"/>
    </xf>
    <xf numFmtId="0" fontId="83" fillId="116" borderId="66" xfId="20412" applyFont="1" applyFill="1" applyBorder="1" applyAlignment="1">
      <alignment horizontal="center" vertical="center"/>
    </xf>
    <xf numFmtId="0" fontId="4" fillId="116" borderId="52" xfId="2836" applyFont="1" applyFill="1" applyBorder="1" applyAlignment="1">
      <alignment horizontal="center" vertical="center"/>
    </xf>
    <xf numFmtId="0" fontId="4" fillId="116" borderId="66" xfId="2836" applyFont="1" applyFill="1" applyBorder="1" applyAlignment="1">
      <alignment horizontal="center" vertical="center"/>
    </xf>
    <xf numFmtId="231" fontId="212" fillId="121" borderId="52" xfId="2836" applyNumberFormat="1" applyFont="1" applyFill="1" applyBorder="1" applyAlignment="1">
      <alignment horizontal="center" vertical="center"/>
    </xf>
    <xf numFmtId="0" fontId="6" fillId="118" borderId="1" xfId="20412" applyFont="1" applyFill="1" applyBorder="1" applyAlignment="1">
      <alignment horizontal="left" vertical="center" indent="5"/>
    </xf>
    <xf numFmtId="165" fontId="83" fillId="118" borderId="1" xfId="20412" applyNumberFormat="1" applyFont="1" applyFill="1" applyBorder="1" applyAlignment="1">
      <alignment horizontal="center" vertical="center"/>
    </xf>
    <xf numFmtId="234" fontId="83" fillId="118" borderId="1" xfId="20412" applyNumberFormat="1" applyFont="1" applyFill="1" applyBorder="1" applyAlignment="1">
      <alignment horizontal="center" vertical="center"/>
    </xf>
    <xf numFmtId="0" fontId="6" fillId="0" borderId="1" xfId="2836" applyFont="1" applyFill="1" applyBorder="1" applyAlignment="1">
      <alignment vertical="center" wrapText="1"/>
    </xf>
    <xf numFmtId="0" fontId="6" fillId="0" borderId="68" xfId="2836" applyFont="1" applyFill="1" applyBorder="1" applyAlignment="1">
      <alignment vertical="center" wrapText="1"/>
    </xf>
    <xf numFmtId="0" fontId="216" fillId="0" borderId="70" xfId="20412" applyFont="1" applyFill="1" applyBorder="1" applyAlignment="1">
      <alignment horizontal="center" vertical="center" wrapText="1"/>
    </xf>
    <xf numFmtId="0" fontId="216" fillId="0" borderId="0" xfId="20412" applyFont="1" applyFill="1" applyBorder="1" applyAlignment="1">
      <alignment horizontal="center" vertical="center" wrapText="1"/>
    </xf>
    <xf numFmtId="0" fontId="216" fillId="0" borderId="71" xfId="20412" applyFont="1" applyFill="1" applyBorder="1" applyAlignment="1">
      <alignment horizontal="center" vertical="center" wrapText="1"/>
    </xf>
    <xf numFmtId="49" fontId="221" fillId="0" borderId="47" xfId="20412" applyNumberFormat="1" applyFont="1" applyFill="1" applyBorder="1" applyAlignment="1">
      <alignment horizontal="center" vertical="center" wrapText="1"/>
    </xf>
    <xf numFmtId="0" fontId="190" fillId="0" borderId="54" xfId="20412" applyFont="1" applyFill="1" applyBorder="1" applyAlignment="1">
      <alignment horizontal="center" vertical="center" wrapText="1"/>
    </xf>
    <xf numFmtId="0" fontId="190" fillId="0" borderId="55" xfId="20412" applyFont="1" applyFill="1" applyBorder="1" applyAlignment="1">
      <alignment horizontal="center" vertical="center" wrapText="1"/>
    </xf>
    <xf numFmtId="49" fontId="221" fillId="0" borderId="58" xfId="20412" applyNumberFormat="1" applyFont="1" applyFill="1" applyBorder="1" applyAlignment="1">
      <alignment horizontal="center" vertical="center" wrapText="1"/>
    </xf>
    <xf numFmtId="0" fontId="190" fillId="0" borderId="1" xfId="20412" applyFont="1" applyFill="1" applyBorder="1" applyAlignment="1">
      <alignment horizontal="center" vertical="center" wrapText="1"/>
    </xf>
    <xf numFmtId="0" fontId="190" fillId="0" borderId="59" xfId="20412" applyFont="1" applyFill="1" applyBorder="1" applyAlignment="1">
      <alignment horizontal="center" vertical="center" wrapText="1"/>
    </xf>
    <xf numFmtId="49" fontId="219" fillId="0" borderId="64" xfId="20412" applyNumberFormat="1" applyFont="1" applyFill="1" applyBorder="1" applyAlignment="1">
      <alignment horizontal="center" vertical="center"/>
    </xf>
    <xf numFmtId="0" fontId="219" fillId="0" borderId="68" xfId="20412" applyFont="1" applyFill="1" applyBorder="1" applyAlignment="1">
      <alignment horizontal="center" vertical="center" wrapText="1"/>
    </xf>
    <xf numFmtId="0" fontId="219" fillId="0" borderId="60" xfId="20412" applyFont="1" applyFill="1" applyBorder="1" applyAlignment="1">
      <alignment horizontal="center" vertical="center" wrapText="1"/>
    </xf>
    <xf numFmtId="0" fontId="219" fillId="0" borderId="68" xfId="20412" applyFont="1" applyFill="1" applyBorder="1" applyAlignment="1">
      <alignment horizontal="center" vertical="center"/>
    </xf>
    <xf numFmtId="0" fontId="222" fillId="0" borderId="60" xfId="20412" applyFont="1" applyFill="1" applyBorder="1" applyAlignment="1">
      <alignment horizontal="center" vertical="center"/>
    </xf>
    <xf numFmtId="0" fontId="6" fillId="121" borderId="72" xfId="20412" applyFont="1" applyFill="1" applyBorder="1" applyAlignment="1">
      <alignment horizontal="left" vertical="center" wrapText="1"/>
    </xf>
    <xf numFmtId="0" fontId="6" fillId="121" borderId="57" xfId="20412" applyFont="1" applyFill="1" applyBorder="1" applyAlignment="1">
      <alignment horizontal="left" vertical="center" wrapText="1"/>
    </xf>
    <xf numFmtId="164" fontId="212" fillId="121" borderId="52" xfId="2836" applyNumberFormat="1" applyFont="1" applyFill="1" applyBorder="1" applyAlignment="1">
      <alignment horizontal="center" vertical="center"/>
    </xf>
    <xf numFmtId="0" fontId="6" fillId="116" borderId="1" xfId="2836" applyFont="1" applyFill="1" applyBorder="1" applyAlignment="1">
      <alignment vertical="center"/>
    </xf>
    <xf numFmtId="165" fontId="83" fillId="116" borderId="1" xfId="20412" applyNumberFormat="1" applyFont="1" applyFill="1" applyBorder="1" applyAlignment="1">
      <alignment horizontal="center" vertical="center"/>
    </xf>
    <xf numFmtId="232" fontId="83" fillId="116" borderId="59" xfId="20414" applyFont="1" applyFill="1" applyBorder="1" applyAlignment="1">
      <alignment horizontal="center" vertical="center"/>
    </xf>
    <xf numFmtId="165" fontId="212" fillId="2" borderId="1" xfId="20412" applyNumberFormat="1" applyFont="1" applyFill="1" applyBorder="1" applyAlignment="1">
      <alignment horizontal="center" vertical="center"/>
    </xf>
    <xf numFmtId="232" fontId="212" fillId="2" borderId="1" xfId="20414" applyFont="1" applyFill="1" applyBorder="1" applyAlignment="1">
      <alignment horizontal="center" vertical="center"/>
    </xf>
    <xf numFmtId="232" fontId="212" fillId="2" borderId="59" xfId="20414" applyFont="1" applyFill="1" applyBorder="1" applyAlignment="1">
      <alignment horizontal="center" vertical="center"/>
    </xf>
    <xf numFmtId="0" fontId="6" fillId="118" borderId="1" xfId="20412" applyFont="1" applyFill="1" applyBorder="1" applyAlignment="1">
      <alignment horizontal="left" vertical="center" wrapText="1" indent="5"/>
    </xf>
    <xf numFmtId="233" fontId="83" fillId="118" borderId="1" xfId="20414" applyNumberFormat="1" applyFont="1" applyFill="1" applyBorder="1" applyAlignment="1">
      <alignment horizontal="center" vertical="center"/>
    </xf>
    <xf numFmtId="232" fontId="83" fillId="0" borderId="44" xfId="20414" applyFont="1" applyFill="1" applyBorder="1" applyAlignment="1">
      <alignment horizontal="center" vertical="center"/>
    </xf>
    <xf numFmtId="0" fontId="6" fillId="0" borderId="1" xfId="20412" applyFont="1" applyFill="1" applyBorder="1" applyAlignment="1">
      <alignment horizontal="left" vertical="center" indent="7"/>
    </xf>
    <xf numFmtId="165" fontId="212" fillId="116" borderId="1" xfId="20412" applyNumberFormat="1" applyFont="1" applyFill="1" applyBorder="1" applyAlignment="1">
      <alignment horizontal="center" vertical="center"/>
    </xf>
    <xf numFmtId="232" fontId="212" fillId="116" borderId="1" xfId="20414" applyFont="1" applyFill="1" applyBorder="1" applyAlignment="1">
      <alignment horizontal="center" vertical="center"/>
    </xf>
    <xf numFmtId="232" fontId="212" fillId="116" borderId="59" xfId="20414" applyFont="1" applyFill="1" applyBorder="1" applyAlignment="1">
      <alignment horizontal="center" vertical="center"/>
    </xf>
    <xf numFmtId="165" fontId="212" fillId="118" borderId="1" xfId="20412" applyNumberFormat="1" applyFont="1" applyFill="1" applyBorder="1" applyAlignment="1">
      <alignment horizontal="center" vertical="center"/>
    </xf>
    <xf numFmtId="232" fontId="212" fillId="118" borderId="73" xfId="20414" applyFont="1" applyFill="1" applyBorder="1" applyAlignment="1">
      <alignment horizontal="center" vertical="center"/>
    </xf>
    <xf numFmtId="0" fontId="6" fillId="116" borderId="1" xfId="20412" applyFont="1" applyFill="1" applyBorder="1" applyAlignment="1">
      <alignment horizontal="left" vertical="center" wrapText="1" indent="3"/>
    </xf>
    <xf numFmtId="232" fontId="6" fillId="116" borderId="1" xfId="20414" applyFont="1" applyFill="1" applyBorder="1" applyAlignment="1">
      <alignment horizontal="left" vertical="center" wrapText="1"/>
    </xf>
    <xf numFmtId="232" fontId="6" fillId="116" borderId="59" xfId="20414" applyFont="1" applyFill="1" applyBorder="1" applyAlignment="1">
      <alignment horizontal="left" vertical="center" wrapText="1"/>
    </xf>
    <xf numFmtId="0" fontId="223" fillId="2" borderId="0" xfId="20415" applyFont="1" applyFill="1" applyAlignment="1">
      <alignment vertical="center" wrapText="1"/>
    </xf>
    <xf numFmtId="0" fontId="13" fillId="2" borderId="0" xfId="2836" applyFont="1" applyFill="1" applyAlignment="1">
      <alignment horizontal="justify"/>
    </xf>
    <xf numFmtId="0" fontId="28" fillId="2" borderId="0" xfId="20416" applyFont="1" applyFill="1" applyAlignment="1">
      <alignment vertical="center"/>
    </xf>
    <xf numFmtId="238" fontId="201" fillId="116" borderId="1" xfId="20412" applyNumberFormat="1" applyFont="1" applyFill="1" applyBorder="1" applyAlignment="1">
      <alignment horizontal="left" vertical="center" wrapText="1"/>
    </xf>
    <xf numFmtId="43" fontId="6" fillId="116" borderId="1" xfId="20412" applyNumberFormat="1" applyFont="1" applyFill="1" applyBorder="1" applyAlignment="1">
      <alignment horizontal="left" vertical="center" wrapText="1"/>
    </xf>
    <xf numFmtId="238" fontId="6" fillId="116" borderId="1" xfId="20412" applyNumberFormat="1" applyFont="1" applyFill="1" applyBorder="1" applyAlignment="1">
      <alignment horizontal="left" vertical="center" wrapText="1"/>
    </xf>
    <xf numFmtId="238" fontId="6" fillId="116" borderId="59" xfId="20412" applyNumberFormat="1" applyFont="1" applyFill="1" applyBorder="1" applyAlignment="1">
      <alignment horizontal="left" vertical="center" wrapText="1"/>
    </xf>
    <xf numFmtId="233" fontId="83" fillId="118" borderId="59" xfId="20414" applyNumberFormat="1" applyFont="1" applyFill="1" applyBorder="1" applyAlignment="1">
      <alignment horizontal="center" vertical="center"/>
    </xf>
    <xf numFmtId="0" fontId="6" fillId="0" borderId="12" xfId="2836" applyFont="1" applyFill="1" applyBorder="1" applyAlignment="1">
      <alignment horizontal="left" vertical="center" wrapText="1" indent="1"/>
    </xf>
    <xf numFmtId="0" fontId="83" fillId="0" borderId="61" xfId="20412" applyFont="1" applyFill="1" applyBorder="1" applyAlignment="1">
      <alignment horizontal="center" vertical="center"/>
    </xf>
    <xf numFmtId="232" fontId="6" fillId="0" borderId="12" xfId="20414" applyFont="1" applyFill="1" applyBorder="1" applyAlignment="1">
      <alignment horizontal="left" vertical="center" wrapText="1"/>
    </xf>
    <xf numFmtId="0" fontId="83" fillId="0" borderId="55" xfId="20412" applyFont="1" applyFill="1" applyBorder="1" applyAlignment="1">
      <alignment horizontal="center" vertical="center" wrapText="1"/>
    </xf>
    <xf numFmtId="232" fontId="6" fillId="0" borderId="66" xfId="20414" applyFont="1" applyFill="1" applyBorder="1" applyAlignment="1">
      <alignment horizontal="left" vertical="center" wrapText="1"/>
    </xf>
    <xf numFmtId="49" fontId="83" fillId="0" borderId="58" xfId="20412" applyNumberFormat="1" applyFont="1" applyFill="1" applyBorder="1" applyAlignment="1">
      <alignment horizontal="center" vertical="center"/>
    </xf>
    <xf numFmtId="0" fontId="83" fillId="0" borderId="59" xfId="20412" applyFont="1" applyFill="1" applyBorder="1" applyAlignment="1">
      <alignment horizontal="center" vertical="center" wrapText="1"/>
    </xf>
    <xf numFmtId="49" fontId="83" fillId="0" borderId="64" xfId="20412" applyNumberFormat="1" applyFont="1" applyFill="1" applyBorder="1" applyAlignment="1">
      <alignment horizontal="center" vertical="center"/>
    </xf>
    <xf numFmtId="0" fontId="6" fillId="0" borderId="68" xfId="20412" applyFont="1" applyFill="1" applyBorder="1" applyAlignment="1">
      <alignment horizontal="left" vertical="center" wrapText="1" indent="3"/>
    </xf>
    <xf numFmtId="49" fontId="83" fillId="0" borderId="0" xfId="20412" applyNumberFormat="1" applyFont="1" applyFill="1" applyAlignment="1">
      <alignment horizontal="center" vertical="center"/>
    </xf>
    <xf numFmtId="0" fontId="6" fillId="0" borderId="0" xfId="20412" applyFont="1" applyFill="1" applyAlignment="1">
      <alignment wrapText="1"/>
    </xf>
    <xf numFmtId="0" fontId="83" fillId="0" borderId="0" xfId="20412" applyFont="1" applyFill="1" applyAlignment="1">
      <alignment horizontal="center" vertical="center" wrapText="1"/>
    </xf>
    <xf numFmtId="49" fontId="212" fillId="0" borderId="46" xfId="20412" applyNumberFormat="1" applyFont="1" applyFill="1" applyBorder="1" applyAlignment="1">
      <alignment horizontal="left" vertical="center"/>
    </xf>
    <xf numFmtId="49" fontId="83" fillId="0" borderId="0" xfId="20412" applyNumberFormat="1" applyFont="1" applyFill="1" applyAlignment="1">
      <alignment horizontal="left" vertical="center"/>
    </xf>
    <xf numFmtId="49" fontId="83" fillId="0" borderId="0" xfId="20412" applyNumberFormat="1" applyFont="1" applyFill="1" applyAlignment="1">
      <alignment horizontal="left" vertical="center"/>
    </xf>
    <xf numFmtId="0" fontId="83" fillId="0" borderId="0" xfId="20412" applyNumberFormat="1" applyFont="1" applyFill="1" applyAlignment="1">
      <alignment horizontal="left" vertical="top" wrapText="1"/>
    </xf>
    <xf numFmtId="0" fontId="10" fillId="0" borderId="0" xfId="2" applyFont="1" applyAlignment="1">
      <alignment horizontal="center" wrapText="1"/>
    </xf>
    <xf numFmtId="0" fontId="8" fillId="0" borderId="0" xfId="2" applyFont="1" applyAlignment="1">
      <alignment horizontal="center"/>
    </xf>
    <xf numFmtId="0" fontId="7" fillId="0" borderId="0" xfId="2" applyFont="1" applyAlignment="1">
      <alignment horizontal="center" vertical="center" wrapText="1"/>
    </xf>
    <xf numFmtId="0" fontId="7" fillId="0" borderId="0" xfId="2" applyFont="1" applyAlignment="1">
      <alignment horizontal="left"/>
    </xf>
    <xf numFmtId="0" fontId="7" fillId="0" borderId="1" xfId="10210" applyFont="1" applyFill="1" applyBorder="1" applyAlignment="1">
      <alignment horizontal="center" vertical="center" wrapText="1"/>
    </xf>
    <xf numFmtId="0" fontId="202" fillId="0" borderId="0" xfId="2" applyFont="1" applyAlignment="1">
      <alignment horizontal="center" vertical="center" wrapText="1"/>
    </xf>
    <xf numFmtId="0" fontId="7" fillId="0" borderId="12" xfId="2" applyFont="1" applyBorder="1" applyAlignment="1">
      <alignment horizontal="center" vertical="center" wrapText="1"/>
    </xf>
    <xf numFmtId="0" fontId="7" fillId="0" borderId="1" xfId="10210" applyFont="1" applyFill="1" applyBorder="1" applyAlignment="1">
      <alignment horizontal="center" vertical="center" wrapText="1"/>
    </xf>
    <xf numFmtId="49" fontId="7" fillId="0" borderId="1" xfId="2" applyNumberFormat="1" applyFont="1" applyBorder="1" applyAlignment="1">
      <alignment horizontal="center" vertical="center" wrapText="1"/>
    </xf>
    <xf numFmtId="49" fontId="7" fillId="0" borderId="1" xfId="10210" applyNumberFormat="1" applyFont="1" applyFill="1" applyBorder="1" applyAlignment="1">
      <alignment horizontal="center" vertical="center" wrapText="1"/>
    </xf>
    <xf numFmtId="0" fontId="7" fillId="0" borderId="1" xfId="2" applyFont="1" applyBorder="1" applyAlignment="1">
      <alignment vertical="center" wrapText="1"/>
    </xf>
    <xf numFmtId="0" fontId="161" fillId="119" borderId="1" xfId="2417" applyFill="1" applyBorder="1" applyAlignment="1">
      <alignment vertical="center" wrapText="1"/>
    </xf>
    <xf numFmtId="2" fontId="7" fillId="119" borderId="1" xfId="2" applyNumberFormat="1" applyFont="1" applyFill="1" applyBorder="1" applyAlignment="1">
      <alignment horizontal="center" vertical="center" wrapText="1"/>
    </xf>
    <xf numFmtId="2" fontId="7" fillId="119" borderId="1" xfId="2" applyNumberFormat="1" applyFont="1" applyFill="1" applyBorder="1" applyAlignment="1">
      <alignment horizontal="center" vertical="center"/>
    </xf>
    <xf numFmtId="0" fontId="224" fillId="0" borderId="0" xfId="2" applyFont="1" applyFill="1" applyAlignment="1">
      <alignment wrapText="1"/>
    </xf>
    <xf numFmtId="0" fontId="7" fillId="0" borderId="0" xfId="2" applyFont="1" applyFill="1" applyAlignment="1">
      <alignment wrapText="1"/>
    </xf>
    <xf numFmtId="0" fontId="7" fillId="0" borderId="0" xfId="2" applyFont="1" applyFill="1" applyAlignment="1">
      <alignment horizontal="center"/>
    </xf>
    <xf numFmtId="0" fontId="9" fillId="0" borderId="0" xfId="2839" applyFont="1" applyAlignment="1">
      <alignment horizontal="center" vertical="center"/>
    </xf>
    <xf numFmtId="0" fontId="10" fillId="0" borderId="0" xfId="1" applyFont="1" applyAlignment="1">
      <alignment horizontal="center" vertical="center"/>
    </xf>
    <xf numFmtId="0" fontId="225" fillId="0" borderId="0" xfId="2" applyFont="1" applyFill="1" applyBorder="1" applyAlignment="1">
      <alignment horizontal="center" vertical="center"/>
    </xf>
    <xf numFmtId="0" fontId="226" fillId="0" borderId="0" xfId="2" applyFont="1" applyFill="1" applyBorder="1" applyAlignment="1">
      <alignment horizontal="center" vertical="center"/>
    </xf>
    <xf numFmtId="0" fontId="226" fillId="0" borderId="0" xfId="2" applyFont="1" applyFill="1" applyBorder="1" applyAlignment="1">
      <alignment horizontal="left" vertical="center" wrapText="1"/>
    </xf>
    <xf numFmtId="0" fontId="227" fillId="0" borderId="0" xfId="2" applyFont="1" applyFill="1" applyBorder="1" applyAlignment="1">
      <alignment horizontal="left" vertical="center" wrapText="1"/>
    </xf>
    <xf numFmtId="0" fontId="62" fillId="0" borderId="0" xfId="2" applyFont="1" applyFill="1" applyBorder="1" applyAlignment="1">
      <alignment horizontal="center" vertical="center"/>
    </xf>
    <xf numFmtId="0" fontId="62" fillId="0" borderId="0" xfId="2" applyFont="1" applyFill="1" applyBorder="1" applyAlignment="1">
      <alignment horizontal="center" vertical="center" wrapText="1"/>
    </xf>
    <xf numFmtId="0" fontId="201" fillId="0" borderId="0" xfId="2" applyFont="1" applyFill="1" applyBorder="1" applyAlignment="1">
      <alignment horizontal="center" vertical="center"/>
    </xf>
    <xf numFmtId="3" fontId="201" fillId="0" borderId="0" xfId="2" applyNumberFormat="1" applyFont="1" applyFill="1" applyBorder="1" applyAlignment="1">
      <alignment horizontal="center" vertical="center"/>
    </xf>
    <xf numFmtId="0" fontId="6" fillId="0" borderId="0" xfId="2" applyFont="1" applyFill="1" applyBorder="1" applyAlignment="1">
      <alignment horizontal="center" vertical="center"/>
    </xf>
    <xf numFmtId="0" fontId="7" fillId="0" borderId="0" xfId="2" applyFont="1" applyBorder="1" applyAlignment="1">
      <alignment vertical="center"/>
    </xf>
    <xf numFmtId="0" fontId="62" fillId="0" borderId="0" xfId="2" applyFont="1" applyFill="1" applyBorder="1" applyAlignment="1">
      <alignment vertical="center"/>
    </xf>
    <xf numFmtId="0" fontId="226" fillId="0" borderId="0" xfId="2" applyFont="1" applyFill="1" applyBorder="1" applyAlignment="1">
      <alignment vertical="center"/>
    </xf>
    <xf numFmtId="0" fontId="228" fillId="0" borderId="0" xfId="2" applyFont="1" applyFill="1" applyBorder="1" applyAlignment="1">
      <alignment horizontal="center" vertical="center"/>
    </xf>
    <xf numFmtId="0" fontId="226" fillId="0" borderId="0" xfId="2" applyFont="1" applyFill="1" applyBorder="1" applyAlignment="1">
      <alignment horizontal="center" vertical="center" wrapText="1"/>
    </xf>
  </cellXfs>
  <cellStyles count="20417">
    <cellStyle name=" 1" xfId="749"/>
    <cellStyle name=" 1 2" xfId="750"/>
    <cellStyle name="_x000a_bidires=100_x000d_" xfId="751"/>
    <cellStyle name="%" xfId="752"/>
    <cellStyle name="%_Inputs" xfId="753"/>
    <cellStyle name="%_Inputs (const)" xfId="754"/>
    <cellStyle name="%_Inputs Co" xfId="755"/>
    <cellStyle name="?_x0001_" xfId="756"/>
    <cellStyle name="?????? [0]_cogs" xfId="757"/>
    <cellStyle name="???????_??????? (2)" xfId="758"/>
    <cellStyle name="??????_cogs" xfId="759"/>
    <cellStyle name="??_PL-CF sheet" xfId="760"/>
    <cellStyle name="?…?ж?Ш?и [0.00]" xfId="761"/>
    <cellStyle name="?W??_‘O’с?р??" xfId="762"/>
    <cellStyle name="_04_ДДС_Орел" xfId="763"/>
    <cellStyle name="_07_ДПН_Астрахань" xfId="764"/>
    <cellStyle name="_07_ДПН_Тула" xfId="765"/>
    <cellStyle name="_08.2006" xfId="766"/>
    <cellStyle name="_2.1.1.4.4  Ремонт  ОС  220 кВ скорректир" xfId="767"/>
    <cellStyle name="_2.1.1.4.4  Ремонт  ОС  500кВ" xfId="768"/>
    <cellStyle name="_2.1.1.4.8 Др  работы  и  услуги _произ харЗАКАЗ ВВП 500 2007" xfId="769"/>
    <cellStyle name="_2.1.5.12 Др раб и услуги_общепроизв хар ЗАКАЗ ВВП 500  2007 " xfId="770"/>
    <cellStyle name="_2.1.6.3 Коммун  ЗАКАЗ ВВП 500 2007" xfId="771"/>
    <cellStyle name="_2008г. и 4кв" xfId="772"/>
    <cellStyle name="_2010 СТРУКТУРА СВОД" xfId="773"/>
    <cellStyle name="_4_macro 2009" xfId="774"/>
    <cellStyle name="_CashFlow_2007_проект_02_02_final" xfId="775"/>
    <cellStyle name="_Condition-long(2012-2030)нах" xfId="776"/>
    <cellStyle name="_Copy of ДРСК_1" xfId="777"/>
    <cellStyle name="_CPI foodimp" xfId="778"/>
    <cellStyle name="_macro 2012 var 1" xfId="779"/>
    <cellStyle name="_Model_RAB Мой" xfId="780"/>
    <cellStyle name="_Model_RAB Мой_46EE.2011(v1.0)" xfId="781"/>
    <cellStyle name="_Model_RAB Мой_ARMRAZR" xfId="782"/>
    <cellStyle name="_Model_RAB Мой_BALANCE.WARM.2011YEAR.NEW.UPDATE.SCHEME" xfId="783"/>
    <cellStyle name="_Model_RAB Мой_NADB.JNVLS.APTEKA.2011(v1.3.3)" xfId="784"/>
    <cellStyle name="_Model_RAB Мой_NADB.JNVLS.APTEKA.2011(v1.3.4)" xfId="785"/>
    <cellStyle name="_Model_RAB Мой_PREDEL.JKH.UTV.2011(v1.0.1)" xfId="786"/>
    <cellStyle name="_Model_RAB Мой_UPDATE.46EE.2011.TO.1.1" xfId="787"/>
    <cellStyle name="_Model_RAB Мой_UPDATE.BALANCE.WARM.2011YEAR.TO.1.1" xfId="788"/>
    <cellStyle name="_Model_RAB_MRSK_svod" xfId="789"/>
    <cellStyle name="_Model_RAB_MRSK_svod_46EE.2011(v1.0)" xfId="790"/>
    <cellStyle name="_Model_RAB_MRSK_svod_ARMRAZR" xfId="791"/>
    <cellStyle name="_Model_RAB_MRSK_svod_BALANCE.WARM.2011YEAR.NEW.UPDATE.SCHEME" xfId="792"/>
    <cellStyle name="_Model_RAB_MRSK_svod_NADB.JNVLS.APTEKA.2011(v1.3.3)" xfId="793"/>
    <cellStyle name="_Model_RAB_MRSK_svod_NADB.JNVLS.APTEKA.2011(v1.3.4)" xfId="794"/>
    <cellStyle name="_Model_RAB_MRSK_svod_PREDEL.JKH.UTV.2011(v1.0.1)" xfId="795"/>
    <cellStyle name="_Model_RAB_MRSK_svod_UPDATE.46EE.2011.TO.1.1" xfId="796"/>
    <cellStyle name="_Model_RAB_MRSK_svod_UPDATE.BALANCE.WARM.2011YEAR.TO.1.1" xfId="797"/>
    <cellStyle name="_Plug" xfId="798"/>
    <cellStyle name="_Plug_Б1-УТВ.ТАРИФЫ" xfId="799"/>
    <cellStyle name="_Plug_Б2-УТВ.ТАРИФЫ" xfId="800"/>
    <cellStyle name="_Plug_Б4" xfId="801"/>
    <cellStyle name="_Plug_Б4-УТВЕРЖДЕНО" xfId="802"/>
    <cellStyle name="_Plug_Б5-УТВ.ТАРИФЫ" xfId="803"/>
    <cellStyle name="_Plug_Бюджет капитальных вложений - по Группе - 2009" xfId="804"/>
    <cellStyle name="_Plug_Бюджет ФОТ" xfId="805"/>
    <cellStyle name="_Plug_Бюджет_тариф 2009" xfId="806"/>
    <cellStyle name="_Plug_Консолидация-по-ЮЛ" xfId="807"/>
    <cellStyle name="_Plug_Консолидация-по-ЮЛ-УТВ.ТАРИФЫ" xfId="808"/>
    <cellStyle name="_Plug_КПЭ-Формат-05.12" xfId="809"/>
    <cellStyle name="_Plug_КПЭ-Формат-05.12_Б4-УТВЕРЖДЕНО" xfId="810"/>
    <cellStyle name="_Plug_расчет % за пользование кредитом на 2011год" xfId="811"/>
    <cellStyle name="_Plug_Расшифровка для аудита 2011 КСК" xfId="812"/>
    <cellStyle name="_Plug_ТАБЛ_КСК_2011" xfId="813"/>
    <cellStyle name="_Plug_ФОТ 2009-2008" xfId="814"/>
    <cellStyle name="_Plug_ЦФО-зам.директора по ремонтам-КРиТР" xfId="815"/>
    <cellStyle name="_Plug_ЦФО-ИД Б8-2009-УТВЕРЖДЕНО." xfId="816"/>
    <cellStyle name="_pmp_Астрахань для НС" xfId="817"/>
    <cellStyle name="_pmp_Волгоград" xfId="818"/>
    <cellStyle name="_pmp_Ставрополь" xfId="819"/>
    <cellStyle name="_SeriesAttributes" xfId="820"/>
    <cellStyle name="_tset.net.2008" xfId="821"/>
    <cellStyle name="_v2008-2012-15.12.09вар(2)-11.2030" xfId="822"/>
    <cellStyle name="_v-2013-2030- 2b17.01.11Нах-cpiнов. курс inn 1-2-Е1xls" xfId="823"/>
    <cellStyle name="_АГ" xfId="824"/>
    <cellStyle name="_АГ_Xl0000015" xfId="825"/>
    <cellStyle name="_АГ_Расшифровка к ф.6 БП на 2009год" xfId="826"/>
    <cellStyle name="_анализ коррект БП 3-4 кварт последний" xfId="827"/>
    <cellStyle name="_АРМ_БП_РСК_V6.1.unprotec" xfId="828"/>
    <cellStyle name="_Б1 упр вариант 28_02_08" xfId="829"/>
    <cellStyle name="_Б1 упр вариант 28_02_08_Анализ_Calc А2" xfId="830"/>
    <cellStyle name="_Б1 упр вариант 28_02_08_Б4-УТВЕРЖДЕНО" xfId="831"/>
    <cellStyle name="_Б1 упр вариант 28_02_08_ЦФО-ИД Б8-2009-УТВЕРЖДЕНО." xfId="832"/>
    <cellStyle name="_ББюджетные формы.Инвестиции" xfId="833"/>
    <cellStyle name="_ББюджетные формы.Расходы" xfId="834"/>
    <cellStyle name="_Бюджет 2008г_КСК утвержденный МО" xfId="835"/>
    <cellStyle name="_Бюджет 2008г_КСК утвержденный МО_Анализ_Calc А2" xfId="836"/>
    <cellStyle name="_Бюджет 2008г_УК утвержденный МО" xfId="837"/>
    <cellStyle name="_Бюджет 2008г_УК утвержденный МО_Анализ_Calc А2" xfId="838"/>
    <cellStyle name="_Бюджет капитальных вложений - по Группе - 2009" xfId="839"/>
    <cellStyle name="_Бюджет капитальных вложений - по Группе - 2009_Анализ_Calc А2" xfId="840"/>
    <cellStyle name="_Бюджет ФОТ" xfId="841"/>
    <cellStyle name="_Бюджет ФОТ_Анализ_Calc А2" xfId="842"/>
    <cellStyle name="_Бюджет2006_ПОКАЗАТЕЛИ СВОДНЫЕ" xfId="843"/>
    <cellStyle name="_Бюджет2006_ПОКАЗАТЕЛИ СВОДНЫЕ_Анализ_Calc А2" xfId="844"/>
    <cellStyle name="_Бюджет2006_ПОКАЗАТЕЛИ СВОДНЫЕ_Б4-УТВЕРЖДЕНО" xfId="845"/>
    <cellStyle name="_Бюджет2006_ПОКАЗАТЕЛИ СВОДНЫЕ_Бюджет_тариф 2009" xfId="846"/>
    <cellStyle name="_Бюджет2006_ПОКАЗАТЕЛИ СВОДНЫЕ_ЦФО-ИД Б8-2009-УТВЕРЖДЕНО." xfId="847"/>
    <cellStyle name="_Бюджетные формы. Закупки" xfId="848"/>
    <cellStyle name="_Бюджетные формы.Доходы" xfId="849"/>
    <cellStyle name="_Бюджетные формы.Расходы_19.10.07" xfId="850"/>
    <cellStyle name="_Бюджетные формы.Финансы" xfId="851"/>
    <cellStyle name="_Бюджетные формы.ФинБюджеты" xfId="852"/>
    <cellStyle name="_ВО ОП ТЭС-ОТ- 2007" xfId="853"/>
    <cellStyle name="_ВФ ОАО ТЭС-ОТ- 2009" xfId="854"/>
    <cellStyle name="_выручка по присоединениям2" xfId="855"/>
    <cellStyle name="_Газ-расчет-16 0508Клдо 2023" xfId="856"/>
    <cellStyle name="_Газ-расчет-net-back 21,12.09 до 2030 в2" xfId="857"/>
    <cellStyle name="_Договор аренды ЯЭ с разбивкой" xfId="858"/>
    <cellStyle name="_Доходы, финансовые бюджеты" xfId="859"/>
    <cellStyle name="_доходы-расходы от реализации 2009 расш 2" xfId="860"/>
    <cellStyle name="_Защита ФЗП" xfId="861"/>
    <cellStyle name="_Защита ФЗП_Анализ_Calc А2" xfId="862"/>
    <cellStyle name="_Защита ФЗП_Бюджет_тариф 2009" xfId="863"/>
    <cellStyle name="_Инвест. программа-лизинг(Яковлев)" xfId="864"/>
    <cellStyle name="_Инвестиционная программа" xfId="865"/>
    <cellStyle name="_Инвестиционная программа_Анализ_Calc А2" xfId="866"/>
    <cellStyle name="_Инвестиционная программа_Б4-УТВЕРЖДЕНО" xfId="867"/>
    <cellStyle name="_Инвестиционная программа_ЦФО-ИД Б8-2009-УТВЕРЖДЕНО." xfId="868"/>
    <cellStyle name="_ИПЦЖКХ2105 08-до 2023вар1" xfId="869"/>
    <cellStyle name="_Исходные данные для модели" xfId="870"/>
    <cellStyle name="_итоговый файл 1" xfId="871"/>
    <cellStyle name="_Книга1" xfId="872"/>
    <cellStyle name="_Книга1 2" xfId="873"/>
    <cellStyle name="_Книга1 3" xfId="874"/>
    <cellStyle name="_Книга1_Копия АРМ_БП_РСК_V10 0_20100213" xfId="875"/>
    <cellStyle name="_Книга3" xfId="876"/>
    <cellStyle name="_Консолидация-2008-проект-new" xfId="877"/>
    <cellStyle name="_Консолидация-2008-проект-new_Анализ_Calc А2" xfId="878"/>
    <cellStyle name="_Консолидация-2008-проект-new_Бюджет_тариф 2009" xfId="879"/>
    <cellStyle name="_Контроль ДЗ по филиалам" xfId="880"/>
    <cellStyle name="_Копия Condition-все вар13.12.08" xfId="881"/>
    <cellStyle name="_Копия Программа первоочередных мер_(правка 18 05 06 Усаров_2А_3)" xfId="882"/>
    <cellStyle name="_Копия Форматы УУ15" xfId="883"/>
    <cellStyle name="_курсовые разницы 01,06,08" xfId="884"/>
    <cellStyle name="_Лизинг 1кв 2008г 6пр" xfId="885"/>
    <cellStyle name="_Лист1" xfId="886"/>
    <cellStyle name="_Макро_2030 год" xfId="887"/>
    <cellStyle name="_Модель - 2(23)" xfId="888"/>
    <cellStyle name="_Модель Стратегия Ленэнерго_3" xfId="889"/>
    <cellStyle name="_МОДЕЛЬ_1 (2)" xfId="890"/>
    <cellStyle name="_МОДЕЛЬ_1 (2)_46EE.2011(v1.0)" xfId="891"/>
    <cellStyle name="_МОДЕЛЬ_1 (2)_ARMRAZR" xfId="892"/>
    <cellStyle name="_МОДЕЛЬ_1 (2)_BALANCE.WARM.2011YEAR.NEW.UPDATE.SCHEME" xfId="893"/>
    <cellStyle name="_МОДЕЛЬ_1 (2)_NADB.JNVLS.APTEKA.2011(v1.3.3)" xfId="894"/>
    <cellStyle name="_МОДЕЛЬ_1 (2)_NADB.JNVLS.APTEKA.2011(v1.3.4)" xfId="895"/>
    <cellStyle name="_МОДЕЛЬ_1 (2)_PREDEL.JKH.UTV.2011(v1.0.1)" xfId="896"/>
    <cellStyle name="_МОДЕЛЬ_1 (2)_UPDATE.46EE.2011.TO.1.1" xfId="897"/>
    <cellStyle name="_МОДЕЛЬ_1 (2)_UPDATE.BALANCE.WARM.2011YEAR.TO.1.1" xfId="898"/>
    <cellStyle name="_НВВ 2009 постатейно свод по филиалам_09_02_09" xfId="899"/>
    <cellStyle name="_НВВ 2009 постатейно свод по филиалам_для Валентина" xfId="900"/>
    <cellStyle name="_Омск" xfId="901"/>
    <cellStyle name="_ОПЕРАТИВКА ГПЭС апрель" xfId="902"/>
    <cellStyle name="_Осн.договор с РСК" xfId="903"/>
    <cellStyle name="_ОТ ИД 2009" xfId="904"/>
    <cellStyle name="_Отчет об исполнении бюджета за I квартал 2008-РСБУ" xfId="905"/>
    <cellStyle name="_Отчет об исполнении бюджета за I квартал 2008-РСБУ_Анализ_Calc А2" xfId="906"/>
    <cellStyle name="_Отчет об исполнении бюджета за I полугодие 2008-УО" xfId="907"/>
    <cellStyle name="_Отчет об исполнении бюджета за I полугодие 2008-УО_Анализ_Calc А2" xfId="908"/>
    <cellStyle name="_План 2007 г (1)" xfId="909"/>
    <cellStyle name="_План 2008 г( В1)" xfId="910"/>
    <cellStyle name="_План2009г н а   утв. в МРСК Владимирова" xfId="911"/>
    <cellStyle name="_повидовая 2009г.  (3553426)" xfId="912"/>
    <cellStyle name="_повидовая 2009г. факт 1 кв 2009" xfId="913"/>
    <cellStyle name="_повидовая 2010г." xfId="914"/>
    <cellStyle name="_ПОВИДОВАЯ кор 2009" xfId="915"/>
    <cellStyle name="_повидовая коррект 17.09.2009" xfId="916"/>
    <cellStyle name="_ПОВИДОВАЯ КОРРЕКТ 2009г" xfId="917"/>
    <cellStyle name="_пр 5 тариф RAB" xfId="918"/>
    <cellStyle name="_пр 5 тариф RAB_46EE.2011(v1.0)" xfId="919"/>
    <cellStyle name="_пр 5 тариф RAB_ARMRAZR" xfId="920"/>
    <cellStyle name="_пр 5 тариф RAB_BALANCE.WARM.2011YEAR.NEW.UPDATE.SCHEME" xfId="921"/>
    <cellStyle name="_пр 5 тариф RAB_NADB.JNVLS.APTEKA.2011(v1.3.3)" xfId="922"/>
    <cellStyle name="_пр 5 тариф RAB_NADB.JNVLS.APTEKA.2011(v1.3.4)" xfId="923"/>
    <cellStyle name="_пр 5 тариф RAB_PREDEL.JKH.UTV.2011(v1.0.1)" xfId="924"/>
    <cellStyle name="_пр 5 тариф RAB_UPDATE.46EE.2011.TO.1.1" xfId="925"/>
    <cellStyle name="_пр 5 тариф RAB_UPDATE.BALANCE.WARM.2011YEAR.TO.1.1" xfId="926"/>
    <cellStyle name="_Правила заполнения" xfId="927"/>
    <cellStyle name="_Предожение _ДБП_2009 г ( согласованные БП)  (2)" xfId="928"/>
    <cellStyle name="_Прил 1 2006" xfId="929"/>
    <cellStyle name="_Прил 3_Пакет форм  бюджета_ год" xfId="930"/>
    <cellStyle name="_Прил 3_Пакет форм  бюджета_ год_Анализ_Calc А2" xfId="931"/>
    <cellStyle name="_Прил 4_Формат-РСК_29.11.06_new finalприм" xfId="932"/>
    <cellStyle name="_ПРИЛ. 2003_ЧТЭ" xfId="933"/>
    <cellStyle name="_Прил.1 Финансирование ИПР 2011-2013" xfId="934"/>
    <cellStyle name="_Прил.10 Отчет об исполнении  финплана 2009-2010" xfId="935"/>
    <cellStyle name="_Прил.4 Отчет об источниках финансирования ИПР 2009-2010 ХЭС" xfId="936"/>
    <cellStyle name="_Прил.6 отчет1 квартал  2008" xfId="937"/>
    <cellStyle name="_Прил.9 Финплан 2011-2013" xfId="938"/>
    <cellStyle name="_Прил_1а_2009_11.09_к служебной" xfId="939"/>
    <cellStyle name="_Прил1 ИП 2007 последний" xfId="940"/>
    <cellStyle name="_Прилож.1, 2008 г 9мес Лена" xfId="941"/>
    <cellStyle name="_Прилож.1, 2008 г В 6(21)прибыль" xfId="942"/>
    <cellStyle name="_Прилож.7 отчет 1 кв 2008" xfId="943"/>
    <cellStyle name="_Приложение 1 - ЮЯ 2010-2012 гг." xfId="944"/>
    <cellStyle name="_Приложение 1 к Соглашению за 2007" xfId="945"/>
    <cellStyle name="_Приложение 1 план" xfId="946"/>
    <cellStyle name="_Приложение 14" xfId="947"/>
    <cellStyle name="_Приложение 2 0806 факт" xfId="948"/>
    <cellStyle name="_Приложение 2. Бюджет движения денежных средств на год" xfId="949"/>
    <cellStyle name="_Приложение 5. Бюджет на месяц" xfId="950"/>
    <cellStyle name="_Приложение 6 НОВАЯ ФОРМА" xfId="951"/>
    <cellStyle name="_Приложение 6 отчет 3 кв 2008г. с лизингом 10 10 2008" xfId="952"/>
    <cellStyle name="_Приложение 7.1" xfId="953"/>
    <cellStyle name="_Приложение МТС-3-КС" xfId="954"/>
    <cellStyle name="_Приложение_6 отчет 2кв 2008  9 мес уточ" xfId="955"/>
    <cellStyle name="_Приложение_7 отчет 1 кв 2008 ОАО РЭ" xfId="956"/>
    <cellStyle name="_Приложение7а новое  на 2006 год" xfId="957"/>
    <cellStyle name="_Приложение-МТС--2-1" xfId="958"/>
    <cellStyle name="_Приложения" xfId="959"/>
    <cellStyle name="_Приложения 3,4,5" xfId="960"/>
    <cellStyle name="_ПРОГРАММ РСТ 4" xfId="961"/>
    <cellStyle name="_ПРОГРАММ РСТ 7" xfId="962"/>
    <cellStyle name="_Раздел Е Лизинг 2008" xfId="963"/>
    <cellStyle name="_Расходы" xfId="964"/>
    <cellStyle name="_Расходы ГУС на выплаты имущ. прав_2007" xfId="965"/>
    <cellStyle name="_Расчет RAB_22072008" xfId="966"/>
    <cellStyle name="_Расчет RAB_22072008_46EE.2011(v1.0)" xfId="967"/>
    <cellStyle name="_Расчет RAB_22072008_ARMRAZR" xfId="968"/>
    <cellStyle name="_Расчет RAB_22072008_BALANCE.WARM.2011YEAR.NEW.UPDATE.SCHEME" xfId="969"/>
    <cellStyle name="_Расчет RAB_22072008_NADB.JNVLS.APTEKA.2011(v1.3.3)" xfId="970"/>
    <cellStyle name="_Расчет RAB_22072008_NADB.JNVLS.APTEKA.2011(v1.3.4)" xfId="971"/>
    <cellStyle name="_Расчет RAB_22072008_PREDEL.JKH.UTV.2011(v1.0.1)" xfId="972"/>
    <cellStyle name="_Расчет RAB_22072008_UPDATE.46EE.2011.TO.1.1" xfId="973"/>
    <cellStyle name="_Расчет RAB_22072008_UPDATE.BALANCE.WARM.2011YEAR.TO.1.1" xfId="974"/>
    <cellStyle name="_Расчет RAB_Лен и МОЭСК_с 2010 года_14.04.2009_со сглаж_version 3.0_без ФСК" xfId="975"/>
    <cellStyle name="_Расчет RAB_Лен и МОЭСК_с 2010 года_14.04.2009_со сглаж_version 3.0_без ФСК_46EE.2011(v1.0)" xfId="976"/>
    <cellStyle name="_Расчет RAB_Лен и МОЭСК_с 2010 года_14.04.2009_со сглаж_version 3.0_без ФСК_ARMRAZR" xfId="977"/>
    <cellStyle name="_Расчет RAB_Лен и МОЭСК_с 2010 года_14.04.2009_со сглаж_version 3.0_без ФСК_BALANCE.WARM.2011YEAR.NEW.UPDATE.SCHEME" xfId="978"/>
    <cellStyle name="_Расчет RAB_Лен и МОЭСК_с 2010 года_14.04.2009_со сглаж_version 3.0_без ФСК_NADB.JNVLS.APTEKA.2011(v1.3.3)" xfId="979"/>
    <cellStyle name="_Расчет RAB_Лен и МОЭСК_с 2010 года_14.04.2009_со сглаж_version 3.0_без ФСК_NADB.JNVLS.APTEKA.2011(v1.3.4)" xfId="980"/>
    <cellStyle name="_Расчет RAB_Лен и МОЭСК_с 2010 года_14.04.2009_со сглаж_version 3.0_без ФСК_PREDEL.JKH.UTV.2011(v1.0.1)" xfId="981"/>
    <cellStyle name="_Расчет RAB_Лен и МОЭСК_с 2010 года_14.04.2009_со сглаж_version 3.0_без ФСК_UPDATE.46EE.2011.TO.1.1" xfId="982"/>
    <cellStyle name="_Расчет RAB_Лен и МОЭСК_с 2010 года_14.04.2009_со сглаж_version 3.0_без ФСК_UPDATE.BALANCE.WARM.2011YEAR.TO.1.1" xfId="983"/>
    <cellStyle name="_Реестр платежей ОАО Энергобаланс март" xfId="984"/>
    <cellStyle name="_РЭ_ИПР 2010-2012 БЕЗ ЗАЕМНЫХ СРЕДСТВ (27 07 2009) снижено ТП (БКС)" xfId="985"/>
    <cellStyle name="_Сб-macro 2020" xfId="986"/>
    <cellStyle name="_Сб-macro 2020_v2008-2012-15.12.09вар(2)-11.2030" xfId="987"/>
    <cellStyle name="_Сб-macro 2020_v2008-2012-23.09.09вар2а-11" xfId="988"/>
    <cellStyle name="_Свод по ИПР (2)" xfId="989"/>
    <cellStyle name="_Свод2" xfId="990"/>
    <cellStyle name="_СВОДНЫЙ3" xfId="991"/>
    <cellStyle name="_Смета по тарифам свод 07" xfId="992"/>
    <cellStyle name="_Смета расходов консолидир" xfId="993"/>
    <cellStyle name="_Справочник затрат_ЛХ_20.10.05" xfId="994"/>
    <cellStyle name="_Сырье и материалы 2008 СВП сети ФСК+МСК розврат.расшифр" xfId="995"/>
    <cellStyle name="_таб.4-5 Указ._84-У" xfId="996"/>
    <cellStyle name="_таблицы для расчетов28-04-08_2006-2009_прибыль корр_по ИА" xfId="997"/>
    <cellStyle name="_таблицы для расчетов28-04-08_2006-2009с ИА" xfId="998"/>
    <cellStyle name="_ТЭП по планированию доходов на передачу ээ" xfId="999"/>
    <cellStyle name="_Услуги производственного характера " xfId="1000"/>
    <cellStyle name="_услуги сторонних по ремонту" xfId="1001"/>
    <cellStyle name="_услуги сторонних по ремонту_СП 1 кв. 2007г." xfId="1002"/>
    <cellStyle name="_Ф-5.Услуги сторонних организаций (III,IV кв.2007год)" xfId="1003"/>
    <cellStyle name="_Форма 6  РТК.xls(отчет по Адр пр. ЛО)" xfId="1004"/>
    <cellStyle name="_Формат ДДС" xfId="1005"/>
    <cellStyle name="_Формат разбивки по МРСК_РСК" xfId="1006"/>
    <cellStyle name="_Формат_для Согласования" xfId="1007"/>
    <cellStyle name="_Форматы УУ_12 _1_1_1_1" xfId="1008"/>
    <cellStyle name="_Форматы УУ_резерв" xfId="1009"/>
    <cellStyle name="_формы Ленэнерго -изменения2" xfId="1010"/>
    <cellStyle name="_фск, выручка, потери" xfId="1011"/>
    <cellStyle name="_ХХХ Прил 2 Формы бюджетных документов 2007" xfId="1012"/>
    <cellStyle name="_ХХХ Прил 2 Формы бюджетных документов 2007_Расчет эл_эн КОМИ 2011 новые потери" xfId="1013"/>
    <cellStyle name="_ХХХ Прил 2 Формы бюджетных документов 2007_Расчет эл_эн Новгород 2011 08 10 2010" xfId="1014"/>
    <cellStyle name="_ХХХ Прил 2 Формы бюджетных документов 2007_Расчет эл_эн ПСКОВ 2011 09 10 2010" xfId="1015"/>
    <cellStyle name="_ХХХ Прил 2 Формы бюджетных документов 2007_Расчет эл-эн Архангельск 2011 08 10 2010" xfId="1016"/>
    <cellStyle name="_ХХХ Прил 2 Формы бюджетных документов 2007_Расшифровка для аудита 2011 КСК" xfId="1017"/>
    <cellStyle name="_ХХХ Прил 2 Формы бюджетных документов 2007_ТАБЛ_КСК_2011" xfId="1018"/>
    <cellStyle name="_ЦФ  реализация акций 2008-2010" xfId="1019"/>
    <cellStyle name="_ЦФ  реализация акций 2008-2010_акции по годам 2009-2012" xfId="1020"/>
    <cellStyle name="_ЦФ  реализация акций 2008-2010_Копия Прогноз ПТРдо 2030г  (3)" xfId="1021"/>
    <cellStyle name="_ЦФ  реализация акций 2008-2010_Прогноз ПТРдо 2030г." xfId="1022"/>
    <cellStyle name="_ШАБЛОН ПО ПРЕДОСТАВЛЕНИЮ ОТЧЕТНОСТИ3" xfId="1023"/>
    <cellStyle name="_экон.форм-т ВО 1 с разбивкой" xfId="1024"/>
    <cellStyle name="’К‰Э [0.00]" xfId="1025"/>
    <cellStyle name="”€ќђќ‘ћ‚›‰" xfId="1026"/>
    <cellStyle name="”€љ‘€ђћ‚ђќќ›‰" xfId="1027"/>
    <cellStyle name="”ќђќ‘ћ‚›‰" xfId="1028"/>
    <cellStyle name="”ќђќ‘ћ‚›‰ 2" xfId="1029"/>
    <cellStyle name="”ќђќ‘ћ‚›‰ 3" xfId="1030"/>
    <cellStyle name="”љ‘ђћ‚ђќќ›‰" xfId="1031"/>
    <cellStyle name="”љ‘ђћ‚ђќќ›‰ 2" xfId="1032"/>
    <cellStyle name="”љ‘ђћ‚ђќќ›‰ 3" xfId="1033"/>
    <cellStyle name="„…ќ…†ќ›‰" xfId="1034"/>
    <cellStyle name="„…ќ…†ќ›‰ 2" xfId="1035"/>
    <cellStyle name="„…ќ…†ќ›‰ 3" xfId="1036"/>
    <cellStyle name="€’ћѓћ‚›‰" xfId="1037"/>
    <cellStyle name="‡ђѓћ‹ћ‚ћљ1" xfId="1038"/>
    <cellStyle name="‡ђѓћ‹ћ‚ћљ1 2" xfId="1039"/>
    <cellStyle name="‡ђѓћ‹ћ‚ћљ2" xfId="1040"/>
    <cellStyle name="‡ђѓћ‹ћ‚ћљ2 2" xfId="1041"/>
    <cellStyle name="’ћѓћ‚›‰" xfId="1042"/>
    <cellStyle name="’ћѓћ‚›‰ 2" xfId="1043"/>
    <cellStyle name="1Normal" xfId="1044"/>
    <cellStyle name="1Normal 2" xfId="1045"/>
    <cellStyle name="20% - Accent1" xfId="1046"/>
    <cellStyle name="20% - Accent1 2" xfId="1047"/>
    <cellStyle name="20% - Accent1_46EE.2011(v1.0)" xfId="1048"/>
    <cellStyle name="20% - Accent2" xfId="1049"/>
    <cellStyle name="20% - Accent2 2" xfId="1050"/>
    <cellStyle name="20% - Accent2_46EE.2011(v1.0)" xfId="1051"/>
    <cellStyle name="20% - Accent3" xfId="1052"/>
    <cellStyle name="20% - Accent3 2" xfId="1053"/>
    <cellStyle name="20% - Accent3_46EE.2011(v1.0)" xfId="1054"/>
    <cellStyle name="20% - Accent4" xfId="1055"/>
    <cellStyle name="20% - Accent4 2" xfId="1056"/>
    <cellStyle name="20% - Accent4_46EE.2011(v1.0)" xfId="1057"/>
    <cellStyle name="20% - Accent5" xfId="1058"/>
    <cellStyle name="20% - Accent5 2" xfId="1059"/>
    <cellStyle name="20% - Accent5_46EE.2011(v1.0)" xfId="1060"/>
    <cellStyle name="20% - Accent6" xfId="1061"/>
    <cellStyle name="20% - Accent6 2" xfId="1062"/>
    <cellStyle name="20% - Accent6_46EE.2011(v1.0)" xfId="1063"/>
    <cellStyle name="20% - Акцент1 2" xfId="4"/>
    <cellStyle name="20% - Акцент1 2 2" xfId="1064"/>
    <cellStyle name="20% - Акцент1 2 3" xfId="1065"/>
    <cellStyle name="20% - Акцент1 2_46EE.2011(v1.0)" xfId="1066"/>
    <cellStyle name="20% - Акцент1 3" xfId="1067"/>
    <cellStyle name="20% - Акцент1 3 2" xfId="1068"/>
    <cellStyle name="20% - Акцент1 3_46EE.2011(v1.0)" xfId="1069"/>
    <cellStyle name="20% - Акцент1 4" xfId="1070"/>
    <cellStyle name="20% - Акцент1 4 2" xfId="1071"/>
    <cellStyle name="20% - Акцент1 4_46EE.2011(v1.0)" xfId="1072"/>
    <cellStyle name="20% - Акцент1 5" xfId="1073"/>
    <cellStyle name="20% - Акцент1 5 2" xfId="1074"/>
    <cellStyle name="20% - Акцент1 5_46EE.2011(v1.0)" xfId="1075"/>
    <cellStyle name="20% - Акцент1 6" xfId="1076"/>
    <cellStyle name="20% - Акцент1 6 2" xfId="1077"/>
    <cellStyle name="20% - Акцент1 6_46EE.2011(v1.0)" xfId="1078"/>
    <cellStyle name="20% - Акцент1 7" xfId="1079"/>
    <cellStyle name="20% - Акцент1 7 2" xfId="1080"/>
    <cellStyle name="20% - Акцент1 7_46EE.2011(v1.0)" xfId="1081"/>
    <cellStyle name="20% - Акцент1 8" xfId="1082"/>
    <cellStyle name="20% - Акцент1 8 2" xfId="1083"/>
    <cellStyle name="20% - Акцент1 8_46EE.2011(v1.0)" xfId="1084"/>
    <cellStyle name="20% - Акцент1 9" xfId="1085"/>
    <cellStyle name="20% - Акцент1 9 2" xfId="1086"/>
    <cellStyle name="20% - Акцент1 9_46EE.2011(v1.0)" xfId="1087"/>
    <cellStyle name="20% - Акцент2 2" xfId="5"/>
    <cellStyle name="20% - Акцент2 2 2" xfId="1088"/>
    <cellStyle name="20% - Акцент2 2 3" xfId="1089"/>
    <cellStyle name="20% - Акцент2 2_46EE.2011(v1.0)" xfId="1090"/>
    <cellStyle name="20% - Акцент2 3" xfId="1091"/>
    <cellStyle name="20% - Акцент2 3 2" xfId="1092"/>
    <cellStyle name="20% - Акцент2 3_46EE.2011(v1.0)" xfId="1093"/>
    <cellStyle name="20% - Акцент2 4" xfId="1094"/>
    <cellStyle name="20% - Акцент2 4 2" xfId="1095"/>
    <cellStyle name="20% - Акцент2 4_46EE.2011(v1.0)" xfId="1096"/>
    <cellStyle name="20% - Акцент2 5" xfId="1097"/>
    <cellStyle name="20% - Акцент2 5 2" xfId="1098"/>
    <cellStyle name="20% - Акцент2 5_46EE.2011(v1.0)" xfId="1099"/>
    <cellStyle name="20% - Акцент2 6" xfId="1100"/>
    <cellStyle name="20% - Акцент2 6 2" xfId="1101"/>
    <cellStyle name="20% - Акцент2 6_46EE.2011(v1.0)" xfId="1102"/>
    <cellStyle name="20% - Акцент2 7" xfId="1103"/>
    <cellStyle name="20% - Акцент2 7 2" xfId="1104"/>
    <cellStyle name="20% - Акцент2 7_46EE.2011(v1.0)" xfId="1105"/>
    <cellStyle name="20% - Акцент2 8" xfId="1106"/>
    <cellStyle name="20% - Акцент2 8 2" xfId="1107"/>
    <cellStyle name="20% - Акцент2 8_46EE.2011(v1.0)" xfId="1108"/>
    <cellStyle name="20% - Акцент2 9" xfId="1109"/>
    <cellStyle name="20% - Акцент2 9 2" xfId="1110"/>
    <cellStyle name="20% - Акцент2 9_46EE.2011(v1.0)" xfId="1111"/>
    <cellStyle name="20% - Акцент3 2" xfId="6"/>
    <cellStyle name="20% - Акцент3 2 2" xfId="1112"/>
    <cellStyle name="20% - Акцент3 2 3" xfId="1113"/>
    <cellStyle name="20% - Акцент3 2_46EE.2011(v1.0)" xfId="1114"/>
    <cellStyle name="20% - Акцент3 3" xfId="1115"/>
    <cellStyle name="20% - Акцент3 3 2" xfId="1116"/>
    <cellStyle name="20% - Акцент3 3_46EE.2011(v1.0)" xfId="1117"/>
    <cellStyle name="20% - Акцент3 4" xfId="1118"/>
    <cellStyle name="20% - Акцент3 4 2" xfId="1119"/>
    <cellStyle name="20% - Акцент3 4_46EE.2011(v1.0)" xfId="1120"/>
    <cellStyle name="20% - Акцент3 5" xfId="1121"/>
    <cellStyle name="20% - Акцент3 5 2" xfId="1122"/>
    <cellStyle name="20% - Акцент3 5_46EE.2011(v1.0)" xfId="1123"/>
    <cellStyle name="20% - Акцент3 6" xfId="1124"/>
    <cellStyle name="20% - Акцент3 6 2" xfId="1125"/>
    <cellStyle name="20% - Акцент3 6_46EE.2011(v1.0)" xfId="1126"/>
    <cellStyle name="20% - Акцент3 7" xfId="1127"/>
    <cellStyle name="20% - Акцент3 7 2" xfId="1128"/>
    <cellStyle name="20% - Акцент3 7_46EE.2011(v1.0)" xfId="1129"/>
    <cellStyle name="20% - Акцент3 8" xfId="1130"/>
    <cellStyle name="20% - Акцент3 8 2" xfId="1131"/>
    <cellStyle name="20% - Акцент3 8_46EE.2011(v1.0)" xfId="1132"/>
    <cellStyle name="20% - Акцент3 9" xfId="1133"/>
    <cellStyle name="20% - Акцент3 9 2" xfId="1134"/>
    <cellStyle name="20% - Акцент3 9_46EE.2011(v1.0)" xfId="1135"/>
    <cellStyle name="20% - Акцент4 2" xfId="7"/>
    <cellStyle name="20% - Акцент4 2 2" xfId="1136"/>
    <cellStyle name="20% - Акцент4 2 3" xfId="1137"/>
    <cellStyle name="20% - Акцент4 2_46EE.2011(v1.0)" xfId="1138"/>
    <cellStyle name="20% - Акцент4 3" xfId="1139"/>
    <cellStyle name="20% - Акцент4 3 2" xfId="1140"/>
    <cellStyle name="20% - Акцент4 3_46EE.2011(v1.0)" xfId="1141"/>
    <cellStyle name="20% - Акцент4 4" xfId="1142"/>
    <cellStyle name="20% - Акцент4 4 2" xfId="1143"/>
    <cellStyle name="20% - Акцент4 4_46EE.2011(v1.0)" xfId="1144"/>
    <cellStyle name="20% - Акцент4 5" xfId="1145"/>
    <cellStyle name="20% - Акцент4 5 2" xfId="1146"/>
    <cellStyle name="20% - Акцент4 5_46EE.2011(v1.0)" xfId="1147"/>
    <cellStyle name="20% - Акцент4 6" xfId="1148"/>
    <cellStyle name="20% - Акцент4 6 2" xfId="1149"/>
    <cellStyle name="20% - Акцент4 6_46EE.2011(v1.0)" xfId="1150"/>
    <cellStyle name="20% - Акцент4 7" xfId="1151"/>
    <cellStyle name="20% - Акцент4 7 2" xfId="1152"/>
    <cellStyle name="20% - Акцент4 7_46EE.2011(v1.0)" xfId="1153"/>
    <cellStyle name="20% - Акцент4 8" xfId="1154"/>
    <cellStyle name="20% - Акцент4 8 2" xfId="1155"/>
    <cellStyle name="20% - Акцент4 8_46EE.2011(v1.0)" xfId="1156"/>
    <cellStyle name="20% - Акцент4 9" xfId="1157"/>
    <cellStyle name="20% - Акцент4 9 2" xfId="1158"/>
    <cellStyle name="20% - Акцент4 9_46EE.2011(v1.0)" xfId="1159"/>
    <cellStyle name="20% - Акцент5 2" xfId="8"/>
    <cellStyle name="20% - Акцент5 2 2" xfId="1160"/>
    <cellStyle name="20% - Акцент5 2 3" xfId="1161"/>
    <cellStyle name="20% - Акцент5 2_46EE.2011(v1.0)" xfId="1162"/>
    <cellStyle name="20% - Акцент5 3" xfId="1163"/>
    <cellStyle name="20% - Акцент5 3 2" xfId="1164"/>
    <cellStyle name="20% - Акцент5 3_46EE.2011(v1.0)" xfId="1165"/>
    <cellStyle name="20% - Акцент5 4" xfId="1166"/>
    <cellStyle name="20% - Акцент5 4 2" xfId="1167"/>
    <cellStyle name="20% - Акцент5 4_46EE.2011(v1.0)" xfId="1168"/>
    <cellStyle name="20% - Акцент5 5" xfId="1169"/>
    <cellStyle name="20% - Акцент5 5 2" xfId="1170"/>
    <cellStyle name="20% - Акцент5 5_46EE.2011(v1.0)" xfId="1171"/>
    <cellStyle name="20% - Акцент5 6" xfId="1172"/>
    <cellStyle name="20% - Акцент5 6 2" xfId="1173"/>
    <cellStyle name="20% - Акцент5 6_46EE.2011(v1.0)" xfId="1174"/>
    <cellStyle name="20% - Акцент5 7" xfId="1175"/>
    <cellStyle name="20% - Акцент5 7 2" xfId="1176"/>
    <cellStyle name="20% - Акцент5 7_46EE.2011(v1.0)" xfId="1177"/>
    <cellStyle name="20% - Акцент5 8" xfId="1178"/>
    <cellStyle name="20% - Акцент5 8 2" xfId="1179"/>
    <cellStyle name="20% - Акцент5 8_46EE.2011(v1.0)" xfId="1180"/>
    <cellStyle name="20% - Акцент5 9" xfId="1181"/>
    <cellStyle name="20% - Акцент5 9 2" xfId="1182"/>
    <cellStyle name="20% - Акцент5 9_46EE.2011(v1.0)" xfId="1183"/>
    <cellStyle name="20% - Акцент6 2" xfId="9"/>
    <cellStyle name="20% - Акцент6 2 2" xfId="1184"/>
    <cellStyle name="20% - Акцент6 2 3" xfId="1185"/>
    <cellStyle name="20% - Акцент6 2_46EE.2011(v1.0)" xfId="1186"/>
    <cellStyle name="20% - Акцент6 3" xfId="1187"/>
    <cellStyle name="20% - Акцент6 3 2" xfId="1188"/>
    <cellStyle name="20% - Акцент6 3_46EE.2011(v1.0)" xfId="1189"/>
    <cellStyle name="20% - Акцент6 4" xfId="1190"/>
    <cellStyle name="20% - Акцент6 4 2" xfId="1191"/>
    <cellStyle name="20% - Акцент6 4_46EE.2011(v1.0)" xfId="1192"/>
    <cellStyle name="20% - Акцент6 5" xfId="1193"/>
    <cellStyle name="20% - Акцент6 5 2" xfId="1194"/>
    <cellStyle name="20% - Акцент6 5_46EE.2011(v1.0)" xfId="1195"/>
    <cellStyle name="20% - Акцент6 6" xfId="1196"/>
    <cellStyle name="20% - Акцент6 6 2" xfId="1197"/>
    <cellStyle name="20% - Акцент6 6_46EE.2011(v1.0)" xfId="1198"/>
    <cellStyle name="20% - Акцент6 7" xfId="1199"/>
    <cellStyle name="20% - Акцент6 7 2" xfId="1200"/>
    <cellStyle name="20% - Акцент6 7_46EE.2011(v1.0)" xfId="1201"/>
    <cellStyle name="20% - Акцент6 8" xfId="1202"/>
    <cellStyle name="20% - Акцент6 8 2" xfId="1203"/>
    <cellStyle name="20% - Акцент6 8_46EE.2011(v1.0)" xfId="1204"/>
    <cellStyle name="20% - Акцент6 9" xfId="1205"/>
    <cellStyle name="20% - Акцент6 9 2" xfId="1206"/>
    <cellStyle name="20% - Акцент6 9_46EE.2011(v1.0)" xfId="1207"/>
    <cellStyle name="40% - Accent1" xfId="1208"/>
    <cellStyle name="40% - Accent1 2" xfId="1209"/>
    <cellStyle name="40% - Accent1_46EE.2011(v1.0)" xfId="1210"/>
    <cellStyle name="40% - Accent2" xfId="1211"/>
    <cellStyle name="40% - Accent2 2" xfId="1212"/>
    <cellStyle name="40% - Accent2_46EE.2011(v1.0)" xfId="1213"/>
    <cellStyle name="40% - Accent3" xfId="1214"/>
    <cellStyle name="40% - Accent3 2" xfId="1215"/>
    <cellStyle name="40% - Accent3_46EE.2011(v1.0)" xfId="1216"/>
    <cellStyle name="40% - Accent4" xfId="1217"/>
    <cellStyle name="40% - Accent4 2" xfId="1218"/>
    <cellStyle name="40% - Accent4_46EE.2011(v1.0)" xfId="1219"/>
    <cellStyle name="40% - Accent5" xfId="1220"/>
    <cellStyle name="40% - Accent5 2" xfId="1221"/>
    <cellStyle name="40% - Accent5_46EE.2011(v1.0)" xfId="1222"/>
    <cellStyle name="40% - Accent6" xfId="1223"/>
    <cellStyle name="40% - Accent6 2" xfId="1224"/>
    <cellStyle name="40% - Accent6_46EE.2011(v1.0)" xfId="1225"/>
    <cellStyle name="40% - Акцент1 2" xfId="10"/>
    <cellStyle name="40% - Акцент1 2 2" xfId="1226"/>
    <cellStyle name="40% - Акцент1 2 3" xfId="1227"/>
    <cellStyle name="40% - Акцент1 2_46EE.2011(v1.0)" xfId="1228"/>
    <cellStyle name="40% - Акцент1 3" xfId="1229"/>
    <cellStyle name="40% - Акцент1 3 2" xfId="1230"/>
    <cellStyle name="40% - Акцент1 3_46EE.2011(v1.0)" xfId="1231"/>
    <cellStyle name="40% - Акцент1 4" xfId="1232"/>
    <cellStyle name="40% - Акцент1 4 2" xfId="1233"/>
    <cellStyle name="40% - Акцент1 4_46EE.2011(v1.0)" xfId="1234"/>
    <cellStyle name="40% - Акцент1 5" xfId="1235"/>
    <cellStyle name="40% - Акцент1 5 2" xfId="1236"/>
    <cellStyle name="40% - Акцент1 5_46EE.2011(v1.0)" xfId="1237"/>
    <cellStyle name="40% - Акцент1 6" xfId="1238"/>
    <cellStyle name="40% - Акцент1 6 2" xfId="1239"/>
    <cellStyle name="40% - Акцент1 6_46EE.2011(v1.0)" xfId="1240"/>
    <cellStyle name="40% - Акцент1 7" xfId="1241"/>
    <cellStyle name="40% - Акцент1 7 2" xfId="1242"/>
    <cellStyle name="40% - Акцент1 7_46EE.2011(v1.0)" xfId="1243"/>
    <cellStyle name="40% - Акцент1 8" xfId="1244"/>
    <cellStyle name="40% - Акцент1 8 2" xfId="1245"/>
    <cellStyle name="40% - Акцент1 8_46EE.2011(v1.0)" xfId="1246"/>
    <cellStyle name="40% - Акцент1 9" xfId="1247"/>
    <cellStyle name="40% - Акцент1 9 2" xfId="1248"/>
    <cellStyle name="40% - Акцент1 9_46EE.2011(v1.0)" xfId="1249"/>
    <cellStyle name="40% - Акцент2 2" xfId="11"/>
    <cellStyle name="40% - Акцент2 2 2" xfId="1250"/>
    <cellStyle name="40% - Акцент2 2 3" xfId="1251"/>
    <cellStyle name="40% - Акцент2 2_46EE.2011(v1.0)" xfId="1252"/>
    <cellStyle name="40% - Акцент2 3" xfId="1253"/>
    <cellStyle name="40% - Акцент2 3 2" xfId="1254"/>
    <cellStyle name="40% - Акцент2 3_46EE.2011(v1.0)" xfId="1255"/>
    <cellStyle name="40% - Акцент2 4" xfId="1256"/>
    <cellStyle name="40% - Акцент2 4 2" xfId="1257"/>
    <cellStyle name="40% - Акцент2 4_46EE.2011(v1.0)" xfId="1258"/>
    <cellStyle name="40% - Акцент2 5" xfId="1259"/>
    <cellStyle name="40% - Акцент2 5 2" xfId="1260"/>
    <cellStyle name="40% - Акцент2 5_46EE.2011(v1.0)" xfId="1261"/>
    <cellStyle name="40% - Акцент2 6" xfId="1262"/>
    <cellStyle name="40% - Акцент2 6 2" xfId="1263"/>
    <cellStyle name="40% - Акцент2 6_46EE.2011(v1.0)" xfId="1264"/>
    <cellStyle name="40% - Акцент2 7" xfId="1265"/>
    <cellStyle name="40% - Акцент2 7 2" xfId="1266"/>
    <cellStyle name="40% - Акцент2 7_46EE.2011(v1.0)" xfId="1267"/>
    <cellStyle name="40% - Акцент2 8" xfId="1268"/>
    <cellStyle name="40% - Акцент2 8 2" xfId="1269"/>
    <cellStyle name="40% - Акцент2 8_46EE.2011(v1.0)" xfId="1270"/>
    <cellStyle name="40% - Акцент2 9" xfId="1271"/>
    <cellStyle name="40% - Акцент2 9 2" xfId="1272"/>
    <cellStyle name="40% - Акцент2 9_46EE.2011(v1.0)" xfId="1273"/>
    <cellStyle name="40% - Акцент3 2" xfId="12"/>
    <cellStyle name="40% - Акцент3 2 2" xfId="1274"/>
    <cellStyle name="40% - Акцент3 2 3" xfId="1275"/>
    <cellStyle name="40% - Акцент3 2_46EE.2011(v1.0)" xfId="1276"/>
    <cellStyle name="40% - Акцент3 3" xfId="1277"/>
    <cellStyle name="40% - Акцент3 3 2" xfId="1278"/>
    <cellStyle name="40% - Акцент3 3_46EE.2011(v1.0)" xfId="1279"/>
    <cellStyle name="40% - Акцент3 4" xfId="1280"/>
    <cellStyle name="40% - Акцент3 4 2" xfId="1281"/>
    <cellStyle name="40% - Акцент3 4_46EE.2011(v1.0)" xfId="1282"/>
    <cellStyle name="40% - Акцент3 5" xfId="1283"/>
    <cellStyle name="40% - Акцент3 5 2" xfId="1284"/>
    <cellStyle name="40% - Акцент3 5_46EE.2011(v1.0)" xfId="1285"/>
    <cellStyle name="40% - Акцент3 6" xfId="1286"/>
    <cellStyle name="40% - Акцент3 6 2" xfId="1287"/>
    <cellStyle name="40% - Акцент3 6_46EE.2011(v1.0)" xfId="1288"/>
    <cellStyle name="40% - Акцент3 7" xfId="1289"/>
    <cellStyle name="40% - Акцент3 7 2" xfId="1290"/>
    <cellStyle name="40% - Акцент3 7_46EE.2011(v1.0)" xfId="1291"/>
    <cellStyle name="40% - Акцент3 8" xfId="1292"/>
    <cellStyle name="40% - Акцент3 8 2" xfId="1293"/>
    <cellStyle name="40% - Акцент3 8_46EE.2011(v1.0)" xfId="1294"/>
    <cellStyle name="40% - Акцент3 9" xfId="1295"/>
    <cellStyle name="40% - Акцент3 9 2" xfId="1296"/>
    <cellStyle name="40% - Акцент3 9_46EE.2011(v1.0)" xfId="1297"/>
    <cellStyle name="40% - Акцент4 2" xfId="13"/>
    <cellStyle name="40% - Акцент4 2 2" xfId="1298"/>
    <cellStyle name="40% - Акцент4 2 3" xfId="1299"/>
    <cellStyle name="40% - Акцент4 2_46EE.2011(v1.0)" xfId="1300"/>
    <cellStyle name="40% - Акцент4 3" xfId="1301"/>
    <cellStyle name="40% - Акцент4 3 2" xfId="1302"/>
    <cellStyle name="40% - Акцент4 3_46EE.2011(v1.0)" xfId="1303"/>
    <cellStyle name="40% - Акцент4 4" xfId="1304"/>
    <cellStyle name="40% - Акцент4 4 2" xfId="1305"/>
    <cellStyle name="40% - Акцент4 4_46EE.2011(v1.0)" xfId="1306"/>
    <cellStyle name="40% - Акцент4 5" xfId="1307"/>
    <cellStyle name="40% - Акцент4 5 2" xfId="1308"/>
    <cellStyle name="40% - Акцент4 5_46EE.2011(v1.0)" xfId="1309"/>
    <cellStyle name="40% - Акцент4 6" xfId="1310"/>
    <cellStyle name="40% - Акцент4 6 2" xfId="1311"/>
    <cellStyle name="40% - Акцент4 6_46EE.2011(v1.0)" xfId="1312"/>
    <cellStyle name="40% - Акцент4 7" xfId="1313"/>
    <cellStyle name="40% - Акцент4 7 2" xfId="1314"/>
    <cellStyle name="40% - Акцент4 7_46EE.2011(v1.0)" xfId="1315"/>
    <cellStyle name="40% - Акцент4 8" xfId="1316"/>
    <cellStyle name="40% - Акцент4 8 2" xfId="1317"/>
    <cellStyle name="40% - Акцент4 8_46EE.2011(v1.0)" xfId="1318"/>
    <cellStyle name="40% - Акцент4 9" xfId="1319"/>
    <cellStyle name="40% - Акцент4 9 2" xfId="1320"/>
    <cellStyle name="40% - Акцент4 9_46EE.2011(v1.0)" xfId="1321"/>
    <cellStyle name="40% - Акцент5 2" xfId="14"/>
    <cellStyle name="40% - Акцент5 2 2" xfId="1322"/>
    <cellStyle name="40% - Акцент5 2 3" xfId="1323"/>
    <cellStyle name="40% - Акцент5 2_46EE.2011(v1.0)" xfId="1324"/>
    <cellStyle name="40% - Акцент5 3" xfId="1325"/>
    <cellStyle name="40% - Акцент5 3 2" xfId="1326"/>
    <cellStyle name="40% - Акцент5 3_46EE.2011(v1.0)" xfId="1327"/>
    <cellStyle name="40% - Акцент5 4" xfId="1328"/>
    <cellStyle name="40% - Акцент5 4 2" xfId="1329"/>
    <cellStyle name="40% - Акцент5 4_46EE.2011(v1.0)" xfId="1330"/>
    <cellStyle name="40% - Акцент5 5" xfId="1331"/>
    <cellStyle name="40% - Акцент5 5 2" xfId="1332"/>
    <cellStyle name="40% - Акцент5 5_46EE.2011(v1.0)" xfId="1333"/>
    <cellStyle name="40% - Акцент5 6" xfId="1334"/>
    <cellStyle name="40% - Акцент5 6 2" xfId="1335"/>
    <cellStyle name="40% - Акцент5 6_46EE.2011(v1.0)" xfId="1336"/>
    <cellStyle name="40% - Акцент5 7" xfId="1337"/>
    <cellStyle name="40% - Акцент5 7 2" xfId="1338"/>
    <cellStyle name="40% - Акцент5 7_46EE.2011(v1.0)" xfId="1339"/>
    <cellStyle name="40% - Акцент5 8" xfId="1340"/>
    <cellStyle name="40% - Акцент5 8 2" xfId="1341"/>
    <cellStyle name="40% - Акцент5 8_46EE.2011(v1.0)" xfId="1342"/>
    <cellStyle name="40% - Акцент5 9" xfId="1343"/>
    <cellStyle name="40% - Акцент5 9 2" xfId="1344"/>
    <cellStyle name="40% - Акцент5 9_46EE.2011(v1.0)" xfId="1345"/>
    <cellStyle name="40% - Акцент6 2" xfId="15"/>
    <cellStyle name="40% - Акцент6 2 2" xfId="1346"/>
    <cellStyle name="40% - Акцент6 2 3" xfId="1347"/>
    <cellStyle name="40% - Акцент6 2_46EE.2011(v1.0)" xfId="1348"/>
    <cellStyle name="40% - Акцент6 3" xfId="1349"/>
    <cellStyle name="40% - Акцент6 3 2" xfId="1350"/>
    <cellStyle name="40% - Акцент6 3_46EE.2011(v1.0)" xfId="1351"/>
    <cellStyle name="40% - Акцент6 4" xfId="1352"/>
    <cellStyle name="40% - Акцент6 4 2" xfId="1353"/>
    <cellStyle name="40% - Акцент6 4_46EE.2011(v1.0)" xfId="1354"/>
    <cellStyle name="40% - Акцент6 5" xfId="1355"/>
    <cellStyle name="40% - Акцент6 5 2" xfId="1356"/>
    <cellStyle name="40% - Акцент6 5_46EE.2011(v1.0)" xfId="1357"/>
    <cellStyle name="40% - Акцент6 6" xfId="1358"/>
    <cellStyle name="40% - Акцент6 6 2" xfId="1359"/>
    <cellStyle name="40% - Акцент6 6_46EE.2011(v1.0)" xfId="1360"/>
    <cellStyle name="40% - Акцент6 7" xfId="1361"/>
    <cellStyle name="40% - Акцент6 7 2" xfId="1362"/>
    <cellStyle name="40% - Акцент6 7_46EE.2011(v1.0)" xfId="1363"/>
    <cellStyle name="40% - Акцент6 8" xfId="1364"/>
    <cellStyle name="40% - Акцент6 8 2" xfId="1365"/>
    <cellStyle name="40% - Акцент6 8_46EE.2011(v1.0)" xfId="1366"/>
    <cellStyle name="40% - Акцент6 9" xfId="1367"/>
    <cellStyle name="40% - Акцент6 9 2" xfId="1368"/>
    <cellStyle name="40% - Акцент6 9_46EE.2011(v1.0)" xfId="1369"/>
    <cellStyle name="60% - Accent1" xfId="1370"/>
    <cellStyle name="60% - Accent2" xfId="1371"/>
    <cellStyle name="60% - Accent3" xfId="1372"/>
    <cellStyle name="60% - Accent4" xfId="1373"/>
    <cellStyle name="60% - Accent5" xfId="1374"/>
    <cellStyle name="60% - Accent6" xfId="1375"/>
    <cellStyle name="60% - Акцент1 2" xfId="16"/>
    <cellStyle name="60% - Акцент1 2 2" xfId="1376"/>
    <cellStyle name="60% - Акцент1 3" xfId="1377"/>
    <cellStyle name="60% - Акцент1 3 2" xfId="1378"/>
    <cellStyle name="60% - Акцент1 4" xfId="1379"/>
    <cellStyle name="60% - Акцент1 4 2" xfId="1380"/>
    <cellStyle name="60% - Акцент1 5" xfId="1381"/>
    <cellStyle name="60% - Акцент1 5 2" xfId="1382"/>
    <cellStyle name="60% - Акцент1 6" xfId="1383"/>
    <cellStyle name="60% - Акцент1 6 2" xfId="1384"/>
    <cellStyle name="60% - Акцент1 7" xfId="1385"/>
    <cellStyle name="60% - Акцент1 7 2" xfId="1386"/>
    <cellStyle name="60% - Акцент1 8" xfId="1387"/>
    <cellStyle name="60% - Акцент1 8 2" xfId="1388"/>
    <cellStyle name="60% - Акцент1 9" xfId="1389"/>
    <cellStyle name="60% - Акцент1 9 2" xfId="1390"/>
    <cellStyle name="60% - Акцент2 2" xfId="17"/>
    <cellStyle name="60% - Акцент2 2 2" xfId="1391"/>
    <cellStyle name="60% - Акцент2 3" xfId="1392"/>
    <cellStyle name="60% - Акцент2 3 2" xfId="1393"/>
    <cellStyle name="60% - Акцент2 4" xfId="1394"/>
    <cellStyle name="60% - Акцент2 4 2" xfId="1395"/>
    <cellStyle name="60% - Акцент2 5" xfId="1396"/>
    <cellStyle name="60% - Акцент2 5 2" xfId="1397"/>
    <cellStyle name="60% - Акцент2 6" xfId="1398"/>
    <cellStyle name="60% - Акцент2 6 2" xfId="1399"/>
    <cellStyle name="60% - Акцент2 7" xfId="1400"/>
    <cellStyle name="60% - Акцент2 7 2" xfId="1401"/>
    <cellStyle name="60% - Акцент2 8" xfId="1402"/>
    <cellStyle name="60% - Акцент2 8 2" xfId="1403"/>
    <cellStyle name="60% - Акцент2 9" xfId="1404"/>
    <cellStyle name="60% - Акцент2 9 2" xfId="1405"/>
    <cellStyle name="60% - Акцент3 2" xfId="18"/>
    <cellStyle name="60% - Акцент3 2 2" xfId="1406"/>
    <cellStyle name="60% - Акцент3 3" xfId="1407"/>
    <cellStyle name="60% - Акцент3 3 2" xfId="1408"/>
    <cellStyle name="60% - Акцент3 4" xfId="1409"/>
    <cellStyle name="60% - Акцент3 4 2" xfId="1410"/>
    <cellStyle name="60% - Акцент3 5" xfId="1411"/>
    <cellStyle name="60% - Акцент3 5 2" xfId="1412"/>
    <cellStyle name="60% - Акцент3 6" xfId="1413"/>
    <cellStyle name="60% - Акцент3 6 2" xfId="1414"/>
    <cellStyle name="60% - Акцент3 7" xfId="1415"/>
    <cellStyle name="60% - Акцент3 7 2" xfId="1416"/>
    <cellStyle name="60% - Акцент3 8" xfId="1417"/>
    <cellStyle name="60% - Акцент3 8 2" xfId="1418"/>
    <cellStyle name="60% - Акцент3 9" xfId="1419"/>
    <cellStyle name="60% - Акцент3 9 2" xfId="1420"/>
    <cellStyle name="60% - Акцент4 2" xfId="19"/>
    <cellStyle name="60% - Акцент4 2 2" xfId="1421"/>
    <cellStyle name="60% - Акцент4 3" xfId="1422"/>
    <cellStyle name="60% - Акцент4 3 2" xfId="1423"/>
    <cellStyle name="60% - Акцент4 4" xfId="1424"/>
    <cellStyle name="60% - Акцент4 4 2" xfId="1425"/>
    <cellStyle name="60% - Акцент4 5" xfId="1426"/>
    <cellStyle name="60% - Акцент4 5 2" xfId="1427"/>
    <cellStyle name="60% - Акцент4 6" xfId="1428"/>
    <cellStyle name="60% - Акцент4 6 2" xfId="1429"/>
    <cellStyle name="60% - Акцент4 7" xfId="1430"/>
    <cellStyle name="60% - Акцент4 7 2" xfId="1431"/>
    <cellStyle name="60% - Акцент4 8" xfId="1432"/>
    <cellStyle name="60% - Акцент4 8 2" xfId="1433"/>
    <cellStyle name="60% - Акцент4 9" xfId="1434"/>
    <cellStyle name="60% - Акцент4 9 2" xfId="1435"/>
    <cellStyle name="60% - Акцент5 2" xfId="20"/>
    <cellStyle name="60% - Акцент5 2 2" xfId="1436"/>
    <cellStyle name="60% - Акцент5 3" xfId="1437"/>
    <cellStyle name="60% - Акцент5 3 2" xfId="1438"/>
    <cellStyle name="60% - Акцент5 4" xfId="1439"/>
    <cellStyle name="60% - Акцент5 4 2" xfId="1440"/>
    <cellStyle name="60% - Акцент5 5" xfId="1441"/>
    <cellStyle name="60% - Акцент5 5 2" xfId="1442"/>
    <cellStyle name="60% - Акцент5 6" xfId="1443"/>
    <cellStyle name="60% - Акцент5 6 2" xfId="1444"/>
    <cellStyle name="60% - Акцент5 7" xfId="1445"/>
    <cellStyle name="60% - Акцент5 7 2" xfId="1446"/>
    <cellStyle name="60% - Акцент5 8" xfId="1447"/>
    <cellStyle name="60% - Акцент5 8 2" xfId="1448"/>
    <cellStyle name="60% - Акцент5 9" xfId="1449"/>
    <cellStyle name="60% - Акцент5 9 2" xfId="1450"/>
    <cellStyle name="60% - Акцент6 2" xfId="21"/>
    <cellStyle name="60% - Акцент6 2 2" xfId="1451"/>
    <cellStyle name="60% - Акцент6 3" xfId="1452"/>
    <cellStyle name="60% - Акцент6 3 2" xfId="1453"/>
    <cellStyle name="60% - Акцент6 4" xfId="1454"/>
    <cellStyle name="60% - Акцент6 4 2" xfId="1455"/>
    <cellStyle name="60% - Акцент6 5" xfId="1456"/>
    <cellStyle name="60% - Акцент6 5 2" xfId="1457"/>
    <cellStyle name="60% - Акцент6 6" xfId="1458"/>
    <cellStyle name="60% - Акцент6 6 2" xfId="1459"/>
    <cellStyle name="60% - Акцент6 7" xfId="1460"/>
    <cellStyle name="60% - Акцент6 7 2" xfId="1461"/>
    <cellStyle name="60% - Акцент6 8" xfId="1462"/>
    <cellStyle name="60% - Акцент6 8 2" xfId="1463"/>
    <cellStyle name="60% - Акцент6 9" xfId="1464"/>
    <cellStyle name="60% - Акцент6 9 2" xfId="1465"/>
    <cellStyle name="930" xfId="1466"/>
    <cellStyle name="Accent1" xfId="1467"/>
    <cellStyle name="Accent1 - 20%" xfId="1468"/>
    <cellStyle name="Accent1 - 20% 2" xfId="1469"/>
    <cellStyle name="Accent1 - 20% 3" xfId="1470"/>
    <cellStyle name="Accent1 - 20% 4" xfId="1471"/>
    <cellStyle name="Accent1 - 20% 5" xfId="1472"/>
    <cellStyle name="Accent1 - 20% 6" xfId="1473"/>
    <cellStyle name="Accent1 - 40%" xfId="1474"/>
    <cellStyle name="Accent1 - 40% 2" xfId="1475"/>
    <cellStyle name="Accent1 - 40% 3" xfId="1476"/>
    <cellStyle name="Accent1 - 40% 4" xfId="1477"/>
    <cellStyle name="Accent1 - 40% 5" xfId="1478"/>
    <cellStyle name="Accent1 - 40% 6" xfId="1479"/>
    <cellStyle name="Accent1 - 60%" xfId="1480"/>
    <cellStyle name="Accent1 - 60% 2" xfId="1481"/>
    <cellStyle name="Accent1 - 60% 3" xfId="1482"/>
    <cellStyle name="Accent1 - 60% 4" xfId="1483"/>
    <cellStyle name="Accent1 - 60% 5" xfId="1484"/>
    <cellStyle name="Accent1 - 60% 6" xfId="1485"/>
    <cellStyle name="Accent1_акции по годам 2009-2012" xfId="1486"/>
    <cellStyle name="Accent2" xfId="1487"/>
    <cellStyle name="Accent2 - 20%" xfId="1488"/>
    <cellStyle name="Accent2 - 20% 2" xfId="1489"/>
    <cellStyle name="Accent2 - 20% 3" xfId="1490"/>
    <cellStyle name="Accent2 - 20% 4" xfId="1491"/>
    <cellStyle name="Accent2 - 20% 5" xfId="1492"/>
    <cellStyle name="Accent2 - 20% 6" xfId="1493"/>
    <cellStyle name="Accent2 - 40%" xfId="1494"/>
    <cellStyle name="Accent2 - 40% 2" xfId="1495"/>
    <cellStyle name="Accent2 - 40% 3" xfId="1496"/>
    <cellStyle name="Accent2 - 40% 4" xfId="1497"/>
    <cellStyle name="Accent2 - 40% 5" xfId="1498"/>
    <cellStyle name="Accent2 - 40% 6" xfId="1499"/>
    <cellStyle name="Accent2 - 60%" xfId="1500"/>
    <cellStyle name="Accent2 - 60% 2" xfId="1501"/>
    <cellStyle name="Accent2 - 60% 3" xfId="1502"/>
    <cellStyle name="Accent2 - 60% 4" xfId="1503"/>
    <cellStyle name="Accent2 - 60% 5" xfId="1504"/>
    <cellStyle name="Accent2 - 60% 6" xfId="1505"/>
    <cellStyle name="Accent2_акции по годам 2009-2012" xfId="1506"/>
    <cellStyle name="Accent3" xfId="1507"/>
    <cellStyle name="Accent3 - 20%" xfId="1508"/>
    <cellStyle name="Accent3 - 20% 2" xfId="1509"/>
    <cellStyle name="Accent3 - 20% 3" xfId="1510"/>
    <cellStyle name="Accent3 - 20% 4" xfId="1511"/>
    <cellStyle name="Accent3 - 20% 5" xfId="1512"/>
    <cellStyle name="Accent3 - 20% 6" xfId="1513"/>
    <cellStyle name="Accent3 - 40%" xfId="1514"/>
    <cellStyle name="Accent3 - 40% 2" xfId="1515"/>
    <cellStyle name="Accent3 - 40% 3" xfId="1516"/>
    <cellStyle name="Accent3 - 40% 4" xfId="1517"/>
    <cellStyle name="Accent3 - 40% 5" xfId="1518"/>
    <cellStyle name="Accent3 - 40% 6" xfId="1519"/>
    <cellStyle name="Accent3 - 60%" xfId="1520"/>
    <cellStyle name="Accent3 - 60% 2" xfId="1521"/>
    <cellStyle name="Accent3 - 60% 3" xfId="1522"/>
    <cellStyle name="Accent3 - 60% 4" xfId="1523"/>
    <cellStyle name="Accent3 - 60% 5" xfId="1524"/>
    <cellStyle name="Accent3 - 60% 6" xfId="1525"/>
    <cellStyle name="Accent3_7-р" xfId="1526"/>
    <cellStyle name="Accent4" xfId="1527"/>
    <cellStyle name="Accent4 - 20%" xfId="1528"/>
    <cellStyle name="Accent4 - 20% 2" xfId="1529"/>
    <cellStyle name="Accent4 - 20% 3" xfId="1530"/>
    <cellStyle name="Accent4 - 20% 4" xfId="1531"/>
    <cellStyle name="Accent4 - 20% 5" xfId="1532"/>
    <cellStyle name="Accent4 - 20% 6" xfId="1533"/>
    <cellStyle name="Accent4 - 40%" xfId="1534"/>
    <cellStyle name="Accent4 - 40% 2" xfId="1535"/>
    <cellStyle name="Accent4 - 40% 3" xfId="1536"/>
    <cellStyle name="Accent4 - 40% 4" xfId="1537"/>
    <cellStyle name="Accent4 - 40% 5" xfId="1538"/>
    <cellStyle name="Accent4 - 40% 6" xfId="1539"/>
    <cellStyle name="Accent4 - 60%" xfId="1540"/>
    <cellStyle name="Accent4 - 60% 2" xfId="1541"/>
    <cellStyle name="Accent4 - 60% 3" xfId="1542"/>
    <cellStyle name="Accent4 - 60% 4" xfId="1543"/>
    <cellStyle name="Accent4 - 60% 5" xfId="1544"/>
    <cellStyle name="Accent4 - 60% 6" xfId="1545"/>
    <cellStyle name="Accent4_7-р" xfId="1546"/>
    <cellStyle name="Accent5" xfId="1547"/>
    <cellStyle name="Accent5 - 20%" xfId="1548"/>
    <cellStyle name="Accent5 - 20% 2" xfId="1549"/>
    <cellStyle name="Accent5 - 20% 3" xfId="1550"/>
    <cellStyle name="Accent5 - 20% 4" xfId="1551"/>
    <cellStyle name="Accent5 - 20% 5" xfId="1552"/>
    <cellStyle name="Accent5 - 20% 6" xfId="1553"/>
    <cellStyle name="Accent5 - 40%" xfId="1554"/>
    <cellStyle name="Accent5 - 60%" xfId="1555"/>
    <cellStyle name="Accent5 - 60% 2" xfId="1556"/>
    <cellStyle name="Accent5 - 60% 3" xfId="1557"/>
    <cellStyle name="Accent5 - 60% 4" xfId="1558"/>
    <cellStyle name="Accent5 - 60% 5" xfId="1559"/>
    <cellStyle name="Accent5 - 60% 6" xfId="1560"/>
    <cellStyle name="Accent5_7-р" xfId="1561"/>
    <cellStyle name="Accent6" xfId="1562"/>
    <cellStyle name="Accent6 - 20%" xfId="1563"/>
    <cellStyle name="Accent6 - 40%" xfId="1564"/>
    <cellStyle name="Accent6 - 40% 2" xfId="1565"/>
    <cellStyle name="Accent6 - 40% 3" xfId="1566"/>
    <cellStyle name="Accent6 - 40% 4" xfId="1567"/>
    <cellStyle name="Accent6 - 40% 5" xfId="1568"/>
    <cellStyle name="Accent6 - 40% 6" xfId="1569"/>
    <cellStyle name="Accent6 - 60%" xfId="1570"/>
    <cellStyle name="Accent6 - 60% 2" xfId="1571"/>
    <cellStyle name="Accent6 - 60% 3" xfId="1572"/>
    <cellStyle name="Accent6 - 60% 4" xfId="1573"/>
    <cellStyle name="Accent6 - 60% 5" xfId="1574"/>
    <cellStyle name="Accent6 - 60% 6" xfId="1575"/>
    <cellStyle name="Accent6_7-р" xfId="1576"/>
    <cellStyle name="account" xfId="1577"/>
    <cellStyle name="Accounting" xfId="1578"/>
    <cellStyle name="Ăčďĺđńńűëęŕ" xfId="1579"/>
    <cellStyle name="AFE" xfId="1580"/>
    <cellStyle name="Áĺççŕůčňíűé" xfId="1581"/>
    <cellStyle name="Äĺíĺćíűé [0]_(ňŕá 3č)" xfId="1582"/>
    <cellStyle name="Äĺíĺćíűé_(ňŕá 3č)" xfId="1583"/>
    <cellStyle name="Anna" xfId="1584"/>
    <cellStyle name="Annotations Cell - PerformancePoint" xfId="1585"/>
    <cellStyle name="AP_AR_UPS" xfId="1586"/>
    <cellStyle name="Arial007000001514155735" xfId="1587"/>
    <cellStyle name="Arial007000001514155735 2" xfId="1588"/>
    <cellStyle name="Arial0070000015536870911" xfId="1589"/>
    <cellStyle name="Arial0070000015536870911 2" xfId="1590"/>
    <cellStyle name="Arial007000001565535" xfId="1591"/>
    <cellStyle name="Arial007000001565535 2" xfId="1592"/>
    <cellStyle name="Arial0110010000536870911" xfId="1593"/>
    <cellStyle name="Arial01101000015536870911" xfId="1594"/>
    <cellStyle name="Arial017010000536870911" xfId="1595"/>
    <cellStyle name="Arial018000000536870911" xfId="1596"/>
    <cellStyle name="Arial10170100015536870911" xfId="1597"/>
    <cellStyle name="Arial10170100015536870911 2" xfId="1598"/>
    <cellStyle name="Arial107000000536870911" xfId="1599"/>
    <cellStyle name="Arial107000001514155735" xfId="1600"/>
    <cellStyle name="Arial107000001514155735 2" xfId="1601"/>
    <cellStyle name="Arial107000001514155735FMT" xfId="1602"/>
    <cellStyle name="Arial107000001514155735FMT 2" xfId="1603"/>
    <cellStyle name="Arial1070000015536870911" xfId="1604"/>
    <cellStyle name="Arial1070000015536870911 2" xfId="1605"/>
    <cellStyle name="Arial1070000015536870911FMT" xfId="1606"/>
    <cellStyle name="Arial1070000015536870911FMT 2" xfId="1607"/>
    <cellStyle name="Arial107000001565535" xfId="1608"/>
    <cellStyle name="Arial107000001565535 2" xfId="1609"/>
    <cellStyle name="Arial107000001565535FMT" xfId="1610"/>
    <cellStyle name="Arial107000001565535FMT 2" xfId="1611"/>
    <cellStyle name="Arial117100000536870911" xfId="1612"/>
    <cellStyle name="Arial118000000536870911" xfId="1613"/>
    <cellStyle name="Arial2110100000536870911" xfId="1614"/>
    <cellStyle name="Arial21101000015536870911" xfId="1615"/>
    <cellStyle name="Arial2170000015536870911" xfId="1616"/>
    <cellStyle name="Arial2170000015536870911 2" xfId="1617"/>
    <cellStyle name="Arial2170000015536870911FMT" xfId="1618"/>
    <cellStyle name="Arial2170000015536870911FMT 2" xfId="1619"/>
    <cellStyle name="Assumption" xfId="1620"/>
    <cellStyle name="BackGround_General" xfId="1621"/>
    <cellStyle name="Bad" xfId="1622"/>
    <cellStyle name="blank" xfId="1623"/>
    <cellStyle name="Blue" xfId="1624"/>
    <cellStyle name="Body_$Dollars" xfId="1625"/>
    <cellStyle name="Calc Currency (0)" xfId="1626"/>
    <cellStyle name="Calc Currency (2)" xfId="1627"/>
    <cellStyle name="Calc Percent (0)" xfId="1628"/>
    <cellStyle name="Calc Percent (1)" xfId="1629"/>
    <cellStyle name="Calc Percent (2)" xfId="1630"/>
    <cellStyle name="Calc Units (0)" xfId="1631"/>
    <cellStyle name="Calc Units (1)" xfId="1632"/>
    <cellStyle name="Calc Units (2)" xfId="1633"/>
    <cellStyle name="Calculation" xfId="1634"/>
    <cellStyle name="Calculation 2" xfId="1635"/>
    <cellStyle name="Check" xfId="1636"/>
    <cellStyle name="Check 2" xfId="1637"/>
    <cellStyle name="Check Cell" xfId="1638"/>
    <cellStyle name="Chek" xfId="1639"/>
    <cellStyle name="Comma [0]_Adjusted FS 1299" xfId="1640"/>
    <cellStyle name="Comma [00]" xfId="1641"/>
    <cellStyle name="Comma 0" xfId="1642"/>
    <cellStyle name="Comma 0*" xfId="1643"/>
    <cellStyle name="Comma 2" xfId="1644"/>
    <cellStyle name="Comma 2 2" xfId="1645"/>
    <cellStyle name="Comma 3" xfId="1646"/>
    <cellStyle name="Comma 3*" xfId="1647"/>
    <cellStyle name="Comma_Adjusted FS 1299" xfId="1648"/>
    <cellStyle name="Comma0" xfId="1649"/>
    <cellStyle name="Çŕůčňíűé" xfId="1650"/>
    <cellStyle name="Currency [0]" xfId="1651"/>
    <cellStyle name="Currency [0] 2" xfId="1652"/>
    <cellStyle name="Currency [0] 2 2" xfId="1653"/>
    <cellStyle name="Currency [0] 2 3" xfId="1654"/>
    <cellStyle name="Currency [0] 2 4" xfId="1655"/>
    <cellStyle name="Currency [0] 2 5" xfId="1656"/>
    <cellStyle name="Currency [0] 2 6" xfId="1657"/>
    <cellStyle name="Currency [0] 2 7" xfId="1658"/>
    <cellStyle name="Currency [0] 2 8" xfId="1659"/>
    <cellStyle name="Currency [0] 3" xfId="1660"/>
    <cellStyle name="Currency [0] 3 2" xfId="1661"/>
    <cellStyle name="Currency [0] 3 3" xfId="1662"/>
    <cellStyle name="Currency [0] 3 4" xfId="1663"/>
    <cellStyle name="Currency [0] 3 5" xfId="1664"/>
    <cellStyle name="Currency [0] 3 6" xfId="1665"/>
    <cellStyle name="Currency [0] 3 7" xfId="1666"/>
    <cellStyle name="Currency [0] 3 8" xfId="1667"/>
    <cellStyle name="Currency [0] 4" xfId="1668"/>
    <cellStyle name="Currency [0] 4 2" xfId="1669"/>
    <cellStyle name="Currency [0] 4 3" xfId="1670"/>
    <cellStyle name="Currency [0] 4 4" xfId="1671"/>
    <cellStyle name="Currency [0] 4 5" xfId="1672"/>
    <cellStyle name="Currency [0] 4 6" xfId="1673"/>
    <cellStyle name="Currency [0] 4 7" xfId="1674"/>
    <cellStyle name="Currency [0] 4 8" xfId="1675"/>
    <cellStyle name="Currency [0] 5" xfId="1676"/>
    <cellStyle name="Currency [0] 5 2" xfId="1677"/>
    <cellStyle name="Currency [0] 5 3" xfId="1678"/>
    <cellStyle name="Currency [0] 5 4" xfId="1679"/>
    <cellStyle name="Currency [0] 5 5" xfId="1680"/>
    <cellStyle name="Currency [0] 5 6" xfId="1681"/>
    <cellStyle name="Currency [0] 5 7" xfId="1682"/>
    <cellStyle name="Currency [0] 5 8" xfId="1683"/>
    <cellStyle name="Currency [0] 6" xfId="1684"/>
    <cellStyle name="Currency [0] 6 2" xfId="1685"/>
    <cellStyle name="Currency [0] 7" xfId="1686"/>
    <cellStyle name="Currency [0] 7 2" xfId="1687"/>
    <cellStyle name="Currency [0] 8" xfId="1688"/>
    <cellStyle name="Currency [0] 8 2" xfId="1689"/>
    <cellStyle name="Currency [00]" xfId="1690"/>
    <cellStyle name="Currency 0" xfId="1691"/>
    <cellStyle name="Currency 2" xfId="1692"/>
    <cellStyle name="Currency_06_9m" xfId="1693"/>
    <cellStyle name="Currency0" xfId="1694"/>
    <cellStyle name="Currency2" xfId="1695"/>
    <cellStyle name="Đ_x0010_" xfId="1696"/>
    <cellStyle name="Data Cell - PerformancePoint" xfId="1697"/>
    <cellStyle name="Data Entry Cell - PerformancePoint" xfId="1698"/>
    <cellStyle name="date" xfId="1699"/>
    <cellStyle name="date 2" xfId="1700"/>
    <cellStyle name="Date Aligned" xfId="1701"/>
    <cellStyle name="Date Short" xfId="1702"/>
    <cellStyle name="Dates" xfId="1703"/>
    <cellStyle name="Default" xfId="1704"/>
    <cellStyle name="Dezimal [0]_Compiling Utility Macros" xfId="1705"/>
    <cellStyle name="Dezimal_Compiling Utility Macros" xfId="1706"/>
    <cellStyle name="Dotted Line" xfId="1707"/>
    <cellStyle name="E&amp;Y House" xfId="1708"/>
    <cellStyle name="E-mail" xfId="1709"/>
    <cellStyle name="Emphasis 1" xfId="1710"/>
    <cellStyle name="Emphasis 1 2" xfId="1711"/>
    <cellStyle name="Emphasis 1 3" xfId="1712"/>
    <cellStyle name="Emphasis 1 4" xfId="1713"/>
    <cellStyle name="Emphasis 1 5" xfId="1714"/>
    <cellStyle name="Emphasis 1 6" xfId="1715"/>
    <cellStyle name="Emphasis 2" xfId="1716"/>
    <cellStyle name="Emphasis 2 2" xfId="1717"/>
    <cellStyle name="Emphasis 2 3" xfId="1718"/>
    <cellStyle name="Emphasis 2 4" xfId="1719"/>
    <cellStyle name="Emphasis 2 5" xfId="1720"/>
    <cellStyle name="Emphasis 2 6" xfId="1721"/>
    <cellStyle name="Emphasis 3" xfId="1722"/>
    <cellStyle name="Enter Currency (0)" xfId="1723"/>
    <cellStyle name="Enter Currency (2)" xfId="1724"/>
    <cellStyle name="Enter Units (0)" xfId="1725"/>
    <cellStyle name="Enter Units (1)" xfId="1726"/>
    <cellStyle name="Enter Units (2)" xfId="1727"/>
    <cellStyle name="Euro" xfId="1728"/>
    <cellStyle name="Euro 2" xfId="1729"/>
    <cellStyle name="ew" xfId="1730"/>
    <cellStyle name="Excel Built-in Excel Built-in Normal" xfId="1731"/>
    <cellStyle name="Excel Built-in Normal" xfId="1732"/>
    <cellStyle name="Excel Built-in Normal 1" xfId="1733"/>
    <cellStyle name="Excel Built-in Normal 1 2" xfId="1734"/>
    <cellStyle name="Excel Built-in Normal 2" xfId="1735"/>
    <cellStyle name="Excel Built-in Normal 3" xfId="1736"/>
    <cellStyle name="Excel Built-in Normal 4" xfId="1737"/>
    <cellStyle name="Excel Built-in Normal 4 2" xfId="1738"/>
    <cellStyle name="Excel Built-in Normal 5" xfId="1739"/>
    <cellStyle name="Excel Built-in Normal 6" xfId="1740"/>
    <cellStyle name="Excel Built-in Обычный 2" xfId="1741"/>
    <cellStyle name="Explanatory Text" xfId="1742"/>
    <cellStyle name="F2" xfId="1743"/>
    <cellStyle name="F3" xfId="1744"/>
    <cellStyle name="F4" xfId="1745"/>
    <cellStyle name="F5" xfId="1746"/>
    <cellStyle name="F6" xfId="1747"/>
    <cellStyle name="F7" xfId="1748"/>
    <cellStyle name="F8" xfId="1749"/>
    <cellStyle name="Fixed" xfId="1750"/>
    <cellStyle name="fo]_x000d__x000a_UserName=Murat Zelef_x000d__x000a_UserCompany=Bumerang_x000d__x000a__x000d__x000a_[File Paths]_x000d__x000a_WorkingDirectory=C:\EQUIS\DLWIN_x000d__x000a_DownLoader=C" xfId="1751"/>
    <cellStyle name="Followed Hyperlink" xfId="1752"/>
    <cellStyle name="Footnote" xfId="1753"/>
    <cellStyle name="Footnotes" xfId="1754"/>
    <cellStyle name="General_Ledger" xfId="1755"/>
    <cellStyle name="Good" xfId="1756"/>
    <cellStyle name="Good 2" xfId="1757"/>
    <cellStyle name="Good 3" xfId="1758"/>
    <cellStyle name="Good 4" xfId="1759"/>
    <cellStyle name="Good_7-р_Из_Системы" xfId="1760"/>
    <cellStyle name="hard no" xfId="1761"/>
    <cellStyle name="Hard Percent" xfId="1762"/>
    <cellStyle name="hardno" xfId="1763"/>
    <cellStyle name="Header" xfId="1764"/>
    <cellStyle name="Header1" xfId="1765"/>
    <cellStyle name="Header2" xfId="1766"/>
    <cellStyle name="Heading" xfId="1767"/>
    <cellStyle name="Heading 1" xfId="1768"/>
    <cellStyle name="Heading 1 2" xfId="1769"/>
    <cellStyle name="Heading 2" xfId="1770"/>
    <cellStyle name="Heading 2 2" xfId="1771"/>
    <cellStyle name="Heading 3" xfId="1772"/>
    <cellStyle name="Heading 3 2" xfId="1773"/>
    <cellStyle name="Heading 3 2 2" xfId="1774"/>
    <cellStyle name="Heading 4" xfId="1775"/>
    <cellStyle name="Heading 5" xfId="1776"/>
    <cellStyle name="Heading_Б4-УТВЕРЖДЕНО" xfId="1777"/>
    <cellStyle name="Heading2" xfId="1778"/>
    <cellStyle name="Hidden" xfId="1779"/>
    <cellStyle name="Hidden 2" xfId="1780"/>
    <cellStyle name="Hyperlink" xfId="1781"/>
    <cellStyle name="Îáű÷íűé__FES" xfId="1782"/>
    <cellStyle name="Îáû÷íûé_cogs" xfId="1783"/>
    <cellStyle name="Îňęđűâŕâřŕ˙ń˙ ăčďĺđńńűëęŕ" xfId="1784"/>
    <cellStyle name="Info" xfId="1785"/>
    <cellStyle name="Input" xfId="1786"/>
    <cellStyle name="Input 2" xfId="1787"/>
    <cellStyle name="InputCurrency" xfId="1788"/>
    <cellStyle name="InputCurrency2" xfId="1789"/>
    <cellStyle name="InputMultiple1" xfId="1790"/>
    <cellStyle name="InputPercent1" xfId="1791"/>
    <cellStyle name="Inputs" xfId="1792"/>
    <cellStyle name="Inputs (const)" xfId="1793"/>
    <cellStyle name="Inputs 10" xfId="1794"/>
    <cellStyle name="Inputs 2" xfId="1795"/>
    <cellStyle name="Inputs 3" xfId="1796"/>
    <cellStyle name="Inputs 4" xfId="1797"/>
    <cellStyle name="Inputs 5" xfId="1798"/>
    <cellStyle name="Inputs 6" xfId="1799"/>
    <cellStyle name="Inputs 7" xfId="1800"/>
    <cellStyle name="Inputs 8" xfId="1801"/>
    <cellStyle name="Inputs 9" xfId="1802"/>
    <cellStyle name="Inputs Co" xfId="1803"/>
    <cellStyle name="Inputs_46EE.2011(v1.0)" xfId="1804"/>
    <cellStyle name="Just_Table" xfId="1805"/>
    <cellStyle name="LeftTitle" xfId="1806"/>
    <cellStyle name="Link Currency (0)" xfId="1807"/>
    <cellStyle name="Link Currency (2)" xfId="1808"/>
    <cellStyle name="Link Units (0)" xfId="1809"/>
    <cellStyle name="Link Units (1)" xfId="1810"/>
    <cellStyle name="Link Units (2)" xfId="1811"/>
    <cellStyle name="Linked Cell" xfId="1812"/>
    <cellStyle name="Locked Cell - PerformancePoint" xfId="1813"/>
    <cellStyle name="Millares [0]_FINAL-10" xfId="1814"/>
    <cellStyle name="Millares_FINAL-10" xfId="1815"/>
    <cellStyle name="Milliers [0]_RESULTS" xfId="1816"/>
    <cellStyle name="Milliers_RESULTS" xfId="1817"/>
    <cellStyle name="mnb" xfId="1818"/>
    <cellStyle name="Mon?taire [0]_RESULTS" xfId="1819"/>
    <cellStyle name="Mon?taire_RESULTS" xfId="1820"/>
    <cellStyle name="Moneda [0]_FINAL-10" xfId="1821"/>
    <cellStyle name="Moneda_FINAL-10" xfId="1822"/>
    <cellStyle name="Monétaire [0]_RESULTS" xfId="1823"/>
    <cellStyle name="Monétaire_RESULTS" xfId="1824"/>
    <cellStyle name="Multiple" xfId="1825"/>
    <cellStyle name="Multiple1" xfId="1826"/>
    <cellStyle name="MultipleBelow" xfId="1827"/>
    <cellStyle name="mystil" xfId="1828"/>
    <cellStyle name="namber" xfId="1829"/>
    <cellStyle name="Neutral" xfId="1830"/>
    <cellStyle name="Neutral 2" xfId="1831"/>
    <cellStyle name="Neutral 3" xfId="1832"/>
    <cellStyle name="Neutral 4" xfId="1833"/>
    <cellStyle name="Neutral_7-р_Из_Системы" xfId="1834"/>
    <cellStyle name="No_Input" xfId="1835"/>
    <cellStyle name="Norma11l" xfId="1836"/>
    <cellStyle name="Norma11l 2" xfId="1837"/>
    <cellStyle name="normal" xfId="1838"/>
    <cellStyle name="Normal - Style1" xfId="1839"/>
    <cellStyle name="Normal 1" xfId="1840"/>
    <cellStyle name="Normal 2" xfId="22"/>
    <cellStyle name="Normal 2 2" xfId="1841"/>
    <cellStyle name="Normal 3" xfId="1842"/>
    <cellStyle name="Normal 3 2" xfId="1843"/>
    <cellStyle name="Normal 4" xfId="1844"/>
    <cellStyle name="Normal 4 2" xfId="1845"/>
    <cellStyle name="Normal 5" xfId="1846"/>
    <cellStyle name="Normal 5 2" xfId="1847"/>
    <cellStyle name="normal 6" xfId="1848"/>
    <cellStyle name="normal 7" xfId="1849"/>
    <cellStyle name="normal 8" xfId="1850"/>
    <cellStyle name="normal 9" xfId="1851"/>
    <cellStyle name="Normal." xfId="1852"/>
    <cellStyle name="Normal_06_9m" xfId="1853"/>
    <cellStyle name="Normal1" xfId="1854"/>
    <cellStyle name="Normal2" xfId="1855"/>
    <cellStyle name="NormalGB" xfId="1856"/>
    <cellStyle name="Normalny_24. 02. 97." xfId="1857"/>
    <cellStyle name="normбlnм_laroux" xfId="1858"/>
    <cellStyle name="Note" xfId="1859"/>
    <cellStyle name="Note 2" xfId="1860"/>
    <cellStyle name="Note 2 2" xfId="1861"/>
    <cellStyle name="Note 3" xfId="1862"/>
    <cellStyle name="Note 3 2" xfId="1863"/>
    <cellStyle name="Note 4" xfId="1864"/>
    <cellStyle name="Note_7-р_Из_Системы" xfId="1865"/>
    <cellStyle name="number" xfId="1866"/>
    <cellStyle name="Ôčíŕíńîâűé [0]_(ňŕá 3č)" xfId="1867"/>
    <cellStyle name="Ôčíŕíńîâűé_(ňŕá 3č)" xfId="1868"/>
    <cellStyle name="Option" xfId="1869"/>
    <cellStyle name="Òûñÿ÷è [0]_cogs" xfId="1870"/>
    <cellStyle name="Òûñÿ÷è_cogs" xfId="1871"/>
    <cellStyle name="Output" xfId="1872"/>
    <cellStyle name="Page Number" xfId="1873"/>
    <cellStyle name="PageHeading" xfId="1874"/>
    <cellStyle name="pb_page_heading_LS" xfId="1875"/>
    <cellStyle name="Percent [0]" xfId="1876"/>
    <cellStyle name="Percent [00]" xfId="1877"/>
    <cellStyle name="Percent 2" xfId="1878"/>
    <cellStyle name="Percent 3" xfId="1879"/>
    <cellStyle name="Percent_FA register working" xfId="1880"/>
    <cellStyle name="Percent1" xfId="1881"/>
    <cellStyle name="Piug" xfId="1882"/>
    <cellStyle name="Plug" xfId="1883"/>
    <cellStyle name="PrePop Currency (0)" xfId="1884"/>
    <cellStyle name="PrePop Currency (2)" xfId="1885"/>
    <cellStyle name="PrePop Units (0)" xfId="1886"/>
    <cellStyle name="PrePop Units (1)" xfId="1887"/>
    <cellStyle name="PrePop Units (2)" xfId="1888"/>
    <cellStyle name="Price_Body" xfId="1889"/>
    <cellStyle name="prochrek" xfId="1890"/>
    <cellStyle name="Protected" xfId="1891"/>
    <cellStyle name="QTitle" xfId="1892"/>
    <cellStyle name="QTitle 2" xfId="1893"/>
    <cellStyle name="range" xfId="1894"/>
    <cellStyle name="S3" xfId="1895"/>
    <cellStyle name="Salomon Logo" xfId="1896"/>
    <cellStyle name="SAPBEXaggData" xfId="1897"/>
    <cellStyle name="SAPBEXaggData 2" xfId="1898"/>
    <cellStyle name="SAPBEXaggData 3" xfId="1899"/>
    <cellStyle name="SAPBEXaggData 4" xfId="1900"/>
    <cellStyle name="SAPBEXaggData 5" xfId="1901"/>
    <cellStyle name="SAPBEXaggData 6" xfId="1902"/>
    <cellStyle name="SAPBEXaggDataEmph" xfId="1903"/>
    <cellStyle name="SAPBEXaggDataEmph 2" xfId="1904"/>
    <cellStyle name="SAPBEXaggDataEmph 3" xfId="1905"/>
    <cellStyle name="SAPBEXaggDataEmph 4" xfId="1906"/>
    <cellStyle name="SAPBEXaggDataEmph 5" xfId="1907"/>
    <cellStyle name="SAPBEXaggDataEmph 6" xfId="1908"/>
    <cellStyle name="SAPBEXaggItem" xfId="1909"/>
    <cellStyle name="SAPBEXaggItem 2" xfId="1910"/>
    <cellStyle name="SAPBEXaggItem 3" xfId="1911"/>
    <cellStyle name="SAPBEXaggItem 4" xfId="1912"/>
    <cellStyle name="SAPBEXaggItem 5" xfId="1913"/>
    <cellStyle name="SAPBEXaggItem 6" xfId="1914"/>
    <cellStyle name="SAPBEXaggItemX" xfId="1915"/>
    <cellStyle name="SAPBEXaggItemX 2" xfId="1916"/>
    <cellStyle name="SAPBEXaggItemX 3" xfId="1917"/>
    <cellStyle name="SAPBEXaggItemX 4" xfId="1918"/>
    <cellStyle name="SAPBEXaggItemX 5" xfId="1919"/>
    <cellStyle name="SAPBEXaggItemX 6" xfId="1920"/>
    <cellStyle name="SAPBEXchaText" xfId="1921"/>
    <cellStyle name="SAPBEXchaText 2" xfId="1922"/>
    <cellStyle name="SAPBEXchaText 3" xfId="1923"/>
    <cellStyle name="SAPBEXchaText 4" xfId="1924"/>
    <cellStyle name="SAPBEXchaText 5" xfId="1925"/>
    <cellStyle name="SAPBEXchaText 6" xfId="1926"/>
    <cellStyle name="SAPBEXchaText 7" xfId="1927"/>
    <cellStyle name="SAPBEXchaText_Приложение_1_к_7-у-о_2009_Кв_1_ФСТ" xfId="1928"/>
    <cellStyle name="SAPBEXexcBad7" xfId="1929"/>
    <cellStyle name="SAPBEXexcBad7 2" xfId="1930"/>
    <cellStyle name="SAPBEXexcBad7 3" xfId="1931"/>
    <cellStyle name="SAPBEXexcBad7 4" xfId="1932"/>
    <cellStyle name="SAPBEXexcBad7 5" xfId="1933"/>
    <cellStyle name="SAPBEXexcBad7 6" xfId="1934"/>
    <cellStyle name="SAPBEXexcBad8" xfId="1935"/>
    <cellStyle name="SAPBEXexcBad8 2" xfId="1936"/>
    <cellStyle name="SAPBEXexcBad8 3" xfId="1937"/>
    <cellStyle name="SAPBEXexcBad8 4" xfId="1938"/>
    <cellStyle name="SAPBEXexcBad8 5" xfId="1939"/>
    <cellStyle name="SAPBEXexcBad8 6" xfId="1940"/>
    <cellStyle name="SAPBEXexcBad9" xfId="1941"/>
    <cellStyle name="SAPBEXexcBad9 2" xfId="1942"/>
    <cellStyle name="SAPBEXexcBad9 3" xfId="1943"/>
    <cellStyle name="SAPBEXexcBad9 4" xfId="1944"/>
    <cellStyle name="SAPBEXexcBad9 5" xfId="1945"/>
    <cellStyle name="SAPBEXexcBad9 6" xfId="1946"/>
    <cellStyle name="SAPBEXexcCritical4" xfId="1947"/>
    <cellStyle name="SAPBEXexcCritical4 2" xfId="1948"/>
    <cellStyle name="SAPBEXexcCritical4 3" xfId="1949"/>
    <cellStyle name="SAPBEXexcCritical4 4" xfId="1950"/>
    <cellStyle name="SAPBEXexcCritical4 5" xfId="1951"/>
    <cellStyle name="SAPBEXexcCritical4 6" xfId="1952"/>
    <cellStyle name="SAPBEXexcCritical5" xfId="1953"/>
    <cellStyle name="SAPBEXexcCritical5 2" xfId="1954"/>
    <cellStyle name="SAPBEXexcCritical5 3" xfId="1955"/>
    <cellStyle name="SAPBEXexcCritical5 4" xfId="1956"/>
    <cellStyle name="SAPBEXexcCritical5 5" xfId="1957"/>
    <cellStyle name="SAPBEXexcCritical5 6" xfId="1958"/>
    <cellStyle name="SAPBEXexcCritical6" xfId="1959"/>
    <cellStyle name="SAPBEXexcCritical6 2" xfId="1960"/>
    <cellStyle name="SAPBEXexcCritical6 3" xfId="1961"/>
    <cellStyle name="SAPBEXexcCritical6 4" xfId="1962"/>
    <cellStyle name="SAPBEXexcCritical6 5" xfId="1963"/>
    <cellStyle name="SAPBEXexcCritical6 6" xfId="1964"/>
    <cellStyle name="SAPBEXexcGood1" xfId="1965"/>
    <cellStyle name="SAPBEXexcGood1 2" xfId="1966"/>
    <cellStyle name="SAPBEXexcGood1 3" xfId="1967"/>
    <cellStyle name="SAPBEXexcGood1 4" xfId="1968"/>
    <cellStyle name="SAPBEXexcGood1 5" xfId="1969"/>
    <cellStyle name="SAPBEXexcGood1 6" xfId="1970"/>
    <cellStyle name="SAPBEXexcGood2" xfId="1971"/>
    <cellStyle name="SAPBEXexcGood2 2" xfId="1972"/>
    <cellStyle name="SAPBEXexcGood2 3" xfId="1973"/>
    <cellStyle name="SAPBEXexcGood2 4" xfId="1974"/>
    <cellStyle name="SAPBEXexcGood2 5" xfId="1975"/>
    <cellStyle name="SAPBEXexcGood2 6" xfId="1976"/>
    <cellStyle name="SAPBEXexcGood3" xfId="1977"/>
    <cellStyle name="SAPBEXexcGood3 2" xfId="1978"/>
    <cellStyle name="SAPBEXexcGood3 3" xfId="1979"/>
    <cellStyle name="SAPBEXexcGood3 4" xfId="1980"/>
    <cellStyle name="SAPBEXexcGood3 5" xfId="1981"/>
    <cellStyle name="SAPBEXexcGood3 6" xfId="1982"/>
    <cellStyle name="SAPBEXfilterDrill" xfId="1983"/>
    <cellStyle name="SAPBEXfilterDrill 2" xfId="1984"/>
    <cellStyle name="SAPBEXfilterDrill 3" xfId="1985"/>
    <cellStyle name="SAPBEXfilterDrill 4" xfId="1986"/>
    <cellStyle name="SAPBEXfilterDrill 5" xfId="1987"/>
    <cellStyle name="SAPBEXfilterDrill 6" xfId="1988"/>
    <cellStyle name="SAPBEXfilterItem" xfId="1989"/>
    <cellStyle name="SAPBEXfilterItem 2" xfId="1990"/>
    <cellStyle name="SAPBEXfilterItem 3" xfId="1991"/>
    <cellStyle name="SAPBEXfilterItem 4" xfId="1992"/>
    <cellStyle name="SAPBEXfilterItem 5" xfId="1993"/>
    <cellStyle name="SAPBEXfilterItem 6" xfId="1994"/>
    <cellStyle name="SAPBEXfilterText" xfId="1995"/>
    <cellStyle name="SAPBEXfilterText 2" xfId="1996"/>
    <cellStyle name="SAPBEXfilterText 3" xfId="1997"/>
    <cellStyle name="SAPBEXfilterText 4" xfId="1998"/>
    <cellStyle name="SAPBEXfilterText 5" xfId="1999"/>
    <cellStyle name="SAPBEXfilterText 6" xfId="2000"/>
    <cellStyle name="SAPBEXformats" xfId="2001"/>
    <cellStyle name="SAPBEXformats 2" xfId="2002"/>
    <cellStyle name="SAPBEXformats 3" xfId="2003"/>
    <cellStyle name="SAPBEXformats 4" xfId="2004"/>
    <cellStyle name="SAPBEXformats 5" xfId="2005"/>
    <cellStyle name="SAPBEXformats 6" xfId="2006"/>
    <cellStyle name="SAPBEXformats 7" xfId="2007"/>
    <cellStyle name="SAPBEXheaderItem" xfId="2008"/>
    <cellStyle name="SAPBEXheaderItem 2" xfId="2009"/>
    <cellStyle name="SAPBEXheaderItem 3" xfId="2010"/>
    <cellStyle name="SAPBEXheaderItem 4" xfId="2011"/>
    <cellStyle name="SAPBEXheaderItem 5" xfId="2012"/>
    <cellStyle name="SAPBEXheaderItem 6" xfId="2013"/>
    <cellStyle name="SAPBEXheaderItem 7" xfId="2014"/>
    <cellStyle name="SAPBEXheaderText" xfId="2015"/>
    <cellStyle name="SAPBEXheaderText 2" xfId="2016"/>
    <cellStyle name="SAPBEXheaderText 3" xfId="2017"/>
    <cellStyle name="SAPBEXheaderText 4" xfId="2018"/>
    <cellStyle name="SAPBEXheaderText 5" xfId="2019"/>
    <cellStyle name="SAPBEXheaderText 6" xfId="2020"/>
    <cellStyle name="SAPBEXheaderText 7" xfId="2021"/>
    <cellStyle name="SAPBEXHLevel0" xfId="2022"/>
    <cellStyle name="SAPBEXHLevel0 2" xfId="2023"/>
    <cellStyle name="SAPBEXHLevel0 3" xfId="2024"/>
    <cellStyle name="SAPBEXHLevel0 4" xfId="2025"/>
    <cellStyle name="SAPBEXHLevel0 5" xfId="2026"/>
    <cellStyle name="SAPBEXHLevel0 6" xfId="2027"/>
    <cellStyle name="SAPBEXHLevel0 7" xfId="2028"/>
    <cellStyle name="SAPBEXHLevel0 8" xfId="2029"/>
    <cellStyle name="SAPBEXHLevel0_7y-отчетная_РЖД_2009_04" xfId="2030"/>
    <cellStyle name="SAPBEXHLevel0X" xfId="2031"/>
    <cellStyle name="SAPBEXHLevel0X 10" xfId="2032"/>
    <cellStyle name="SAPBEXHLevel0X 2" xfId="2033"/>
    <cellStyle name="SAPBEXHLevel0X 3" xfId="2034"/>
    <cellStyle name="SAPBEXHLevel0X 4" xfId="2035"/>
    <cellStyle name="SAPBEXHLevel0X 5" xfId="2036"/>
    <cellStyle name="SAPBEXHLevel0X 6" xfId="2037"/>
    <cellStyle name="SAPBEXHLevel0X 7" xfId="2038"/>
    <cellStyle name="SAPBEXHLevel0X 8" xfId="2039"/>
    <cellStyle name="SAPBEXHLevel0X 9" xfId="2040"/>
    <cellStyle name="SAPBEXHLevel0X_7-р_Из_Системы" xfId="2041"/>
    <cellStyle name="SAPBEXHLevel1" xfId="2042"/>
    <cellStyle name="SAPBEXHLevel1 2" xfId="2043"/>
    <cellStyle name="SAPBEXHLevel1 3" xfId="2044"/>
    <cellStyle name="SAPBEXHLevel1 4" xfId="2045"/>
    <cellStyle name="SAPBEXHLevel1 5" xfId="2046"/>
    <cellStyle name="SAPBEXHLevel1 6" xfId="2047"/>
    <cellStyle name="SAPBEXHLevel1 7" xfId="2048"/>
    <cellStyle name="SAPBEXHLevel1 8" xfId="2049"/>
    <cellStyle name="SAPBEXHLevel1_7y-отчетная_РЖД_2009_04" xfId="2050"/>
    <cellStyle name="SAPBEXHLevel1X" xfId="2051"/>
    <cellStyle name="SAPBEXHLevel1X 10" xfId="2052"/>
    <cellStyle name="SAPBEXHLevel1X 2" xfId="2053"/>
    <cellStyle name="SAPBEXHLevel1X 3" xfId="2054"/>
    <cellStyle name="SAPBEXHLevel1X 4" xfId="2055"/>
    <cellStyle name="SAPBEXHLevel1X 5" xfId="2056"/>
    <cellStyle name="SAPBEXHLevel1X 6" xfId="2057"/>
    <cellStyle name="SAPBEXHLevel1X 7" xfId="2058"/>
    <cellStyle name="SAPBEXHLevel1X 8" xfId="2059"/>
    <cellStyle name="SAPBEXHLevel1X 9" xfId="2060"/>
    <cellStyle name="SAPBEXHLevel1X_7-р_Из_Системы" xfId="2061"/>
    <cellStyle name="SAPBEXHLevel2" xfId="2062"/>
    <cellStyle name="SAPBEXHLevel2 2" xfId="2063"/>
    <cellStyle name="SAPBEXHLevel2 3" xfId="2064"/>
    <cellStyle name="SAPBEXHLevel2 4" xfId="2065"/>
    <cellStyle name="SAPBEXHLevel2 5" xfId="2066"/>
    <cellStyle name="SAPBEXHLevel2 6" xfId="2067"/>
    <cellStyle name="SAPBEXHLevel2 7" xfId="2068"/>
    <cellStyle name="SAPBEXHLevel2_Приложение_1_к_7-у-о_2009_Кв_1_ФСТ" xfId="2069"/>
    <cellStyle name="SAPBEXHLevel2X" xfId="2070"/>
    <cellStyle name="SAPBEXHLevel2X 2" xfId="2071"/>
    <cellStyle name="SAPBEXHLevel2X 3" xfId="2072"/>
    <cellStyle name="SAPBEXHLevel2X 4" xfId="2073"/>
    <cellStyle name="SAPBEXHLevel2X 5" xfId="2074"/>
    <cellStyle name="SAPBEXHLevel2X 6" xfId="2075"/>
    <cellStyle name="SAPBEXHLevel2X 7" xfId="2076"/>
    <cellStyle name="SAPBEXHLevel2X 8" xfId="2077"/>
    <cellStyle name="SAPBEXHLevel2X 9" xfId="2078"/>
    <cellStyle name="SAPBEXHLevel2X_7-р_Из_Системы" xfId="2079"/>
    <cellStyle name="SAPBEXHLevel3" xfId="2080"/>
    <cellStyle name="SAPBEXHLevel3 2" xfId="2081"/>
    <cellStyle name="SAPBEXHLevel3 3" xfId="2082"/>
    <cellStyle name="SAPBEXHLevel3 4" xfId="2083"/>
    <cellStyle name="SAPBEXHLevel3 5" xfId="2084"/>
    <cellStyle name="SAPBEXHLevel3 6" xfId="2085"/>
    <cellStyle name="SAPBEXHLevel3 7" xfId="2086"/>
    <cellStyle name="SAPBEXHLevel3_Приложение_1_к_7-у-о_2009_Кв_1_ФСТ" xfId="2087"/>
    <cellStyle name="SAPBEXHLevel3X" xfId="2088"/>
    <cellStyle name="SAPBEXHLevel3X 2" xfId="2089"/>
    <cellStyle name="SAPBEXHLevel3X 3" xfId="2090"/>
    <cellStyle name="SAPBEXHLevel3X 4" xfId="2091"/>
    <cellStyle name="SAPBEXHLevel3X 5" xfId="2092"/>
    <cellStyle name="SAPBEXHLevel3X 6" xfId="2093"/>
    <cellStyle name="SAPBEXHLevel3X 7" xfId="2094"/>
    <cellStyle name="SAPBEXHLevel3X 8" xfId="2095"/>
    <cellStyle name="SAPBEXHLevel3X 9" xfId="2096"/>
    <cellStyle name="SAPBEXHLevel3X_7-р_Из_Системы" xfId="2097"/>
    <cellStyle name="SAPBEXinputData" xfId="2098"/>
    <cellStyle name="SAPBEXinputData 10" xfId="2099"/>
    <cellStyle name="SAPBEXinputData 11" xfId="2100"/>
    <cellStyle name="SAPBEXinputData 2" xfId="2101"/>
    <cellStyle name="SAPBEXinputData 3" xfId="2102"/>
    <cellStyle name="SAPBEXinputData 4" xfId="2103"/>
    <cellStyle name="SAPBEXinputData 5" xfId="2104"/>
    <cellStyle name="SAPBEXinputData 6" xfId="2105"/>
    <cellStyle name="SAPBEXinputData 7" xfId="2106"/>
    <cellStyle name="SAPBEXinputData 8" xfId="2107"/>
    <cellStyle name="SAPBEXinputData 9" xfId="2108"/>
    <cellStyle name="SAPBEXinputData_7-р_Из_Системы" xfId="2109"/>
    <cellStyle name="SAPBEXItemHeader" xfId="2110"/>
    <cellStyle name="SAPBEXresData" xfId="2111"/>
    <cellStyle name="SAPBEXresData 2" xfId="2112"/>
    <cellStyle name="SAPBEXresData 3" xfId="2113"/>
    <cellStyle name="SAPBEXresData 4" xfId="2114"/>
    <cellStyle name="SAPBEXresData 5" xfId="2115"/>
    <cellStyle name="SAPBEXresData 6" xfId="2116"/>
    <cellStyle name="SAPBEXresDataEmph" xfId="2117"/>
    <cellStyle name="SAPBEXresDataEmph 2" xfId="2118"/>
    <cellStyle name="SAPBEXresDataEmph 2 2" xfId="2119"/>
    <cellStyle name="SAPBEXresDataEmph 3" xfId="2120"/>
    <cellStyle name="SAPBEXresDataEmph 3 2" xfId="2121"/>
    <cellStyle name="SAPBEXresDataEmph 4" xfId="2122"/>
    <cellStyle name="SAPBEXresDataEmph 4 2" xfId="2123"/>
    <cellStyle name="SAPBEXresDataEmph 5" xfId="2124"/>
    <cellStyle name="SAPBEXresDataEmph 5 2" xfId="2125"/>
    <cellStyle name="SAPBEXresDataEmph 6" xfId="2126"/>
    <cellStyle name="SAPBEXresDataEmph 6 2" xfId="2127"/>
    <cellStyle name="SAPBEXresItem" xfId="2128"/>
    <cellStyle name="SAPBEXresItem 2" xfId="2129"/>
    <cellStyle name="SAPBEXresItem 3" xfId="2130"/>
    <cellStyle name="SAPBEXresItem 4" xfId="2131"/>
    <cellStyle name="SAPBEXresItem 5" xfId="2132"/>
    <cellStyle name="SAPBEXresItem 6" xfId="2133"/>
    <cellStyle name="SAPBEXresItemX" xfId="2134"/>
    <cellStyle name="SAPBEXresItemX 2" xfId="2135"/>
    <cellStyle name="SAPBEXresItemX 3" xfId="2136"/>
    <cellStyle name="SAPBEXresItemX 4" xfId="2137"/>
    <cellStyle name="SAPBEXresItemX 5" xfId="2138"/>
    <cellStyle name="SAPBEXresItemX 6" xfId="2139"/>
    <cellStyle name="SAPBEXstdData" xfId="2140"/>
    <cellStyle name="SAPBEXstdData 2" xfId="2141"/>
    <cellStyle name="SAPBEXstdData 3" xfId="2142"/>
    <cellStyle name="SAPBEXstdData 4" xfId="2143"/>
    <cellStyle name="SAPBEXstdData 5" xfId="2144"/>
    <cellStyle name="SAPBEXstdData 6" xfId="2145"/>
    <cellStyle name="SAPBEXstdData_Приложение_1_к_7-у-о_2009_Кв_1_ФСТ" xfId="2146"/>
    <cellStyle name="SAPBEXstdDataEmph" xfId="2147"/>
    <cellStyle name="SAPBEXstdDataEmph 2" xfId="2148"/>
    <cellStyle name="SAPBEXstdDataEmph 3" xfId="2149"/>
    <cellStyle name="SAPBEXstdDataEmph 4" xfId="2150"/>
    <cellStyle name="SAPBEXstdDataEmph 5" xfId="2151"/>
    <cellStyle name="SAPBEXstdDataEmph 6" xfId="2152"/>
    <cellStyle name="SAPBEXstdItem" xfId="2153"/>
    <cellStyle name="SAPBEXstdItem 2" xfId="2154"/>
    <cellStyle name="SAPBEXstdItem 3" xfId="2155"/>
    <cellStyle name="SAPBEXstdItem 4" xfId="2156"/>
    <cellStyle name="SAPBEXstdItem 5" xfId="2157"/>
    <cellStyle name="SAPBEXstdItem 6" xfId="2158"/>
    <cellStyle name="SAPBEXstdItem 7" xfId="2159"/>
    <cellStyle name="SAPBEXstdItem 8" xfId="2160"/>
    <cellStyle name="SAPBEXstdItem_7-р" xfId="2161"/>
    <cellStyle name="SAPBEXstdItemX" xfId="2162"/>
    <cellStyle name="SAPBEXstdItemX 2" xfId="2163"/>
    <cellStyle name="SAPBEXstdItemX 3" xfId="2164"/>
    <cellStyle name="SAPBEXstdItemX 4" xfId="2165"/>
    <cellStyle name="SAPBEXstdItemX 5" xfId="2166"/>
    <cellStyle name="SAPBEXstdItemX 6" xfId="2167"/>
    <cellStyle name="SAPBEXstdItemX 7" xfId="2168"/>
    <cellStyle name="SAPBEXtitle" xfId="2169"/>
    <cellStyle name="SAPBEXtitle 2" xfId="2170"/>
    <cellStyle name="SAPBEXtitle 3" xfId="2171"/>
    <cellStyle name="SAPBEXtitle 4" xfId="2172"/>
    <cellStyle name="SAPBEXtitle 5" xfId="2173"/>
    <cellStyle name="SAPBEXtitle 6" xfId="2174"/>
    <cellStyle name="SAPBEXtitle 7" xfId="2175"/>
    <cellStyle name="SAPBEXunassignedItem" xfId="2176"/>
    <cellStyle name="SAPBEXunassignedItem 2" xfId="2177"/>
    <cellStyle name="SAPBEXundefined" xfId="2178"/>
    <cellStyle name="SAPBEXundefined 2" xfId="2179"/>
    <cellStyle name="SAPBEXundefined 3" xfId="2180"/>
    <cellStyle name="SAPBEXundefined 4" xfId="2181"/>
    <cellStyle name="SAPBEXundefined 5" xfId="2182"/>
    <cellStyle name="SAPBEXundefined 6" xfId="2183"/>
    <cellStyle name="SEM-BPS-data" xfId="2184"/>
    <cellStyle name="SEM-BPS-head" xfId="2185"/>
    <cellStyle name="SEM-BPS-headdata" xfId="2186"/>
    <cellStyle name="SEM-BPS-headkey" xfId="2187"/>
    <cellStyle name="SEM-BPS-input-on" xfId="2188"/>
    <cellStyle name="SEM-BPS-key" xfId="2189"/>
    <cellStyle name="SEM-BPS-sub1" xfId="2190"/>
    <cellStyle name="SEM-BPS-sub2" xfId="2191"/>
    <cellStyle name="SEM-BPS-total" xfId="2192"/>
    <cellStyle name="Sheet Title" xfId="2193"/>
    <cellStyle name="Show_Sell" xfId="2194"/>
    <cellStyle name="st1" xfId="2195"/>
    <cellStyle name="Standard_Anpassen der Amortisation" xfId="2196"/>
    <cellStyle name="Style 1" xfId="2197"/>
    <cellStyle name="styleColumnTitles" xfId="2198"/>
    <cellStyle name="styleDateRange" xfId="2199"/>
    <cellStyle name="styleHidden" xfId="2200"/>
    <cellStyle name="styleNormal" xfId="2201"/>
    <cellStyle name="styleSeriesAttributes" xfId="2202"/>
    <cellStyle name="styleSeriesData" xfId="2203"/>
    <cellStyle name="styleSeriesDataForecast" xfId="2204"/>
    <cellStyle name="styleSeriesDataForecastNA" xfId="2205"/>
    <cellStyle name="styleSeriesDataNA" xfId="2206"/>
    <cellStyle name="Table" xfId="2207"/>
    <cellStyle name="Table Head" xfId="2208"/>
    <cellStyle name="Table Head Aligned" xfId="2209"/>
    <cellStyle name="Table Head Blue" xfId="2210"/>
    <cellStyle name="Table Head Green" xfId="2211"/>
    <cellStyle name="Table Head_Val_Sum_Graph" xfId="2212"/>
    <cellStyle name="Table Heading" xfId="2213"/>
    <cellStyle name="Table Heading 2" xfId="2214"/>
    <cellStyle name="Table Text" xfId="2215"/>
    <cellStyle name="Table Title" xfId="2216"/>
    <cellStyle name="Table Units" xfId="2217"/>
    <cellStyle name="Table_Header" xfId="2218"/>
    <cellStyle name="TableStyleLight1" xfId="2219"/>
    <cellStyle name="TableStyleLight1 2" xfId="2220"/>
    <cellStyle name="TableStyleLight1 3" xfId="2221"/>
    <cellStyle name="Telephone number" xfId="2222"/>
    <cellStyle name="Text" xfId="2223"/>
    <cellStyle name="Text 1" xfId="2224"/>
    <cellStyle name="Text Head" xfId="2225"/>
    <cellStyle name="Text Head 1" xfId="2226"/>
    <cellStyle name="Text Head_Б4-УТВЕРЖДЕНО" xfId="2227"/>
    <cellStyle name="Text Indent A" xfId="2228"/>
    <cellStyle name="Text Indent B" xfId="2229"/>
    <cellStyle name="Text Indent C" xfId="2230"/>
    <cellStyle name="Text_Б4-УТВЕРЖДЕНО" xfId="2231"/>
    <cellStyle name="Times New Roman0181000015536870911" xfId="2232"/>
    <cellStyle name="Title" xfId="2233"/>
    <cellStyle name="Title 2" xfId="2234"/>
    <cellStyle name="Total" xfId="2235"/>
    <cellStyle name="Total 2" xfId="2236"/>
    <cellStyle name="TotalCurrency" xfId="2237"/>
    <cellStyle name="Underline_Single" xfId="2238"/>
    <cellStyle name="Unit" xfId="2239"/>
    <cellStyle name="Validation" xfId="2240"/>
    <cellStyle name="Warning Text" xfId="2241"/>
    <cellStyle name="white" xfId="2242"/>
    <cellStyle name="Wдhrung [0]_Compiling Utility Macros" xfId="2243"/>
    <cellStyle name="Wдhrung_Compiling Utility Macros" xfId="2244"/>
    <cellStyle name="year" xfId="2245"/>
    <cellStyle name="YelNumbersCurr" xfId="2246"/>
    <cellStyle name="YelNumbersCurr 2" xfId="2247"/>
    <cellStyle name="Акцент1 2" xfId="23"/>
    <cellStyle name="Акцент1 2 2" xfId="2248"/>
    <cellStyle name="Акцент1 3" xfId="2249"/>
    <cellStyle name="Акцент1 3 2" xfId="2250"/>
    <cellStyle name="Акцент1 4" xfId="2251"/>
    <cellStyle name="Акцент1 4 2" xfId="2252"/>
    <cellStyle name="Акцент1 5" xfId="2253"/>
    <cellStyle name="Акцент1 5 2" xfId="2254"/>
    <cellStyle name="Акцент1 6" xfId="2255"/>
    <cellStyle name="Акцент1 6 2" xfId="2256"/>
    <cellStyle name="Акцент1 7" xfId="2257"/>
    <cellStyle name="Акцент1 7 2" xfId="2258"/>
    <cellStyle name="Акцент1 8" xfId="2259"/>
    <cellStyle name="Акцент1 8 2" xfId="2260"/>
    <cellStyle name="Акцент1 9" xfId="2261"/>
    <cellStyle name="Акцент1 9 2" xfId="2262"/>
    <cellStyle name="Акцент2 2" xfId="24"/>
    <cellStyle name="Акцент2 2 2" xfId="2263"/>
    <cellStyle name="Акцент2 3" xfId="2264"/>
    <cellStyle name="Акцент2 3 2" xfId="2265"/>
    <cellStyle name="Акцент2 4" xfId="2266"/>
    <cellStyle name="Акцент2 4 2" xfId="2267"/>
    <cellStyle name="Акцент2 5" xfId="2268"/>
    <cellStyle name="Акцент2 5 2" xfId="2269"/>
    <cellStyle name="Акцент2 6" xfId="2270"/>
    <cellStyle name="Акцент2 6 2" xfId="2271"/>
    <cellStyle name="Акцент2 7" xfId="2272"/>
    <cellStyle name="Акцент2 7 2" xfId="2273"/>
    <cellStyle name="Акцент2 8" xfId="2274"/>
    <cellStyle name="Акцент2 8 2" xfId="2275"/>
    <cellStyle name="Акцент2 9" xfId="2276"/>
    <cellStyle name="Акцент2 9 2" xfId="2277"/>
    <cellStyle name="Акцент3 2" xfId="25"/>
    <cellStyle name="Акцент3 2 2" xfId="2278"/>
    <cellStyle name="Акцент3 3" xfId="2279"/>
    <cellStyle name="Акцент3 3 2" xfId="2280"/>
    <cellStyle name="Акцент3 4" xfId="2281"/>
    <cellStyle name="Акцент3 4 2" xfId="2282"/>
    <cellStyle name="Акцент3 5" xfId="2283"/>
    <cellStyle name="Акцент3 5 2" xfId="2284"/>
    <cellStyle name="Акцент3 6" xfId="2285"/>
    <cellStyle name="Акцент3 6 2" xfId="2286"/>
    <cellStyle name="Акцент3 7" xfId="2287"/>
    <cellStyle name="Акцент3 7 2" xfId="2288"/>
    <cellStyle name="Акцент3 8" xfId="2289"/>
    <cellStyle name="Акцент3 8 2" xfId="2290"/>
    <cellStyle name="Акцент3 9" xfId="2291"/>
    <cellStyle name="Акцент3 9 2" xfId="2292"/>
    <cellStyle name="Акцент4 2" xfId="26"/>
    <cellStyle name="Акцент4 2 2" xfId="2293"/>
    <cellStyle name="Акцент4 3" xfId="2294"/>
    <cellStyle name="Акцент4 3 2" xfId="2295"/>
    <cellStyle name="Акцент4 4" xfId="2296"/>
    <cellStyle name="Акцент4 4 2" xfId="2297"/>
    <cellStyle name="Акцент4 5" xfId="2298"/>
    <cellStyle name="Акцент4 5 2" xfId="2299"/>
    <cellStyle name="Акцент4 6" xfId="2300"/>
    <cellStyle name="Акцент4 6 2" xfId="2301"/>
    <cellStyle name="Акцент4 7" xfId="2302"/>
    <cellStyle name="Акцент4 7 2" xfId="2303"/>
    <cellStyle name="Акцент4 8" xfId="2304"/>
    <cellStyle name="Акцент4 8 2" xfId="2305"/>
    <cellStyle name="Акцент4 9" xfId="2306"/>
    <cellStyle name="Акцент4 9 2" xfId="2307"/>
    <cellStyle name="Акцент5 2" xfId="27"/>
    <cellStyle name="Акцент5 2 2" xfId="2308"/>
    <cellStyle name="Акцент5 3" xfId="2309"/>
    <cellStyle name="Акцент5 3 2" xfId="2310"/>
    <cellStyle name="Акцент5 4" xfId="2311"/>
    <cellStyle name="Акцент5 4 2" xfId="2312"/>
    <cellStyle name="Акцент5 5" xfId="2313"/>
    <cellStyle name="Акцент5 5 2" xfId="2314"/>
    <cellStyle name="Акцент5 6" xfId="2315"/>
    <cellStyle name="Акцент5 6 2" xfId="2316"/>
    <cellStyle name="Акцент5 7" xfId="2317"/>
    <cellStyle name="Акцент5 7 2" xfId="2318"/>
    <cellStyle name="Акцент5 8" xfId="2319"/>
    <cellStyle name="Акцент5 8 2" xfId="2320"/>
    <cellStyle name="Акцент5 9" xfId="2321"/>
    <cellStyle name="Акцент5 9 2" xfId="2322"/>
    <cellStyle name="Акцент6 2" xfId="28"/>
    <cellStyle name="Акцент6 2 2" xfId="2323"/>
    <cellStyle name="Акцент6 3" xfId="2324"/>
    <cellStyle name="Акцент6 3 2" xfId="2325"/>
    <cellStyle name="Акцент6 4" xfId="2326"/>
    <cellStyle name="Акцент6 4 2" xfId="2327"/>
    <cellStyle name="Акцент6 5" xfId="2328"/>
    <cellStyle name="Акцент6 5 2" xfId="2329"/>
    <cellStyle name="Акцент6 6" xfId="2330"/>
    <cellStyle name="Акцент6 6 2" xfId="2331"/>
    <cellStyle name="Акцент6 7" xfId="2332"/>
    <cellStyle name="Акцент6 7 2" xfId="2333"/>
    <cellStyle name="Акцент6 8" xfId="2334"/>
    <cellStyle name="Акцент6 8 2" xfId="2335"/>
    <cellStyle name="Акцент6 9" xfId="2336"/>
    <cellStyle name="Акцент6 9 2" xfId="2337"/>
    <cellStyle name="Аренда до" xfId="2338"/>
    <cellStyle name="Беззащитный" xfId="2339"/>
    <cellStyle name="Ввод  2" xfId="29"/>
    <cellStyle name="Ввод  2 2" xfId="2340"/>
    <cellStyle name="Ввод  2_46EE.2011(v1.0)" xfId="2341"/>
    <cellStyle name="Ввод  3" xfId="2342"/>
    <cellStyle name="Ввод  3 2" xfId="2343"/>
    <cellStyle name="Ввод  3_46EE.2011(v1.0)" xfId="2344"/>
    <cellStyle name="Ввод  4" xfId="2345"/>
    <cellStyle name="Ввод  4 2" xfId="2346"/>
    <cellStyle name="Ввод  4_46EE.2011(v1.0)" xfId="2347"/>
    <cellStyle name="Ввод  5" xfId="2348"/>
    <cellStyle name="Ввод  5 2" xfId="2349"/>
    <cellStyle name="Ввод  5_46EE.2011(v1.0)" xfId="2350"/>
    <cellStyle name="Ввод  6" xfId="2351"/>
    <cellStyle name="Ввод  6 2" xfId="2352"/>
    <cellStyle name="Ввод  6_46EE.2011(v1.0)" xfId="2353"/>
    <cellStyle name="Ввод  7" xfId="2354"/>
    <cellStyle name="Ввод  7 2" xfId="2355"/>
    <cellStyle name="Ввод  7_46EE.2011(v1.0)" xfId="2356"/>
    <cellStyle name="Ввод  8" xfId="2357"/>
    <cellStyle name="Ввод  8 2" xfId="2358"/>
    <cellStyle name="Ввод  8_46EE.2011(v1.0)" xfId="2359"/>
    <cellStyle name="Ввод  9" xfId="2360"/>
    <cellStyle name="Ввод  9 2" xfId="2361"/>
    <cellStyle name="Ввод  9_46EE.2011(v1.0)" xfId="2362"/>
    <cellStyle name="Верт. заголовок" xfId="2363"/>
    <cellStyle name="Вес_продукта" xfId="2364"/>
    <cellStyle name="Внешняя сылка" xfId="2365"/>
    <cellStyle name="Вывод 2" xfId="30"/>
    <cellStyle name="Вывод 2 2" xfId="2366"/>
    <cellStyle name="Вывод 2_46EE.2011(v1.0)" xfId="2367"/>
    <cellStyle name="Вывод 3" xfId="2368"/>
    <cellStyle name="Вывод 3 2" xfId="2369"/>
    <cellStyle name="Вывод 3_46EE.2011(v1.0)" xfId="2370"/>
    <cellStyle name="Вывод 4" xfId="2371"/>
    <cellStyle name="Вывод 4 2" xfId="2372"/>
    <cellStyle name="Вывод 4_46EE.2011(v1.0)" xfId="2373"/>
    <cellStyle name="Вывод 5" xfId="2374"/>
    <cellStyle name="Вывод 5 2" xfId="2375"/>
    <cellStyle name="Вывод 5_46EE.2011(v1.0)" xfId="2376"/>
    <cellStyle name="Вывод 6" xfId="2377"/>
    <cellStyle name="Вывод 6 2" xfId="2378"/>
    <cellStyle name="Вывод 6_46EE.2011(v1.0)" xfId="2379"/>
    <cellStyle name="Вывод 7" xfId="2380"/>
    <cellStyle name="Вывод 7 2" xfId="2381"/>
    <cellStyle name="Вывод 7_46EE.2011(v1.0)" xfId="2382"/>
    <cellStyle name="Вывод 8" xfId="2383"/>
    <cellStyle name="Вывод 8 2" xfId="2384"/>
    <cellStyle name="Вывод 8_46EE.2011(v1.0)" xfId="2385"/>
    <cellStyle name="Вывод 9" xfId="2386"/>
    <cellStyle name="Вывод 9 2" xfId="2387"/>
    <cellStyle name="Вывод 9_46EE.2011(v1.0)" xfId="2388"/>
    <cellStyle name="Вычисление 2" xfId="31"/>
    <cellStyle name="Вычисление 2 2" xfId="2389"/>
    <cellStyle name="Вычисление 2_46EE.2011(v1.0)" xfId="2390"/>
    <cellStyle name="Вычисление 3" xfId="2391"/>
    <cellStyle name="Вычисление 3 2" xfId="2392"/>
    <cellStyle name="Вычисление 3_46EE.2011(v1.0)" xfId="2393"/>
    <cellStyle name="Вычисление 4" xfId="2394"/>
    <cellStyle name="Вычисление 4 2" xfId="2395"/>
    <cellStyle name="Вычисление 4_46EE.2011(v1.0)" xfId="2396"/>
    <cellStyle name="Вычисление 5" xfId="2397"/>
    <cellStyle name="Вычисление 5 2" xfId="2398"/>
    <cellStyle name="Вычисление 5_46EE.2011(v1.0)" xfId="2399"/>
    <cellStyle name="Вычисление 6" xfId="2400"/>
    <cellStyle name="Вычисление 6 2" xfId="2401"/>
    <cellStyle name="Вычисление 6_46EE.2011(v1.0)" xfId="2402"/>
    <cellStyle name="Вычисление 7" xfId="2403"/>
    <cellStyle name="Вычисление 7 2" xfId="2404"/>
    <cellStyle name="Вычисление 7_46EE.2011(v1.0)" xfId="2405"/>
    <cellStyle name="Вычисление 8" xfId="2406"/>
    <cellStyle name="Вычисление 8 2" xfId="2407"/>
    <cellStyle name="Вычисление 8_46EE.2011(v1.0)" xfId="2408"/>
    <cellStyle name="Вычисление 9" xfId="2409"/>
    <cellStyle name="Вычисление 9 2" xfId="2410"/>
    <cellStyle name="Вычисление 9_46EE.2011(v1.0)" xfId="2411"/>
    <cellStyle name="Гиперссылка 2" xfId="2412"/>
    <cellStyle name="Гиперссылка 2 2" xfId="2413"/>
    <cellStyle name="Гиперссылка 2 2 2" xfId="2414"/>
    <cellStyle name="Гиперссылка 2 2 3" xfId="2415"/>
    <cellStyle name="Гиперссылка 2 2 4" xfId="2416"/>
    <cellStyle name="Гиперссылка 2 3" xfId="2417"/>
    <cellStyle name="Гиперссылка 2 3 2" xfId="2418"/>
    <cellStyle name="Гиперссылка 2 4" xfId="2419"/>
    <cellStyle name="Гиперссылка 2 5" xfId="2420"/>
    <cellStyle name="Гиперссылка 2 6" xfId="2421"/>
    <cellStyle name="Гиперссылка 3" xfId="2422"/>
    <cellStyle name="Гиперссылка 3 2" xfId="2423"/>
    <cellStyle name="Гиперссылка 3 3" xfId="2424"/>
    <cellStyle name="Гиперссылка 3 4" xfId="2425"/>
    <cellStyle name="Гиперссылка 38" xfId="2426"/>
    <cellStyle name="Гиперссылка 4" xfId="2427"/>
    <cellStyle name="Гиперссылка 4 2" xfId="2428"/>
    <cellStyle name="Гиперссылка 4 3" xfId="2429"/>
    <cellStyle name="Гиперссылка 5" xfId="2430"/>
    <cellStyle name="Гиперссылка 5 2" xfId="2431"/>
    <cellStyle name="Гиперссылка 6" xfId="2432"/>
    <cellStyle name="горизонтальный" xfId="2433"/>
    <cellStyle name="Группа" xfId="2434"/>
    <cellStyle name="Группа 0" xfId="2435"/>
    <cellStyle name="Группа 1" xfId="2436"/>
    <cellStyle name="Группа 2" xfId="2437"/>
    <cellStyle name="Группа 3" xfId="2438"/>
    <cellStyle name="Группа 4" xfId="2439"/>
    <cellStyle name="Группа 5" xfId="2440"/>
    <cellStyle name="Группа 6" xfId="2441"/>
    <cellStyle name="Группа 7" xfId="2442"/>
    <cellStyle name="Группа 8" xfId="2443"/>
    <cellStyle name="Группа_additional slides_04.12.03 _1" xfId="2444"/>
    <cellStyle name="Данные прайса" xfId="2445"/>
    <cellStyle name="Дата" xfId="2446"/>
    <cellStyle name="ДАТА 2" xfId="2447"/>
    <cellStyle name="ДАТА 3" xfId="2448"/>
    <cellStyle name="ДАТА 4" xfId="2449"/>
    <cellStyle name="ДАТА 5" xfId="2450"/>
    <cellStyle name="ДАТА 6" xfId="2451"/>
    <cellStyle name="ДАТА 7" xfId="2452"/>
    <cellStyle name="ДАТА 8" xfId="2453"/>
    <cellStyle name="ДАТА_1" xfId="2454"/>
    <cellStyle name="Денежный 2" xfId="2455"/>
    <cellStyle name="Денежный 2 2" xfId="2456"/>
    <cellStyle name="Денежный 2 2 2" xfId="2457"/>
    <cellStyle name="Денежный 2 3" xfId="2458"/>
    <cellStyle name="Денежный 3" xfId="2459"/>
    <cellStyle name="Денежный 3 2" xfId="2460"/>
    <cellStyle name="Денежный 3 3" xfId="2461"/>
    <cellStyle name="Денежный 3 3 2" xfId="2462"/>
    <cellStyle name="Денежный 3 3 2 2" xfId="2463"/>
    <cellStyle name="Денежный 3 3 2 2 2" xfId="11860"/>
    <cellStyle name="Денежный 3 3 2 3" xfId="2464"/>
    <cellStyle name="Денежный 3 3 2 3 2" xfId="11861"/>
    <cellStyle name="Денежный 3 3 2 4" xfId="11862"/>
    <cellStyle name="Денежный 3 3 3" xfId="2465"/>
    <cellStyle name="Денежный 3 3 3 2" xfId="11863"/>
    <cellStyle name="Денежный 3 3 4" xfId="2466"/>
    <cellStyle name="Денежный 3 3 4 2" xfId="11864"/>
    <cellStyle name="Денежный 3 3 5" xfId="11865"/>
    <cellStyle name="Денежный 3 4" xfId="2467"/>
    <cellStyle name="Денежный 3 4 2" xfId="2468"/>
    <cellStyle name="Денежный 3 4 2 2" xfId="2469"/>
    <cellStyle name="Денежный 3 4 2 2 2" xfId="11866"/>
    <cellStyle name="Денежный 3 4 2 3" xfId="11867"/>
    <cellStyle name="Денежный 3 4 3" xfId="2470"/>
    <cellStyle name="Денежный 3 4 3 2" xfId="11868"/>
    <cellStyle name="Денежный 3 4 4" xfId="2471"/>
    <cellStyle name="Денежный 3 4 4 2" xfId="11869"/>
    <cellStyle name="Денежный 3 4 5" xfId="11870"/>
    <cellStyle name="Денежный 3 5" xfId="2472"/>
    <cellStyle name="Денежный 3 5 2" xfId="2473"/>
    <cellStyle name="Денежный 3 5 2 2" xfId="11871"/>
    <cellStyle name="Денежный 3 5 3" xfId="11872"/>
    <cellStyle name="Денежный 3 6" xfId="2474"/>
    <cellStyle name="Денежный 3 6 2" xfId="11873"/>
    <cellStyle name="Денежный 3 7" xfId="2475"/>
    <cellStyle name="Денежный 3 7 2" xfId="11874"/>
    <cellStyle name="Денежный 3 8" xfId="11875"/>
    <cellStyle name="Заголовок" xfId="2476"/>
    <cellStyle name="Заголовок 1 1" xfId="2477"/>
    <cellStyle name="Заголовок 1 2" xfId="32"/>
    <cellStyle name="Заголовок 1 2 2" xfId="2478"/>
    <cellStyle name="Заголовок 1 2_46EE.2011(v1.0)" xfId="2479"/>
    <cellStyle name="Заголовок 1 3" xfId="2480"/>
    <cellStyle name="Заголовок 1 3 2" xfId="2481"/>
    <cellStyle name="Заголовок 1 3_46EE.2011(v1.0)" xfId="2482"/>
    <cellStyle name="Заголовок 1 4" xfId="2483"/>
    <cellStyle name="Заголовок 1 4 2" xfId="2484"/>
    <cellStyle name="Заголовок 1 4_46EE.2011(v1.0)" xfId="2485"/>
    <cellStyle name="Заголовок 1 5" xfId="2486"/>
    <cellStyle name="Заголовок 1 5 2" xfId="2487"/>
    <cellStyle name="Заголовок 1 5_46EE.2011(v1.0)" xfId="2488"/>
    <cellStyle name="Заголовок 1 6" xfId="2489"/>
    <cellStyle name="Заголовок 1 6 2" xfId="2490"/>
    <cellStyle name="Заголовок 1 6_46EE.2011(v1.0)" xfId="2491"/>
    <cellStyle name="Заголовок 1 7" xfId="2492"/>
    <cellStyle name="Заголовок 1 7 2" xfId="2493"/>
    <cellStyle name="Заголовок 1 7_46EE.2011(v1.0)" xfId="2494"/>
    <cellStyle name="Заголовок 1 8" xfId="2495"/>
    <cellStyle name="Заголовок 1 8 2" xfId="2496"/>
    <cellStyle name="Заголовок 1 8_46EE.2011(v1.0)" xfId="2497"/>
    <cellStyle name="Заголовок 1 9" xfId="2498"/>
    <cellStyle name="Заголовок 1 9 2" xfId="2499"/>
    <cellStyle name="Заголовок 1 9_46EE.2011(v1.0)" xfId="2500"/>
    <cellStyle name="Заголовок 2 2" xfId="33"/>
    <cellStyle name="Заголовок 2 2 2" xfId="2501"/>
    <cellStyle name="Заголовок 2 2_46EE.2011(v1.0)" xfId="2502"/>
    <cellStyle name="Заголовок 2 3" xfId="2503"/>
    <cellStyle name="Заголовок 2 3 2" xfId="2504"/>
    <cellStyle name="Заголовок 2 3_46EE.2011(v1.0)" xfId="2505"/>
    <cellStyle name="Заголовок 2 4" xfId="2506"/>
    <cellStyle name="Заголовок 2 4 2" xfId="2507"/>
    <cellStyle name="Заголовок 2 4_46EE.2011(v1.0)" xfId="2508"/>
    <cellStyle name="Заголовок 2 5" xfId="2509"/>
    <cellStyle name="Заголовок 2 5 2" xfId="2510"/>
    <cellStyle name="Заголовок 2 5_46EE.2011(v1.0)" xfId="2511"/>
    <cellStyle name="Заголовок 2 6" xfId="2512"/>
    <cellStyle name="Заголовок 2 6 2" xfId="2513"/>
    <cellStyle name="Заголовок 2 6_46EE.2011(v1.0)" xfId="2514"/>
    <cellStyle name="Заголовок 2 7" xfId="2515"/>
    <cellStyle name="Заголовок 2 7 2" xfId="2516"/>
    <cellStyle name="Заголовок 2 7_46EE.2011(v1.0)" xfId="2517"/>
    <cellStyle name="Заголовок 2 8" xfId="2518"/>
    <cellStyle name="Заголовок 2 8 2" xfId="2519"/>
    <cellStyle name="Заголовок 2 8_46EE.2011(v1.0)" xfId="2520"/>
    <cellStyle name="Заголовок 2 9" xfId="2521"/>
    <cellStyle name="Заголовок 2 9 2" xfId="2522"/>
    <cellStyle name="Заголовок 2 9_46EE.2011(v1.0)" xfId="2523"/>
    <cellStyle name="Заголовок 3 2" xfId="34"/>
    <cellStyle name="Заголовок 3 2 2" xfId="2524"/>
    <cellStyle name="Заголовок 3 2_46EE.2011(v1.0)" xfId="2525"/>
    <cellStyle name="Заголовок 3 3" xfId="2526"/>
    <cellStyle name="Заголовок 3 3 2" xfId="2527"/>
    <cellStyle name="Заголовок 3 3_46EE.2011(v1.0)" xfId="2528"/>
    <cellStyle name="Заголовок 3 4" xfId="2529"/>
    <cellStyle name="Заголовок 3 4 2" xfId="2530"/>
    <cellStyle name="Заголовок 3 4_46EE.2011(v1.0)" xfId="2531"/>
    <cellStyle name="Заголовок 3 5" xfId="2532"/>
    <cellStyle name="Заголовок 3 5 2" xfId="2533"/>
    <cellStyle name="Заголовок 3 5_46EE.2011(v1.0)" xfId="2534"/>
    <cellStyle name="Заголовок 3 6" xfId="2535"/>
    <cellStyle name="Заголовок 3 6 2" xfId="2536"/>
    <cellStyle name="Заголовок 3 6_46EE.2011(v1.0)" xfId="2537"/>
    <cellStyle name="Заголовок 3 7" xfId="2538"/>
    <cellStyle name="Заголовок 3 7 2" xfId="2539"/>
    <cellStyle name="Заголовок 3 7_46EE.2011(v1.0)" xfId="2540"/>
    <cellStyle name="Заголовок 3 8" xfId="2541"/>
    <cellStyle name="Заголовок 3 8 2" xfId="2542"/>
    <cellStyle name="Заголовок 3 8_46EE.2011(v1.0)" xfId="2543"/>
    <cellStyle name="Заголовок 3 9" xfId="2544"/>
    <cellStyle name="Заголовок 3 9 2" xfId="2545"/>
    <cellStyle name="Заголовок 3 9_46EE.2011(v1.0)" xfId="2546"/>
    <cellStyle name="Заголовок 4 2" xfId="35"/>
    <cellStyle name="Заголовок 4 2 2" xfId="2547"/>
    <cellStyle name="Заголовок 4 3" xfId="2548"/>
    <cellStyle name="Заголовок 4 3 2" xfId="2549"/>
    <cellStyle name="Заголовок 4 4" xfId="2550"/>
    <cellStyle name="Заголовок 4 4 2" xfId="2551"/>
    <cellStyle name="Заголовок 4 5" xfId="2552"/>
    <cellStyle name="Заголовок 4 5 2" xfId="2553"/>
    <cellStyle name="Заголовок 4 6" xfId="2554"/>
    <cellStyle name="Заголовок 4 6 2" xfId="2555"/>
    <cellStyle name="Заголовок 4 7" xfId="2556"/>
    <cellStyle name="Заголовок 4 7 2" xfId="2557"/>
    <cellStyle name="Заголовок 4 8" xfId="2558"/>
    <cellStyle name="Заголовок 4 8 2" xfId="2559"/>
    <cellStyle name="Заголовок 4 9" xfId="2560"/>
    <cellStyle name="Заголовок 4 9 2" xfId="2561"/>
    <cellStyle name="ЗАГОЛОВОК1" xfId="2562"/>
    <cellStyle name="ЗАГОЛОВОК2" xfId="2563"/>
    <cellStyle name="ЗаголовокСтолбца" xfId="2564"/>
    <cellStyle name="Защитный" xfId="2565"/>
    <cellStyle name="Значение" xfId="2566"/>
    <cellStyle name="Значение 2" xfId="2567"/>
    <cellStyle name="Зоголовок" xfId="2568"/>
    <cellStyle name="зфпуруфвштп" xfId="2569"/>
    <cellStyle name="йешеду" xfId="2570"/>
    <cellStyle name="Итог 2" xfId="36"/>
    <cellStyle name="Итог 2 2" xfId="2571"/>
    <cellStyle name="Итог 2_46EE.2011(v1.0)" xfId="2572"/>
    <cellStyle name="Итог 3" xfId="2573"/>
    <cellStyle name="Итог 3 2" xfId="2574"/>
    <cellStyle name="Итог 3_46EE.2011(v1.0)" xfId="2575"/>
    <cellStyle name="Итог 4" xfId="2576"/>
    <cellStyle name="Итог 4 2" xfId="2577"/>
    <cellStyle name="Итог 4_46EE.2011(v1.0)" xfId="2578"/>
    <cellStyle name="Итог 5" xfId="2579"/>
    <cellStyle name="Итог 5 2" xfId="2580"/>
    <cellStyle name="Итог 5_46EE.2011(v1.0)" xfId="2581"/>
    <cellStyle name="Итог 6" xfId="2582"/>
    <cellStyle name="Итог 6 2" xfId="2583"/>
    <cellStyle name="Итог 6_46EE.2011(v1.0)" xfId="2584"/>
    <cellStyle name="Итог 7" xfId="2585"/>
    <cellStyle name="Итог 7 2" xfId="2586"/>
    <cellStyle name="Итог 7_46EE.2011(v1.0)" xfId="2587"/>
    <cellStyle name="Итог 8" xfId="2588"/>
    <cellStyle name="Итог 8 2" xfId="2589"/>
    <cellStyle name="Итог 8_46EE.2011(v1.0)" xfId="2590"/>
    <cellStyle name="Итог 9" xfId="2591"/>
    <cellStyle name="Итог 9 2" xfId="2592"/>
    <cellStyle name="Итог 9_46EE.2011(v1.0)" xfId="2593"/>
    <cellStyle name="Итого" xfId="2594"/>
    <cellStyle name="Итого 2" xfId="2595"/>
    <cellStyle name="Итого 2 2" xfId="2596"/>
    <cellStyle name="Итого 3" xfId="2597"/>
    <cellStyle name="Итого 3 2" xfId="2598"/>
    <cellStyle name="Итого 4" xfId="2599"/>
    <cellStyle name="Итого 5" xfId="2600"/>
    <cellStyle name="ИТОГОВЫЙ" xfId="2601"/>
    <cellStyle name="ИТОГОВЫЙ 2" xfId="2602"/>
    <cellStyle name="ИТОГОВЫЙ 3" xfId="2603"/>
    <cellStyle name="ИТОГОВЫЙ 4" xfId="2604"/>
    <cellStyle name="ИТОГОВЫЙ 5" xfId="2605"/>
    <cellStyle name="ИТОГОВЫЙ 6" xfId="2606"/>
    <cellStyle name="ИТОГОВЫЙ 7" xfId="2607"/>
    <cellStyle name="ИТОГОВЫЙ 8" xfId="2608"/>
    <cellStyle name="ИТОГОВЫЙ_1" xfId="2609"/>
    <cellStyle name="Контрольная ячейка 2" xfId="37"/>
    <cellStyle name="Контрольная ячейка 2 2" xfId="2610"/>
    <cellStyle name="Контрольная ячейка 2_46EE.2011(v1.0)" xfId="2611"/>
    <cellStyle name="Контрольная ячейка 3" xfId="2612"/>
    <cellStyle name="Контрольная ячейка 3 2" xfId="2613"/>
    <cellStyle name="Контрольная ячейка 3_46EE.2011(v1.0)" xfId="2614"/>
    <cellStyle name="Контрольная ячейка 4" xfId="2615"/>
    <cellStyle name="Контрольная ячейка 4 2" xfId="2616"/>
    <cellStyle name="Контрольная ячейка 4_46EE.2011(v1.0)" xfId="2617"/>
    <cellStyle name="Контрольная ячейка 5" xfId="2618"/>
    <cellStyle name="Контрольная ячейка 5 2" xfId="2619"/>
    <cellStyle name="Контрольная ячейка 5_46EE.2011(v1.0)" xfId="2620"/>
    <cellStyle name="Контрольная ячейка 6" xfId="2621"/>
    <cellStyle name="Контрольная ячейка 6 2" xfId="2622"/>
    <cellStyle name="Контрольная ячейка 6_46EE.2011(v1.0)" xfId="2623"/>
    <cellStyle name="Контрольная ячейка 7" xfId="2624"/>
    <cellStyle name="Контрольная ячейка 7 2" xfId="2625"/>
    <cellStyle name="Контрольная ячейка 7_46EE.2011(v1.0)" xfId="2626"/>
    <cellStyle name="Контрольная ячейка 8" xfId="2627"/>
    <cellStyle name="Контрольная ячейка 8 2" xfId="2628"/>
    <cellStyle name="Контрольная ячейка 8_46EE.2011(v1.0)" xfId="2629"/>
    <cellStyle name="Контрольная ячейка 9" xfId="2630"/>
    <cellStyle name="Контрольная ячейка 9 2" xfId="2631"/>
    <cellStyle name="Контрольная ячейка 9_46EE.2011(v1.0)" xfId="2632"/>
    <cellStyle name="ЛГЭС" xfId="2633"/>
    <cellStyle name="Миша (бланки отчетности)" xfId="2634"/>
    <cellStyle name="мой" xfId="2635"/>
    <cellStyle name="Мой заголовок" xfId="2636"/>
    <cellStyle name="Мой заголовок листа" xfId="2637"/>
    <cellStyle name="Мой заголовок листа 2" xfId="2638"/>
    <cellStyle name="Мои наименования показателей" xfId="2639"/>
    <cellStyle name="Мои наименования показателей 2" xfId="2640"/>
    <cellStyle name="Мои наименования показателей 2 2" xfId="2641"/>
    <cellStyle name="Мои наименования показателей 2 3" xfId="2642"/>
    <cellStyle name="Мои наименования показателей 2 4" xfId="2643"/>
    <cellStyle name="Мои наименования показателей 2 5" xfId="2644"/>
    <cellStyle name="Мои наименования показателей 2 6" xfId="2645"/>
    <cellStyle name="Мои наименования показателей 2 7" xfId="2646"/>
    <cellStyle name="Мои наименования показателей 2 8" xfId="2647"/>
    <cellStyle name="Мои наименования показателей 2_1" xfId="2648"/>
    <cellStyle name="Мои наименования показателей 3" xfId="2649"/>
    <cellStyle name="Мои наименования показателей 3 2" xfId="2650"/>
    <cellStyle name="Мои наименования показателей 3 3" xfId="2651"/>
    <cellStyle name="Мои наименования показателей 3 4" xfId="2652"/>
    <cellStyle name="Мои наименования показателей 3 5" xfId="2653"/>
    <cellStyle name="Мои наименования показателей 3 6" xfId="2654"/>
    <cellStyle name="Мои наименования показателей 3 7" xfId="2655"/>
    <cellStyle name="Мои наименования показателей 3 8" xfId="2656"/>
    <cellStyle name="Мои наименования показателей 3_1" xfId="2657"/>
    <cellStyle name="Мои наименования показателей 4" xfId="2658"/>
    <cellStyle name="Мои наименования показателей 4 2" xfId="2659"/>
    <cellStyle name="Мои наименования показателей 4 3" xfId="2660"/>
    <cellStyle name="Мои наименования показателей 4 4" xfId="2661"/>
    <cellStyle name="Мои наименования показателей 4 5" xfId="2662"/>
    <cellStyle name="Мои наименования показателей 4 6" xfId="2663"/>
    <cellStyle name="Мои наименования показателей 4 7" xfId="2664"/>
    <cellStyle name="Мои наименования показателей 4 8" xfId="2665"/>
    <cellStyle name="Мои наименования показателей 4_1" xfId="2666"/>
    <cellStyle name="Мои наименования показателей 5" xfId="2667"/>
    <cellStyle name="Мои наименования показателей 5 2" xfId="2668"/>
    <cellStyle name="Мои наименования показателей 5 3" xfId="2669"/>
    <cellStyle name="Мои наименования показателей 5 4" xfId="2670"/>
    <cellStyle name="Мои наименования показателей 5 5" xfId="2671"/>
    <cellStyle name="Мои наименования показателей 5 6" xfId="2672"/>
    <cellStyle name="Мои наименования показателей 5 7" xfId="2673"/>
    <cellStyle name="Мои наименования показателей 5 8" xfId="2674"/>
    <cellStyle name="Мои наименования показателей 5_1" xfId="2675"/>
    <cellStyle name="Мои наименования показателей 6" xfId="2676"/>
    <cellStyle name="Мои наименования показателей 6 2" xfId="2677"/>
    <cellStyle name="Мои наименования показателей 6_46EE.2011(v1.0)" xfId="2678"/>
    <cellStyle name="Мои наименования показателей 7" xfId="2679"/>
    <cellStyle name="Мои наименования показателей 7 2" xfId="2680"/>
    <cellStyle name="Мои наименования показателей 7_46EE.2011(v1.0)" xfId="2681"/>
    <cellStyle name="Мои наименования показателей 8" xfId="2682"/>
    <cellStyle name="Мои наименования показателей 8 2" xfId="2683"/>
    <cellStyle name="Мои наименования показателей 8_46EE.2011(v1.0)" xfId="2684"/>
    <cellStyle name="Мои наименования показателей_46TE.RT(v1.0)" xfId="2685"/>
    <cellStyle name="мойл" xfId="2686"/>
    <cellStyle name="мойп" xfId="2687"/>
    <cellStyle name="мойц" xfId="2688"/>
    <cellStyle name="назв фил" xfId="2689"/>
    <cellStyle name="Название 2" xfId="38"/>
    <cellStyle name="Название 2 2" xfId="2690"/>
    <cellStyle name="Название 3" xfId="2691"/>
    <cellStyle name="Название 3 2" xfId="2692"/>
    <cellStyle name="Название 4" xfId="2693"/>
    <cellStyle name="Название 4 2" xfId="2694"/>
    <cellStyle name="Название 5" xfId="2695"/>
    <cellStyle name="Название 5 2" xfId="2696"/>
    <cellStyle name="Название 6" xfId="2697"/>
    <cellStyle name="Название 6 2" xfId="2698"/>
    <cellStyle name="Название 7" xfId="2699"/>
    <cellStyle name="Название 7 2" xfId="2700"/>
    <cellStyle name="Название 8" xfId="2701"/>
    <cellStyle name="Название 8 2" xfId="2702"/>
    <cellStyle name="Название 9" xfId="2703"/>
    <cellStyle name="Название 9 2" xfId="2704"/>
    <cellStyle name="Название раздела" xfId="2705"/>
    <cellStyle name="Невидимый" xfId="2706"/>
    <cellStyle name="Нейтральный 2" xfId="39"/>
    <cellStyle name="Нейтральный 2 2" xfId="2707"/>
    <cellStyle name="Нейтральный 2 2 2" xfId="2708"/>
    <cellStyle name="Нейтральный 2 3" xfId="2709"/>
    <cellStyle name="Нейтральный 3" xfId="2710"/>
    <cellStyle name="Нейтральный 3 2" xfId="2711"/>
    <cellStyle name="Нейтральный 4" xfId="2712"/>
    <cellStyle name="Нейтральный 4 2" xfId="2713"/>
    <cellStyle name="Нейтральный 5" xfId="2714"/>
    <cellStyle name="Нейтральный 5 2" xfId="2715"/>
    <cellStyle name="Нейтральный 6" xfId="2716"/>
    <cellStyle name="Нейтральный 6 2" xfId="2717"/>
    <cellStyle name="Нейтральный 7" xfId="2718"/>
    <cellStyle name="Нейтральный 7 2" xfId="2719"/>
    <cellStyle name="Нейтральный 8" xfId="2720"/>
    <cellStyle name="Нейтральный 8 2" xfId="2721"/>
    <cellStyle name="Нейтральный 9" xfId="2722"/>
    <cellStyle name="Нейтральный 9 2" xfId="2723"/>
    <cellStyle name="Низ1" xfId="2724"/>
    <cellStyle name="Низ2" xfId="2725"/>
    <cellStyle name="новый" xfId="2726"/>
    <cellStyle name="Обычный" xfId="0" builtinId="0"/>
    <cellStyle name="Обычный 10" xfId="40"/>
    <cellStyle name="Обычный 10 10" xfId="41"/>
    <cellStyle name="Обычный 10 11" xfId="2727"/>
    <cellStyle name="Обычный 10 11 2" xfId="11876"/>
    <cellStyle name="Обычный 10 12" xfId="2728"/>
    <cellStyle name="Обычный 10 13" xfId="11877"/>
    <cellStyle name="Обычный 10 2" xfId="2729"/>
    <cellStyle name="Обычный 10 2 2" xfId="2730"/>
    <cellStyle name="Обычный 10 2 2 2" xfId="2731"/>
    <cellStyle name="Обычный 10 2 2 2 2" xfId="2732"/>
    <cellStyle name="Обычный 10 2 2 2 2 2" xfId="2733"/>
    <cellStyle name="Обычный 10 2 2 2 2 2 2" xfId="11878"/>
    <cellStyle name="Обычный 10 2 2 2 2 3" xfId="2734"/>
    <cellStyle name="Обычный 10 2 2 2 2 3 2" xfId="11879"/>
    <cellStyle name="Обычный 10 2 2 2 2 4" xfId="11880"/>
    <cellStyle name="Обычный 10 2 2 2 3" xfId="2735"/>
    <cellStyle name="Обычный 10 2 2 2 3 2" xfId="11881"/>
    <cellStyle name="Обычный 10 2 2 2 4" xfId="2736"/>
    <cellStyle name="Обычный 10 2 2 2 4 2" xfId="11882"/>
    <cellStyle name="Обычный 10 2 2 2 5" xfId="11883"/>
    <cellStyle name="Обычный 10 2 2 3" xfId="2737"/>
    <cellStyle name="Обычный 10 2 2 3 2" xfId="2738"/>
    <cellStyle name="Обычный 10 2 2 3 2 2" xfId="2739"/>
    <cellStyle name="Обычный 10 2 2 3 2 2 2" xfId="11884"/>
    <cellStyle name="Обычный 10 2 2 3 2 3" xfId="11885"/>
    <cellStyle name="Обычный 10 2 2 3 3" xfId="2740"/>
    <cellStyle name="Обычный 10 2 2 3 3 2" xfId="11886"/>
    <cellStyle name="Обычный 10 2 2 3 4" xfId="2741"/>
    <cellStyle name="Обычный 10 2 2 3 4 2" xfId="11887"/>
    <cellStyle name="Обычный 10 2 2 3 5" xfId="11888"/>
    <cellStyle name="Обычный 10 2 2 4" xfId="2742"/>
    <cellStyle name="Обычный 10 2 2 4 2" xfId="2743"/>
    <cellStyle name="Обычный 10 2 2 4 2 2" xfId="11889"/>
    <cellStyle name="Обычный 10 2 2 4 3" xfId="11890"/>
    <cellStyle name="Обычный 10 2 2 5" xfId="2744"/>
    <cellStyle name="Обычный 10 2 2 5 2" xfId="11891"/>
    <cellStyle name="Обычный 10 2 2 6" xfId="2745"/>
    <cellStyle name="Обычный 10 2 2 6 2" xfId="11892"/>
    <cellStyle name="Обычный 10 2 2 7" xfId="11893"/>
    <cellStyle name="Обычный 10 2 3" xfId="2746"/>
    <cellStyle name="Обычный 10 2 3 2" xfId="2747"/>
    <cellStyle name="Обычный 10 2 3 2 2" xfId="2748"/>
    <cellStyle name="Обычный 10 2 3 2 2 2" xfId="11894"/>
    <cellStyle name="Обычный 10 2 3 2 3" xfId="2749"/>
    <cellStyle name="Обычный 10 2 3 2 3 2" xfId="11895"/>
    <cellStyle name="Обычный 10 2 3 2 4" xfId="11896"/>
    <cellStyle name="Обычный 10 2 3 3" xfId="2750"/>
    <cellStyle name="Обычный 10 2 3 3 2" xfId="11897"/>
    <cellStyle name="Обычный 10 2 3 4" xfId="2751"/>
    <cellStyle name="Обычный 10 2 3 4 2" xfId="11898"/>
    <cellStyle name="Обычный 10 2 3 5" xfId="11899"/>
    <cellStyle name="Обычный 10 2 4" xfId="2752"/>
    <cellStyle name="Обычный 10 2 4 2" xfId="2753"/>
    <cellStyle name="Обычный 10 2 4 2 2" xfId="2754"/>
    <cellStyle name="Обычный 10 2 4 2 2 2" xfId="11900"/>
    <cellStyle name="Обычный 10 2 4 2 3" xfId="11901"/>
    <cellStyle name="Обычный 10 2 4 3" xfId="2755"/>
    <cellStyle name="Обычный 10 2 4 3 2" xfId="11902"/>
    <cellStyle name="Обычный 10 2 4 4" xfId="2756"/>
    <cellStyle name="Обычный 10 2 4 4 2" xfId="11903"/>
    <cellStyle name="Обычный 10 2 4 5" xfId="11904"/>
    <cellStyle name="Обычный 10 2 5" xfId="2757"/>
    <cellStyle name="Обычный 10 2 5 2" xfId="2758"/>
    <cellStyle name="Обычный 10 2 5 2 2" xfId="11905"/>
    <cellStyle name="Обычный 10 2 5 3" xfId="11906"/>
    <cellStyle name="Обычный 10 2 6" xfId="2759"/>
    <cellStyle name="Обычный 10 2 6 2" xfId="11907"/>
    <cellStyle name="Обычный 10 2 7" xfId="2760"/>
    <cellStyle name="Обычный 10 2 7 2" xfId="11908"/>
    <cellStyle name="Обычный 10 2 8" xfId="2761"/>
    <cellStyle name="Обычный 10 2 8 2" xfId="11909"/>
    <cellStyle name="Обычный 10 2 9" xfId="11910"/>
    <cellStyle name="Обычный 10 2_ФОРМЫ ОТЧЁТОВ ЭСХ от Татьяны Султановой" xfId="2762"/>
    <cellStyle name="Обычный 10 3" xfId="2763"/>
    <cellStyle name="Обычный 10 3 2" xfId="2764"/>
    <cellStyle name="Обычный 10 3 2 2" xfId="2765"/>
    <cellStyle name="Обычный 10 3 2 2 2" xfId="2766"/>
    <cellStyle name="Обычный 10 3 2 2 2 2" xfId="11911"/>
    <cellStyle name="Обычный 10 3 2 2 3" xfId="2767"/>
    <cellStyle name="Обычный 10 3 2 2 3 2" xfId="11912"/>
    <cellStyle name="Обычный 10 3 2 2 4" xfId="11913"/>
    <cellStyle name="Обычный 10 3 2 3" xfId="2768"/>
    <cellStyle name="Обычный 10 3 2 3 2" xfId="11914"/>
    <cellStyle name="Обычный 10 3 2 4" xfId="2769"/>
    <cellStyle name="Обычный 10 3 2 4 2" xfId="11915"/>
    <cellStyle name="Обычный 10 3 2 5" xfId="11916"/>
    <cellStyle name="Обычный 10 3 3" xfId="2770"/>
    <cellStyle name="Обычный 10 3 3 2" xfId="2771"/>
    <cellStyle name="Обычный 10 3 3 2 2" xfId="2772"/>
    <cellStyle name="Обычный 10 3 3 2 2 2" xfId="11917"/>
    <cellStyle name="Обычный 10 3 3 2 3" xfId="11918"/>
    <cellStyle name="Обычный 10 3 3 3" xfId="2773"/>
    <cellStyle name="Обычный 10 3 3 3 2" xfId="11919"/>
    <cellStyle name="Обычный 10 3 3 4" xfId="2774"/>
    <cellStyle name="Обычный 10 3 3 4 2" xfId="11920"/>
    <cellStyle name="Обычный 10 3 3 5" xfId="11921"/>
    <cellStyle name="Обычный 10 3 4" xfId="2775"/>
    <cellStyle name="Обычный 10 3 4 2" xfId="2776"/>
    <cellStyle name="Обычный 10 3 4 2 2" xfId="11922"/>
    <cellStyle name="Обычный 10 3 4 3" xfId="11923"/>
    <cellStyle name="Обычный 10 3 5" xfId="2777"/>
    <cellStyle name="Обычный 10 3 5 2" xfId="11924"/>
    <cellStyle name="Обычный 10 3 6" xfId="2778"/>
    <cellStyle name="Обычный 10 3 6 2" xfId="11925"/>
    <cellStyle name="Обычный 10 3 7" xfId="11926"/>
    <cellStyle name="Обычный 10 4" xfId="2779"/>
    <cellStyle name="Обычный 10 5" xfId="2780"/>
    <cellStyle name="Обычный 10 5 2" xfId="2781"/>
    <cellStyle name="Обычный 10 5 2 2" xfId="2782"/>
    <cellStyle name="Обычный 10 5 2 2 2" xfId="2783"/>
    <cellStyle name="Обычный 10 5 2 2 2 2" xfId="11927"/>
    <cellStyle name="Обычный 10 5 2 2 3" xfId="2784"/>
    <cellStyle name="Обычный 10 5 2 2 3 2" xfId="11928"/>
    <cellStyle name="Обычный 10 5 2 2 4" xfId="11929"/>
    <cellStyle name="Обычный 10 5 2 3" xfId="2785"/>
    <cellStyle name="Обычный 10 5 2 3 2" xfId="11930"/>
    <cellStyle name="Обычный 10 5 2 4" xfId="2786"/>
    <cellStyle name="Обычный 10 5 2 4 2" xfId="11931"/>
    <cellStyle name="Обычный 10 5 2 5" xfId="11932"/>
    <cellStyle name="Обычный 10 5 3" xfId="2787"/>
    <cellStyle name="Обычный 10 5 3 2" xfId="2788"/>
    <cellStyle name="Обычный 10 5 3 2 2" xfId="2789"/>
    <cellStyle name="Обычный 10 5 3 2 2 2" xfId="11933"/>
    <cellStyle name="Обычный 10 5 3 2 3" xfId="11934"/>
    <cellStyle name="Обычный 10 5 3 3" xfId="2790"/>
    <cellStyle name="Обычный 10 5 3 3 2" xfId="11935"/>
    <cellStyle name="Обычный 10 5 3 4" xfId="2791"/>
    <cellStyle name="Обычный 10 5 3 4 2" xfId="11936"/>
    <cellStyle name="Обычный 10 5 3 5" xfId="11937"/>
    <cellStyle name="Обычный 10 5 4" xfId="2792"/>
    <cellStyle name="Обычный 10 5 4 2" xfId="2793"/>
    <cellStyle name="Обычный 10 5 4 2 2" xfId="11938"/>
    <cellStyle name="Обычный 10 5 4 3" xfId="11939"/>
    <cellStyle name="Обычный 10 5 5" xfId="2794"/>
    <cellStyle name="Обычный 10 5 5 2" xfId="11940"/>
    <cellStyle name="Обычный 10 5 6" xfId="2795"/>
    <cellStyle name="Обычный 10 5 6 2" xfId="11941"/>
    <cellStyle name="Обычный 10 5 7" xfId="11942"/>
    <cellStyle name="Обычный 10 6" xfId="2796"/>
    <cellStyle name="Обычный 10 7" xfId="2797"/>
    <cellStyle name="Обычный 10 8" xfId="2798"/>
    <cellStyle name="Обычный 10 9" xfId="2799"/>
    <cellStyle name="Обычный 11" xfId="2800"/>
    <cellStyle name="Обычный 11 2" xfId="2801"/>
    <cellStyle name="Обычный 11 2 2" xfId="2802"/>
    <cellStyle name="Обычный 11 2 3" xfId="2803"/>
    <cellStyle name="Обычный 11 2 3 2" xfId="2804"/>
    <cellStyle name="Обычный 11 2 3 2 2" xfId="2805"/>
    <cellStyle name="Обычный 11 2 3 2 2 2" xfId="2806"/>
    <cellStyle name="Обычный 11 2 3 2 2 2 2" xfId="11943"/>
    <cellStyle name="Обычный 11 2 3 2 2 3" xfId="2807"/>
    <cellStyle name="Обычный 11 2 3 2 2 3 2" xfId="11944"/>
    <cellStyle name="Обычный 11 2 3 2 2 4" xfId="11945"/>
    <cellStyle name="Обычный 11 2 3 2 3" xfId="2808"/>
    <cellStyle name="Обычный 11 2 3 2 3 2" xfId="11946"/>
    <cellStyle name="Обычный 11 2 3 2 4" xfId="2809"/>
    <cellStyle name="Обычный 11 2 3 2 4 2" xfId="11947"/>
    <cellStyle name="Обычный 11 2 3 2 5" xfId="11948"/>
    <cellStyle name="Обычный 11 2 3 3" xfId="2810"/>
    <cellStyle name="Обычный 11 2 3 3 2" xfId="2811"/>
    <cellStyle name="Обычный 11 2 3 3 2 2" xfId="2812"/>
    <cellStyle name="Обычный 11 2 3 3 2 2 2" xfId="11949"/>
    <cellStyle name="Обычный 11 2 3 3 2 3" xfId="11950"/>
    <cellStyle name="Обычный 11 2 3 3 3" xfId="2813"/>
    <cellStyle name="Обычный 11 2 3 3 3 2" xfId="11951"/>
    <cellStyle name="Обычный 11 2 3 3 4" xfId="2814"/>
    <cellStyle name="Обычный 11 2 3 3 4 2" xfId="11952"/>
    <cellStyle name="Обычный 11 2 3 3 5" xfId="11953"/>
    <cellStyle name="Обычный 11 2 3 4" xfId="2815"/>
    <cellStyle name="Обычный 11 2 3 4 2" xfId="2816"/>
    <cellStyle name="Обычный 11 2 3 4 2 2" xfId="11954"/>
    <cellStyle name="Обычный 11 2 3 4 3" xfId="11955"/>
    <cellStyle name="Обычный 11 2 3 5" xfId="2817"/>
    <cellStyle name="Обычный 11 2 3 5 2" xfId="11956"/>
    <cellStyle name="Обычный 11 2 3 6" xfId="2818"/>
    <cellStyle name="Обычный 11 2 3 6 2" xfId="11957"/>
    <cellStyle name="Обычный 11 2 3 7" xfId="11958"/>
    <cellStyle name="Обычный 11 3" xfId="2819"/>
    <cellStyle name="Обычный 11 4" xfId="2820"/>
    <cellStyle name="Обычный 11 4 2" xfId="2821"/>
    <cellStyle name="Обычный 11 4 2 2" xfId="2822"/>
    <cellStyle name="Обычный 11 4 2 2 2" xfId="2823"/>
    <cellStyle name="Обычный 11 4 2 2 2 2" xfId="11959"/>
    <cellStyle name="Обычный 11 4 2 2 3" xfId="2824"/>
    <cellStyle name="Обычный 11 4 2 2 3 2" xfId="11960"/>
    <cellStyle name="Обычный 11 4 2 2 4" xfId="11961"/>
    <cellStyle name="Обычный 11 4 2 3" xfId="2825"/>
    <cellStyle name="Обычный 11 4 2 3 2" xfId="11962"/>
    <cellStyle name="Обычный 11 4 2 4" xfId="2826"/>
    <cellStyle name="Обычный 11 4 2 4 2" xfId="11963"/>
    <cellStyle name="Обычный 11 4 2 5" xfId="11964"/>
    <cellStyle name="Обычный 11 4 3" xfId="2827"/>
    <cellStyle name="Обычный 11 4 3 2" xfId="2828"/>
    <cellStyle name="Обычный 11 4 3 2 2" xfId="2829"/>
    <cellStyle name="Обычный 11 4 3 2 2 2" xfId="11965"/>
    <cellStyle name="Обычный 11 4 3 2 3" xfId="11966"/>
    <cellStyle name="Обычный 11 4 3 3" xfId="2830"/>
    <cellStyle name="Обычный 11 4 3 3 2" xfId="11967"/>
    <cellStyle name="Обычный 11 4 3 4" xfId="2831"/>
    <cellStyle name="Обычный 11 4 3 4 2" xfId="11968"/>
    <cellStyle name="Обычный 11 4 3 5" xfId="11969"/>
    <cellStyle name="Обычный 11 4 4" xfId="2832"/>
    <cellStyle name="Обычный 11 4 4 2" xfId="2833"/>
    <cellStyle name="Обычный 11 4 4 2 2" xfId="11970"/>
    <cellStyle name="Обычный 11 4 4 3" xfId="11971"/>
    <cellStyle name="Обычный 11 4 5" xfId="2834"/>
    <cellStyle name="Обычный 11 4 5 2" xfId="11972"/>
    <cellStyle name="Обычный 11 4 6" xfId="2835"/>
    <cellStyle name="Обычный 11 4 6 2" xfId="11973"/>
    <cellStyle name="Обычный 11 4 7" xfId="11974"/>
    <cellStyle name="Обычный 11 5" xfId="2836"/>
    <cellStyle name="Обычный 11 6" xfId="2837"/>
    <cellStyle name="Обычный 11 7" xfId="11975"/>
    <cellStyle name="Обычный 11 8" xfId="20411"/>
    <cellStyle name="Обычный 11_Xl0000591" xfId="2838"/>
    <cellStyle name="Обычный 12" xfId="3"/>
    <cellStyle name="Обычный 12 2" xfId="42"/>
    <cellStyle name="Обычный 12 2 2" xfId="2839"/>
    <cellStyle name="Обычный 12 2 2 2" xfId="2840"/>
    <cellStyle name="Обычный 12 2 2 2 2" xfId="2841"/>
    <cellStyle name="Обычный 12 2 2 2 2 2" xfId="2842"/>
    <cellStyle name="Обычный 12 2 2 2 2 2 2" xfId="11976"/>
    <cellStyle name="Обычный 12 2 2 2 2 3" xfId="2843"/>
    <cellStyle name="Обычный 12 2 2 2 2 3 2" xfId="11977"/>
    <cellStyle name="Обычный 12 2 2 2 2 4" xfId="11978"/>
    <cellStyle name="Обычный 12 2 2 2 3" xfId="2844"/>
    <cellStyle name="Обычный 12 2 2 2 3 2" xfId="11979"/>
    <cellStyle name="Обычный 12 2 2 2 4" xfId="2845"/>
    <cellStyle name="Обычный 12 2 2 2 4 2" xfId="11980"/>
    <cellStyle name="Обычный 12 2 2 2 5" xfId="11981"/>
    <cellStyle name="Обычный 12 2 2 3" xfId="2846"/>
    <cellStyle name="Обычный 12 2 2 3 2" xfId="2847"/>
    <cellStyle name="Обычный 12 2 2 3 2 2" xfId="2848"/>
    <cellStyle name="Обычный 12 2 2 3 2 2 2" xfId="11982"/>
    <cellStyle name="Обычный 12 2 2 3 2 3" xfId="11983"/>
    <cellStyle name="Обычный 12 2 2 3 3" xfId="2849"/>
    <cellStyle name="Обычный 12 2 2 3 3 2" xfId="11984"/>
    <cellStyle name="Обычный 12 2 2 3 4" xfId="2850"/>
    <cellStyle name="Обычный 12 2 2 3 4 2" xfId="11985"/>
    <cellStyle name="Обычный 12 2 2 3 5" xfId="11986"/>
    <cellStyle name="Обычный 12 2 2 4" xfId="2851"/>
    <cellStyle name="Обычный 12 2 2 4 2" xfId="2852"/>
    <cellStyle name="Обычный 12 2 2 4 2 2" xfId="11987"/>
    <cellStyle name="Обычный 12 2 2 4 3" xfId="11988"/>
    <cellStyle name="Обычный 12 2 2 5" xfId="2853"/>
    <cellStyle name="Обычный 12 2 2 5 2" xfId="11989"/>
    <cellStyle name="Обычный 12 2 2 6" xfId="2854"/>
    <cellStyle name="Обычный 12 2 2 6 2" xfId="11990"/>
    <cellStyle name="Обычный 12 2 2 7" xfId="11991"/>
    <cellStyle name="Обычный 12 3" xfId="43"/>
    <cellStyle name="Обычный 12 3 2" xfId="2855"/>
    <cellStyle name="Обычный 12 3 3" xfId="2856"/>
    <cellStyle name="Обычный 12 3 4" xfId="2857"/>
    <cellStyle name="Обычный 12 3 5" xfId="11992"/>
    <cellStyle name="Обычный 12 4" xfId="748"/>
    <cellStyle name="Обычный 12 5" xfId="2858"/>
    <cellStyle name="Обычный 12 6" xfId="2859"/>
    <cellStyle name="Обычный 12 7" xfId="11993"/>
    <cellStyle name="Обычный 12_Xl0000591" xfId="2860"/>
    <cellStyle name="Обычный 13" xfId="2861"/>
    <cellStyle name="Обычный 13 2" xfId="2862"/>
    <cellStyle name="Обычный 13 2 2" xfId="2863"/>
    <cellStyle name="Обычный 13 2 2 2" xfId="2864"/>
    <cellStyle name="Обычный 13 2 2 2 2" xfId="2865"/>
    <cellStyle name="Обычный 13 2 2 2 2 2" xfId="11994"/>
    <cellStyle name="Обычный 13 2 2 2 3" xfId="2866"/>
    <cellStyle name="Обычный 13 2 2 2 3 2" xfId="11995"/>
    <cellStyle name="Обычный 13 2 2 2 4" xfId="11996"/>
    <cellStyle name="Обычный 13 2 2 3" xfId="2867"/>
    <cellStyle name="Обычный 13 2 2 3 2" xfId="11997"/>
    <cellStyle name="Обычный 13 2 2 4" xfId="2868"/>
    <cellStyle name="Обычный 13 2 2 4 2" xfId="11998"/>
    <cellStyle name="Обычный 13 2 2 5" xfId="11999"/>
    <cellStyle name="Обычный 13 2 3" xfId="2869"/>
    <cellStyle name="Обычный 13 2 3 2" xfId="2870"/>
    <cellStyle name="Обычный 13 2 3 2 2" xfId="2871"/>
    <cellStyle name="Обычный 13 2 3 2 2 2" xfId="12000"/>
    <cellStyle name="Обычный 13 2 3 2 3" xfId="12001"/>
    <cellStyle name="Обычный 13 2 3 3" xfId="2872"/>
    <cellStyle name="Обычный 13 2 3 3 2" xfId="12002"/>
    <cellStyle name="Обычный 13 2 3 4" xfId="2873"/>
    <cellStyle name="Обычный 13 2 3 4 2" xfId="12003"/>
    <cellStyle name="Обычный 13 2 3 5" xfId="12004"/>
    <cellStyle name="Обычный 13 2 4" xfId="2874"/>
    <cellStyle name="Обычный 13 2 4 2" xfId="2875"/>
    <cellStyle name="Обычный 13 2 4 2 2" xfId="12005"/>
    <cellStyle name="Обычный 13 2 4 3" xfId="12006"/>
    <cellStyle name="Обычный 13 2 5" xfId="2876"/>
    <cellStyle name="Обычный 13 2 5 2" xfId="12007"/>
    <cellStyle name="Обычный 13 2 6" xfId="2877"/>
    <cellStyle name="Обычный 13 2 6 2" xfId="12008"/>
    <cellStyle name="Обычный 13 2 7" xfId="12009"/>
    <cellStyle name="Обычный 13 3" xfId="2878"/>
    <cellStyle name="Обычный 13 3 2" xfId="2879"/>
    <cellStyle name="Обычный 13 3 2 2" xfId="2880"/>
    <cellStyle name="Обычный 13 3 2 2 2" xfId="2881"/>
    <cellStyle name="Обычный 13 3 2 2 2 2" xfId="12010"/>
    <cellStyle name="Обычный 13 3 2 2 3" xfId="2882"/>
    <cellStyle name="Обычный 13 3 2 2 3 2" xfId="12011"/>
    <cellStyle name="Обычный 13 3 2 2 4" xfId="12012"/>
    <cellStyle name="Обычный 13 3 2 3" xfId="2883"/>
    <cellStyle name="Обычный 13 3 2 3 2" xfId="12013"/>
    <cellStyle name="Обычный 13 3 2 4" xfId="2884"/>
    <cellStyle name="Обычный 13 3 2 4 2" xfId="12014"/>
    <cellStyle name="Обычный 13 3 2 5" xfId="12015"/>
    <cellStyle name="Обычный 13 3 3" xfId="2885"/>
    <cellStyle name="Обычный 13 3 3 2" xfId="2886"/>
    <cellStyle name="Обычный 13 3 3 2 2" xfId="2887"/>
    <cellStyle name="Обычный 13 3 3 2 2 2" xfId="12016"/>
    <cellStyle name="Обычный 13 3 3 2 3" xfId="12017"/>
    <cellStyle name="Обычный 13 3 3 3" xfId="2888"/>
    <cellStyle name="Обычный 13 3 3 3 2" xfId="12018"/>
    <cellStyle name="Обычный 13 3 3 4" xfId="2889"/>
    <cellStyle name="Обычный 13 3 3 4 2" xfId="12019"/>
    <cellStyle name="Обычный 13 3 3 5" xfId="12020"/>
    <cellStyle name="Обычный 13 3 4" xfId="2890"/>
    <cellStyle name="Обычный 13 3 4 2" xfId="2891"/>
    <cellStyle name="Обычный 13 3 4 2 2" xfId="12021"/>
    <cellStyle name="Обычный 13 3 4 3" xfId="12022"/>
    <cellStyle name="Обычный 13 3 5" xfId="2892"/>
    <cellStyle name="Обычный 13 3 5 2" xfId="12023"/>
    <cellStyle name="Обычный 13 3 6" xfId="2893"/>
    <cellStyle name="Обычный 13 3 6 2" xfId="12024"/>
    <cellStyle name="Обычный 13 3 7" xfId="12025"/>
    <cellStyle name="Обычный 13 4" xfId="2894"/>
    <cellStyle name="Обычный 13 5" xfId="2895"/>
    <cellStyle name="Обычный 14" xfId="2896"/>
    <cellStyle name="Обычный 14 2" xfId="2897"/>
    <cellStyle name="Обычный 14 2 2" xfId="2898"/>
    <cellStyle name="Обычный 14 2 2 2" xfId="2899"/>
    <cellStyle name="Обычный 14 2 2 2 2" xfId="2900"/>
    <cellStyle name="Обычный 14 2 2 2 2 2" xfId="12026"/>
    <cellStyle name="Обычный 14 2 2 2 3" xfId="2901"/>
    <cellStyle name="Обычный 14 2 2 2 3 2" xfId="12027"/>
    <cellStyle name="Обычный 14 2 2 2 4" xfId="12028"/>
    <cellStyle name="Обычный 14 2 2 3" xfId="2902"/>
    <cellStyle name="Обычный 14 2 2 3 2" xfId="12029"/>
    <cellStyle name="Обычный 14 2 2 4" xfId="2903"/>
    <cellStyle name="Обычный 14 2 2 4 2" xfId="12030"/>
    <cellStyle name="Обычный 14 2 2 5" xfId="12031"/>
    <cellStyle name="Обычный 14 2 3" xfId="2904"/>
    <cellStyle name="Обычный 14 2 3 2" xfId="2905"/>
    <cellStyle name="Обычный 14 2 3 2 2" xfId="2906"/>
    <cellStyle name="Обычный 14 2 3 2 2 2" xfId="12032"/>
    <cellStyle name="Обычный 14 2 3 2 3" xfId="12033"/>
    <cellStyle name="Обычный 14 2 3 3" xfId="2907"/>
    <cellStyle name="Обычный 14 2 3 3 2" xfId="12034"/>
    <cellStyle name="Обычный 14 2 3 4" xfId="2908"/>
    <cellStyle name="Обычный 14 2 3 4 2" xfId="12035"/>
    <cellStyle name="Обычный 14 2 3 5" xfId="12036"/>
    <cellStyle name="Обычный 14 2 4" xfId="2909"/>
    <cellStyle name="Обычный 14 2 4 2" xfId="2910"/>
    <cellStyle name="Обычный 14 2 4 2 2" xfId="12037"/>
    <cellStyle name="Обычный 14 2 4 3" xfId="12038"/>
    <cellStyle name="Обычный 14 2 5" xfId="2911"/>
    <cellStyle name="Обычный 14 2 5 2" xfId="12039"/>
    <cellStyle name="Обычный 14 2 6" xfId="2912"/>
    <cellStyle name="Обычный 14 2 6 2" xfId="12040"/>
    <cellStyle name="Обычный 14 2 7" xfId="12041"/>
    <cellStyle name="Обычный 14 3" xfId="2913"/>
    <cellStyle name="Обычный 14 3 2" xfId="2914"/>
    <cellStyle name="Обычный 14 4" xfId="2915"/>
    <cellStyle name="Обычный 14 5" xfId="2916"/>
    <cellStyle name="Обычный 14 5 2" xfId="12042"/>
    <cellStyle name="Обычный 15" xfId="2917"/>
    <cellStyle name="Обычный 15 2" xfId="2918"/>
    <cellStyle name="Обычный 15 3" xfId="2919"/>
    <cellStyle name="Обычный 15 4" xfId="2920"/>
    <cellStyle name="Обычный 15 4 2" xfId="12043"/>
    <cellStyle name="Обычный 15 5" xfId="2921"/>
    <cellStyle name="Обычный 15 6" xfId="11858"/>
    <cellStyle name="Обычный 16" xfId="2922"/>
    <cellStyle name="Обычный 16 2" xfId="2923"/>
    <cellStyle name="Обычный 16 3" xfId="2924"/>
    <cellStyle name="Обычный 16 3 2" xfId="12044"/>
    <cellStyle name="Обычный 16 4" xfId="2925"/>
    <cellStyle name="Обычный 16 5" xfId="12045"/>
    <cellStyle name="Обычный 164" xfId="2926"/>
    <cellStyle name="Обычный 17" xfId="2927"/>
    <cellStyle name="Обычный 17 2" xfId="2928"/>
    <cellStyle name="Обычный 17 2 2" xfId="12046"/>
    <cellStyle name="Обычный 18" xfId="2929"/>
    <cellStyle name="Обычный 18 2" xfId="2930"/>
    <cellStyle name="Обычный 18 2 2" xfId="12047"/>
    <cellStyle name="Обычный 18 3" xfId="2931"/>
    <cellStyle name="Обычный 18 4" xfId="12048"/>
    <cellStyle name="Обычный 19" xfId="2932"/>
    <cellStyle name="Обычный 19 2" xfId="2933"/>
    <cellStyle name="Обычный 19 2 2" xfId="2934"/>
    <cellStyle name="Обычный 19 2 2 2" xfId="2935"/>
    <cellStyle name="Обычный 19 2 2 2 2" xfId="12049"/>
    <cellStyle name="Обычный 19 2 2 3" xfId="2936"/>
    <cellStyle name="Обычный 19 2 2 3 2" xfId="12050"/>
    <cellStyle name="Обычный 19 2 2 4" xfId="12051"/>
    <cellStyle name="Обычный 19 2 3" xfId="2937"/>
    <cellStyle name="Обычный 19 2 3 2" xfId="12052"/>
    <cellStyle name="Обычный 19 2 4" xfId="2938"/>
    <cellStyle name="Обычный 19 2 4 2" xfId="12053"/>
    <cellStyle name="Обычный 19 2 5" xfId="12054"/>
    <cellStyle name="Обычный 19 3" xfId="2939"/>
    <cellStyle name="Обычный 19 3 2" xfId="2940"/>
    <cellStyle name="Обычный 19 3 2 2" xfId="2941"/>
    <cellStyle name="Обычный 19 3 2 2 2" xfId="12055"/>
    <cellStyle name="Обычный 19 3 2 3" xfId="12056"/>
    <cellStyle name="Обычный 19 3 3" xfId="2942"/>
    <cellStyle name="Обычный 19 3 3 2" xfId="12057"/>
    <cellStyle name="Обычный 19 3 4" xfId="2943"/>
    <cellStyle name="Обычный 19 3 4 2" xfId="12058"/>
    <cellStyle name="Обычный 19 3 5" xfId="12059"/>
    <cellStyle name="Обычный 19 4" xfId="2944"/>
    <cellStyle name="Обычный 19 4 2" xfId="2945"/>
    <cellStyle name="Обычный 19 4 2 2" xfId="12060"/>
    <cellStyle name="Обычный 19 4 3" xfId="12061"/>
    <cellStyle name="Обычный 19 5" xfId="2946"/>
    <cellStyle name="Обычный 19 5 2" xfId="12062"/>
    <cellStyle name="Обычный 19 6" xfId="2947"/>
    <cellStyle name="Обычный 19 6 2" xfId="12063"/>
    <cellStyle name="Обычный 19 7" xfId="2948"/>
    <cellStyle name="Обычный 2" xfId="44"/>
    <cellStyle name="Обычный 2 10" xfId="2949"/>
    <cellStyle name="Обычный 2 10 2" xfId="2950"/>
    <cellStyle name="Обычный 2 10 2 2" xfId="2951"/>
    <cellStyle name="Обычный 2 10 2 2 2" xfId="2952"/>
    <cellStyle name="Обычный 2 10 2 2 2 2" xfId="2953"/>
    <cellStyle name="Обычный 2 10 2 2 2 2 2" xfId="2954"/>
    <cellStyle name="Обычный 2 10 2 2 2 2 2 2" xfId="12064"/>
    <cellStyle name="Обычный 2 10 2 2 2 2 3" xfId="12065"/>
    <cellStyle name="Обычный 2 10 2 2 2 3" xfId="2955"/>
    <cellStyle name="Обычный 2 10 2 2 2 3 2" xfId="12066"/>
    <cellStyle name="Обычный 2 10 2 2 2 4" xfId="12067"/>
    <cellStyle name="Обычный 2 10 2 2 3" xfId="2956"/>
    <cellStyle name="Обычный 2 10 2 2 3 2" xfId="2957"/>
    <cellStyle name="Обычный 2 10 2 2 3 2 2" xfId="12068"/>
    <cellStyle name="Обычный 2 10 2 2 3 3" xfId="12069"/>
    <cellStyle name="Обычный 2 10 2 2 4" xfId="2958"/>
    <cellStyle name="Обычный 2 10 2 2 4 2" xfId="12070"/>
    <cellStyle name="Обычный 2 10 2 2 5" xfId="12071"/>
    <cellStyle name="Обычный 2 10 2 3" xfId="2959"/>
    <cellStyle name="Обычный 2 10 2 3 2" xfId="2960"/>
    <cellStyle name="Обычный 2 10 2 3 2 2" xfId="2961"/>
    <cellStyle name="Обычный 2 10 2 3 2 2 2" xfId="2962"/>
    <cellStyle name="Обычный 2 10 2 3 2 2 2 2" xfId="12072"/>
    <cellStyle name="Обычный 2 10 2 3 2 2 3" xfId="12073"/>
    <cellStyle name="Обычный 2 10 2 3 2 3" xfId="2963"/>
    <cellStyle name="Обычный 2 10 2 3 2 3 2" xfId="12074"/>
    <cellStyle name="Обычный 2 10 2 3 2 4" xfId="12075"/>
    <cellStyle name="Обычный 2 10 2 3 3" xfId="2964"/>
    <cellStyle name="Обычный 2 10 2 3 3 2" xfId="2965"/>
    <cellStyle name="Обычный 2 10 2 3 3 2 2" xfId="12076"/>
    <cellStyle name="Обычный 2 10 2 3 3 3" xfId="12077"/>
    <cellStyle name="Обычный 2 10 2 3 4" xfId="2966"/>
    <cellStyle name="Обычный 2 10 2 3 4 2" xfId="12078"/>
    <cellStyle name="Обычный 2 10 2 3 5" xfId="12079"/>
    <cellStyle name="Обычный 2 10 2 4" xfId="2967"/>
    <cellStyle name="Обычный 2 10 2 4 2" xfId="2968"/>
    <cellStyle name="Обычный 2 10 2 4 2 2" xfId="2969"/>
    <cellStyle name="Обычный 2 10 2 4 2 2 2" xfId="2970"/>
    <cellStyle name="Обычный 2 10 2 4 2 2 2 2" xfId="12080"/>
    <cellStyle name="Обычный 2 10 2 4 2 2 3" xfId="12081"/>
    <cellStyle name="Обычный 2 10 2 4 2 3" xfId="2971"/>
    <cellStyle name="Обычный 2 10 2 4 2 3 2" xfId="12082"/>
    <cellStyle name="Обычный 2 10 2 4 2 4" xfId="12083"/>
    <cellStyle name="Обычный 2 10 2 4 3" xfId="2972"/>
    <cellStyle name="Обычный 2 10 2 4 3 2" xfId="2973"/>
    <cellStyle name="Обычный 2 10 2 4 3 2 2" xfId="12084"/>
    <cellStyle name="Обычный 2 10 2 4 3 3" xfId="12085"/>
    <cellStyle name="Обычный 2 10 2 4 4" xfId="2974"/>
    <cellStyle name="Обычный 2 10 2 4 4 2" xfId="12086"/>
    <cellStyle name="Обычный 2 10 2 4 5" xfId="12087"/>
    <cellStyle name="Обычный 2 10 3" xfId="2975"/>
    <cellStyle name="Обычный 2 10 3 2" xfId="2976"/>
    <cellStyle name="Обычный 2 10 3 2 2" xfId="2977"/>
    <cellStyle name="Обычный 2 10 3 2 2 2" xfId="2978"/>
    <cellStyle name="Обычный 2 10 3 2 2 2 2" xfId="12088"/>
    <cellStyle name="Обычный 2 10 3 2 2 3" xfId="12089"/>
    <cellStyle name="Обычный 2 10 3 2 3" xfId="2979"/>
    <cellStyle name="Обычный 2 10 3 2 3 2" xfId="12090"/>
    <cellStyle name="Обычный 2 10 3 2 4" xfId="2980"/>
    <cellStyle name="Обычный 2 10 3 2 4 2" xfId="12091"/>
    <cellStyle name="Обычный 2 10 3 2 5" xfId="12092"/>
    <cellStyle name="Обычный 2 10 3 3" xfId="2981"/>
    <cellStyle name="Обычный 2 10 3 3 2" xfId="2982"/>
    <cellStyle name="Обычный 2 10 3 3 2 2" xfId="12093"/>
    <cellStyle name="Обычный 2 10 3 3 3" xfId="12094"/>
    <cellStyle name="Обычный 2 10 3 4" xfId="2983"/>
    <cellStyle name="Обычный 2 10 3 4 2" xfId="12095"/>
    <cellStyle name="Обычный 2 10 3 5" xfId="2984"/>
    <cellStyle name="Обычный 2 10 3 5 2" xfId="12096"/>
    <cellStyle name="Обычный 2 10 3 6" xfId="12097"/>
    <cellStyle name="Обычный 2 10 4" xfId="2985"/>
    <cellStyle name="Обычный 2 10 4 2" xfId="2986"/>
    <cellStyle name="Обычный 2 10 4 2 2" xfId="2987"/>
    <cellStyle name="Обычный 2 10 4 2 2 2" xfId="2988"/>
    <cellStyle name="Обычный 2 10 4 2 2 2 2" xfId="12098"/>
    <cellStyle name="Обычный 2 10 4 2 2 3" xfId="12099"/>
    <cellStyle name="Обычный 2 10 4 2 3" xfId="2989"/>
    <cellStyle name="Обычный 2 10 4 2 3 2" xfId="12100"/>
    <cellStyle name="Обычный 2 10 4 2 4" xfId="12101"/>
    <cellStyle name="Обычный 2 10 4 3" xfId="2990"/>
    <cellStyle name="Обычный 2 10 4 3 2" xfId="2991"/>
    <cellStyle name="Обычный 2 10 4 3 2 2" xfId="12102"/>
    <cellStyle name="Обычный 2 10 4 3 3" xfId="12103"/>
    <cellStyle name="Обычный 2 10 4 4" xfId="2992"/>
    <cellStyle name="Обычный 2 10 4 4 2" xfId="12104"/>
    <cellStyle name="Обычный 2 10 4 5" xfId="2993"/>
    <cellStyle name="Обычный 2 10 4 5 2" xfId="12105"/>
    <cellStyle name="Обычный 2 10 4 6" xfId="12106"/>
    <cellStyle name="Обычный 2 10 5" xfId="2994"/>
    <cellStyle name="Обычный 2 10 5 2" xfId="2995"/>
    <cellStyle name="Обычный 2 10 5 2 2" xfId="2996"/>
    <cellStyle name="Обычный 2 10 5 2 2 2" xfId="2997"/>
    <cellStyle name="Обычный 2 10 5 2 2 2 2" xfId="12107"/>
    <cellStyle name="Обычный 2 10 5 2 2 3" xfId="12108"/>
    <cellStyle name="Обычный 2 10 5 2 3" xfId="2998"/>
    <cellStyle name="Обычный 2 10 5 2 3 2" xfId="12109"/>
    <cellStyle name="Обычный 2 10 5 2 4" xfId="12110"/>
    <cellStyle name="Обычный 2 10 5 3" xfId="2999"/>
    <cellStyle name="Обычный 2 10 5 3 2" xfId="3000"/>
    <cellStyle name="Обычный 2 10 5 3 2 2" xfId="12111"/>
    <cellStyle name="Обычный 2 10 5 3 3" xfId="12112"/>
    <cellStyle name="Обычный 2 10 5 4" xfId="3001"/>
    <cellStyle name="Обычный 2 10 5 4 2" xfId="12113"/>
    <cellStyle name="Обычный 2 10 5 5" xfId="12114"/>
    <cellStyle name="Обычный 2 10 6" xfId="3002"/>
    <cellStyle name="Обычный 2 10 6 2" xfId="3003"/>
    <cellStyle name="Обычный 2 10 6 2 2" xfId="3004"/>
    <cellStyle name="Обычный 2 10 6 2 2 2" xfId="12115"/>
    <cellStyle name="Обычный 2 10 6 2 3" xfId="12116"/>
    <cellStyle name="Обычный 2 10 6 3" xfId="3005"/>
    <cellStyle name="Обычный 2 10 6 3 2" xfId="12117"/>
    <cellStyle name="Обычный 2 10 6 4" xfId="12118"/>
    <cellStyle name="Обычный 2 10 7" xfId="3006"/>
    <cellStyle name="Обычный 2 10 7 2" xfId="3007"/>
    <cellStyle name="Обычный 2 10 7 2 2" xfId="12119"/>
    <cellStyle name="Обычный 2 10 7 3" xfId="12120"/>
    <cellStyle name="Обычный 2 10 8" xfId="3008"/>
    <cellStyle name="Обычный 2 10 8 2" xfId="12121"/>
    <cellStyle name="Обычный 2 10 9" xfId="3009"/>
    <cellStyle name="Обычный 2 10 9 2" xfId="12122"/>
    <cellStyle name="Обычный 2 11" xfId="3010"/>
    <cellStyle name="Обычный 2 11 2" xfId="3011"/>
    <cellStyle name="Обычный 2 11 3" xfId="3012"/>
    <cellStyle name="Обычный 2 11_Т-НахВТО-газ-28.09.12" xfId="3013"/>
    <cellStyle name="Обычный 2 12" xfId="3014"/>
    <cellStyle name="Обычный 2 12 2" xfId="3015"/>
    <cellStyle name="Обычный 2 12 2 2" xfId="3016"/>
    <cellStyle name="Обычный 2 12 3" xfId="3017"/>
    <cellStyle name="Обычный 2 12_Т-НахВТО-газ-28.09.12" xfId="3018"/>
    <cellStyle name="Обычный 2 13" xfId="3019"/>
    <cellStyle name="Обычный 2 13 2" xfId="3020"/>
    <cellStyle name="Обычный 2 13 3" xfId="3021"/>
    <cellStyle name="Обычный 2 14" xfId="3022"/>
    <cellStyle name="Обычный 2 14 2" xfId="3023"/>
    <cellStyle name="Обычный 2 15" xfId="3024"/>
    <cellStyle name="Обычный 2 16" xfId="3025"/>
    <cellStyle name="Обычный 2 16 2" xfId="3026"/>
    <cellStyle name="Обычный 2 17" xfId="3027"/>
    <cellStyle name="Обычный 2 17 2" xfId="3028"/>
    <cellStyle name="Обычный 2 18" xfId="3029"/>
    <cellStyle name="Обычный 2 18 2" xfId="3030"/>
    <cellStyle name="Обычный 2 18 2 2" xfId="3031"/>
    <cellStyle name="Обычный 2 18 2 2 2" xfId="12123"/>
    <cellStyle name="Обычный 2 18 2 3" xfId="12124"/>
    <cellStyle name="Обычный 2 18 3" xfId="3032"/>
    <cellStyle name="Обычный 2 18 3 2" xfId="12125"/>
    <cellStyle name="Обычный 2 18 4" xfId="3033"/>
    <cellStyle name="Обычный 2 18 4 2" xfId="12126"/>
    <cellStyle name="Обычный 2 18 5" xfId="12127"/>
    <cellStyle name="Обычный 2 19" xfId="3034"/>
    <cellStyle name="Обычный 2 19 2" xfId="3035"/>
    <cellStyle name="Обычный 2 2" xfId="3036"/>
    <cellStyle name="Обычный 2 2 2" xfId="3037"/>
    <cellStyle name="Обычный 2 2 2 2" xfId="3038"/>
    <cellStyle name="Обычный 2 2 2 2 2" xfId="3039"/>
    <cellStyle name="Обычный 2 2 2 3" xfId="3040"/>
    <cellStyle name="Обычный 2 2 2 4" xfId="3041"/>
    <cellStyle name="Обычный 2 2 2 5" xfId="3042"/>
    <cellStyle name="Обычный 2 2 3" xfId="3043"/>
    <cellStyle name="Обычный 2 2 3 2" xfId="3044"/>
    <cellStyle name="Обычный 2 2 3 2 2" xfId="3045"/>
    <cellStyle name="Обычный 2 2 3 2 2 2" xfId="3046"/>
    <cellStyle name="Обычный 2 2 3 2 2 2 2" xfId="3047"/>
    <cellStyle name="Обычный 2 2 3 2 2 2 2 2" xfId="3048"/>
    <cellStyle name="Обычный 2 2 3 2 2 2 2 2 2" xfId="3049"/>
    <cellStyle name="Обычный 2 2 3 2 2 2 2 2 2 2" xfId="12128"/>
    <cellStyle name="Обычный 2 2 3 2 2 2 2 2 3" xfId="3050"/>
    <cellStyle name="Обычный 2 2 3 2 2 2 2 2 3 2" xfId="12129"/>
    <cellStyle name="Обычный 2 2 3 2 2 2 2 2 4" xfId="12130"/>
    <cellStyle name="Обычный 2 2 3 2 2 2 2 3" xfId="3051"/>
    <cellStyle name="Обычный 2 2 3 2 2 2 2 3 2" xfId="12131"/>
    <cellStyle name="Обычный 2 2 3 2 2 2 2 4" xfId="3052"/>
    <cellStyle name="Обычный 2 2 3 2 2 2 2 4 2" xfId="12132"/>
    <cellStyle name="Обычный 2 2 3 2 2 2 2 5" xfId="12133"/>
    <cellStyle name="Обычный 2 2 3 2 2 2 3" xfId="3053"/>
    <cellStyle name="Обычный 2 2 3 2 2 2 3 2" xfId="3054"/>
    <cellStyle name="Обычный 2 2 3 2 2 2 3 2 2" xfId="3055"/>
    <cellStyle name="Обычный 2 2 3 2 2 2 3 2 2 2" xfId="12134"/>
    <cellStyle name="Обычный 2 2 3 2 2 2 3 2 3" xfId="12135"/>
    <cellStyle name="Обычный 2 2 3 2 2 2 3 3" xfId="3056"/>
    <cellStyle name="Обычный 2 2 3 2 2 2 3 3 2" xfId="12136"/>
    <cellStyle name="Обычный 2 2 3 2 2 2 3 4" xfId="3057"/>
    <cellStyle name="Обычный 2 2 3 2 2 2 3 4 2" xfId="12137"/>
    <cellStyle name="Обычный 2 2 3 2 2 2 3 5" xfId="12138"/>
    <cellStyle name="Обычный 2 2 3 2 2 2 4" xfId="3058"/>
    <cellStyle name="Обычный 2 2 3 2 2 2 4 2" xfId="3059"/>
    <cellStyle name="Обычный 2 2 3 2 2 2 4 2 2" xfId="12139"/>
    <cellStyle name="Обычный 2 2 3 2 2 2 4 3" xfId="12140"/>
    <cellStyle name="Обычный 2 2 3 2 2 2 5" xfId="3060"/>
    <cellStyle name="Обычный 2 2 3 2 2 2 5 2" xfId="12141"/>
    <cellStyle name="Обычный 2 2 3 2 2 2 6" xfId="3061"/>
    <cellStyle name="Обычный 2 2 3 2 2 2 6 2" xfId="12142"/>
    <cellStyle name="Обычный 2 2 3 2 2 2 7" xfId="12143"/>
    <cellStyle name="Обычный 2 2 3 2 2 3" xfId="3062"/>
    <cellStyle name="Обычный 2 2 3 2 2 3 2" xfId="3063"/>
    <cellStyle name="Обычный 2 2 3 2 2 3 2 2" xfId="3064"/>
    <cellStyle name="Обычный 2 2 3 2 2 3 2 2 2" xfId="12144"/>
    <cellStyle name="Обычный 2 2 3 2 2 3 2 3" xfId="3065"/>
    <cellStyle name="Обычный 2 2 3 2 2 3 2 3 2" xfId="12145"/>
    <cellStyle name="Обычный 2 2 3 2 2 3 2 4" xfId="12146"/>
    <cellStyle name="Обычный 2 2 3 2 2 3 3" xfId="3066"/>
    <cellStyle name="Обычный 2 2 3 2 2 3 3 2" xfId="12147"/>
    <cellStyle name="Обычный 2 2 3 2 2 3 4" xfId="3067"/>
    <cellStyle name="Обычный 2 2 3 2 2 3 4 2" xfId="12148"/>
    <cellStyle name="Обычный 2 2 3 2 2 3 5" xfId="12149"/>
    <cellStyle name="Обычный 2 2 3 2 2 4" xfId="3068"/>
    <cellStyle name="Обычный 2 2 3 2 2 4 2" xfId="3069"/>
    <cellStyle name="Обычный 2 2 3 2 2 4 2 2" xfId="3070"/>
    <cellStyle name="Обычный 2 2 3 2 2 4 2 2 2" xfId="12150"/>
    <cellStyle name="Обычный 2 2 3 2 2 4 2 3" xfId="12151"/>
    <cellStyle name="Обычный 2 2 3 2 2 4 3" xfId="3071"/>
    <cellStyle name="Обычный 2 2 3 2 2 4 3 2" xfId="12152"/>
    <cellStyle name="Обычный 2 2 3 2 2 4 4" xfId="3072"/>
    <cellStyle name="Обычный 2 2 3 2 2 4 4 2" xfId="12153"/>
    <cellStyle name="Обычный 2 2 3 2 2 4 5" xfId="12154"/>
    <cellStyle name="Обычный 2 2 3 2 2 5" xfId="3073"/>
    <cellStyle name="Обычный 2 2 3 2 2 5 2" xfId="3074"/>
    <cellStyle name="Обычный 2 2 3 2 2 5 2 2" xfId="12155"/>
    <cellStyle name="Обычный 2 2 3 2 2 5 3" xfId="12156"/>
    <cellStyle name="Обычный 2 2 3 2 2 6" xfId="3075"/>
    <cellStyle name="Обычный 2 2 3 2 2 6 2" xfId="12157"/>
    <cellStyle name="Обычный 2 2 3 2 2 7" xfId="3076"/>
    <cellStyle name="Обычный 2 2 3 2 2 7 2" xfId="12158"/>
    <cellStyle name="Обычный 2 2 3 2 2 8" xfId="12159"/>
    <cellStyle name="Обычный 2 2 3 2 3" xfId="3077"/>
    <cellStyle name="Обычный 2 2 3 2 3 2" xfId="3078"/>
    <cellStyle name="Обычный 2 2 3 2 3 2 2" xfId="3079"/>
    <cellStyle name="Обычный 2 2 3 2 3 2 2 2" xfId="3080"/>
    <cellStyle name="Обычный 2 2 3 2 3 2 2 2 2" xfId="12160"/>
    <cellStyle name="Обычный 2 2 3 2 3 2 2 3" xfId="3081"/>
    <cellStyle name="Обычный 2 2 3 2 3 2 2 3 2" xfId="12161"/>
    <cellStyle name="Обычный 2 2 3 2 3 2 2 4" xfId="12162"/>
    <cellStyle name="Обычный 2 2 3 2 3 2 3" xfId="3082"/>
    <cellStyle name="Обычный 2 2 3 2 3 2 3 2" xfId="12163"/>
    <cellStyle name="Обычный 2 2 3 2 3 2 4" xfId="3083"/>
    <cellStyle name="Обычный 2 2 3 2 3 2 4 2" xfId="12164"/>
    <cellStyle name="Обычный 2 2 3 2 3 2 5" xfId="12165"/>
    <cellStyle name="Обычный 2 2 3 2 3 3" xfId="3084"/>
    <cellStyle name="Обычный 2 2 3 2 3 3 2" xfId="3085"/>
    <cellStyle name="Обычный 2 2 3 2 3 3 2 2" xfId="3086"/>
    <cellStyle name="Обычный 2 2 3 2 3 3 2 2 2" xfId="12166"/>
    <cellStyle name="Обычный 2 2 3 2 3 3 2 3" xfId="12167"/>
    <cellStyle name="Обычный 2 2 3 2 3 3 3" xfId="3087"/>
    <cellStyle name="Обычный 2 2 3 2 3 3 3 2" xfId="12168"/>
    <cellStyle name="Обычный 2 2 3 2 3 3 4" xfId="3088"/>
    <cellStyle name="Обычный 2 2 3 2 3 3 4 2" xfId="12169"/>
    <cellStyle name="Обычный 2 2 3 2 3 3 5" xfId="12170"/>
    <cellStyle name="Обычный 2 2 3 2 3 4" xfId="3089"/>
    <cellStyle name="Обычный 2 2 3 2 3 4 2" xfId="3090"/>
    <cellStyle name="Обычный 2 2 3 2 3 4 2 2" xfId="12171"/>
    <cellStyle name="Обычный 2 2 3 2 3 4 3" xfId="12172"/>
    <cellStyle name="Обычный 2 2 3 2 3 5" xfId="3091"/>
    <cellStyle name="Обычный 2 2 3 2 3 5 2" xfId="12173"/>
    <cellStyle name="Обычный 2 2 3 2 3 6" xfId="3092"/>
    <cellStyle name="Обычный 2 2 3 2 3 6 2" xfId="12174"/>
    <cellStyle name="Обычный 2 2 3 2 3 7" xfId="12175"/>
    <cellStyle name="Обычный 2 2 3 2 4" xfId="3093"/>
    <cellStyle name="Обычный 2 2 3 2 4 2" xfId="3094"/>
    <cellStyle name="Обычный 2 2 3 2 4 2 2" xfId="3095"/>
    <cellStyle name="Обычный 2 2 3 2 4 2 2 2" xfId="12176"/>
    <cellStyle name="Обычный 2 2 3 2 4 2 3" xfId="3096"/>
    <cellStyle name="Обычный 2 2 3 2 4 2 3 2" xfId="12177"/>
    <cellStyle name="Обычный 2 2 3 2 4 2 4" xfId="12178"/>
    <cellStyle name="Обычный 2 2 3 2 4 3" xfId="3097"/>
    <cellStyle name="Обычный 2 2 3 2 4 3 2" xfId="12179"/>
    <cellStyle name="Обычный 2 2 3 2 4 4" xfId="3098"/>
    <cellStyle name="Обычный 2 2 3 2 4 4 2" xfId="12180"/>
    <cellStyle name="Обычный 2 2 3 2 4 5" xfId="12181"/>
    <cellStyle name="Обычный 2 2 3 2 5" xfId="3099"/>
    <cellStyle name="Обычный 2 2 3 2 5 2" xfId="3100"/>
    <cellStyle name="Обычный 2 2 3 2 5 2 2" xfId="3101"/>
    <cellStyle name="Обычный 2 2 3 2 5 2 2 2" xfId="12182"/>
    <cellStyle name="Обычный 2 2 3 2 5 2 3" xfId="12183"/>
    <cellStyle name="Обычный 2 2 3 2 5 3" xfId="3102"/>
    <cellStyle name="Обычный 2 2 3 2 5 3 2" xfId="12184"/>
    <cellStyle name="Обычный 2 2 3 2 5 4" xfId="3103"/>
    <cellStyle name="Обычный 2 2 3 2 5 4 2" xfId="12185"/>
    <cellStyle name="Обычный 2 2 3 2 5 5" xfId="12186"/>
    <cellStyle name="Обычный 2 2 3 2 6" xfId="3104"/>
    <cellStyle name="Обычный 2 2 3 2 6 2" xfId="3105"/>
    <cellStyle name="Обычный 2 2 3 2 6 2 2" xfId="12187"/>
    <cellStyle name="Обычный 2 2 3 2 6 3" xfId="12188"/>
    <cellStyle name="Обычный 2 2 3 2 7" xfId="3106"/>
    <cellStyle name="Обычный 2 2 3 2 7 2" xfId="12189"/>
    <cellStyle name="Обычный 2 2 3 2 8" xfId="3107"/>
    <cellStyle name="Обычный 2 2 3 2 8 2" xfId="12190"/>
    <cellStyle name="Обычный 2 2 3 2 9" xfId="12191"/>
    <cellStyle name="Обычный 2 2 3 3" xfId="3108"/>
    <cellStyle name="Обычный 2 2 3 4" xfId="3109"/>
    <cellStyle name="Обычный 2 2 3 4 2" xfId="3110"/>
    <cellStyle name="Обычный 2 2 3 4 2 2" xfId="3111"/>
    <cellStyle name="Обычный 2 2 3 4 2 2 2" xfId="3112"/>
    <cellStyle name="Обычный 2 2 3 4 2 2 2 2" xfId="12192"/>
    <cellStyle name="Обычный 2 2 3 4 2 2 3" xfId="3113"/>
    <cellStyle name="Обычный 2 2 3 4 2 2 3 2" xfId="12193"/>
    <cellStyle name="Обычный 2 2 3 4 2 2 4" xfId="12194"/>
    <cellStyle name="Обычный 2 2 3 4 2 3" xfId="3114"/>
    <cellStyle name="Обычный 2 2 3 4 2 3 2" xfId="12195"/>
    <cellStyle name="Обычный 2 2 3 4 2 4" xfId="3115"/>
    <cellStyle name="Обычный 2 2 3 4 2 4 2" xfId="12196"/>
    <cellStyle name="Обычный 2 2 3 4 2 5" xfId="12197"/>
    <cellStyle name="Обычный 2 2 3 4 3" xfId="3116"/>
    <cellStyle name="Обычный 2 2 3 4 3 2" xfId="3117"/>
    <cellStyle name="Обычный 2 2 3 4 3 2 2" xfId="3118"/>
    <cellStyle name="Обычный 2 2 3 4 3 2 2 2" xfId="12198"/>
    <cellStyle name="Обычный 2 2 3 4 3 2 3" xfId="12199"/>
    <cellStyle name="Обычный 2 2 3 4 3 3" xfId="3119"/>
    <cellStyle name="Обычный 2 2 3 4 3 3 2" xfId="12200"/>
    <cellStyle name="Обычный 2 2 3 4 3 4" xfId="3120"/>
    <cellStyle name="Обычный 2 2 3 4 3 4 2" xfId="12201"/>
    <cellStyle name="Обычный 2 2 3 4 3 5" xfId="12202"/>
    <cellStyle name="Обычный 2 2 3 4 4" xfId="3121"/>
    <cellStyle name="Обычный 2 2 3 4 4 2" xfId="3122"/>
    <cellStyle name="Обычный 2 2 3 4 4 2 2" xfId="12203"/>
    <cellStyle name="Обычный 2 2 3 4 4 3" xfId="12204"/>
    <cellStyle name="Обычный 2 2 3 4 5" xfId="3123"/>
    <cellStyle name="Обычный 2 2 3 4 5 2" xfId="12205"/>
    <cellStyle name="Обычный 2 2 3 4 6" xfId="3124"/>
    <cellStyle name="Обычный 2 2 3 4 6 2" xfId="12206"/>
    <cellStyle name="Обычный 2 2 3 4 7" xfId="12207"/>
    <cellStyle name="Обычный 2 2 3 5" xfId="3125"/>
    <cellStyle name="Обычный 2 2 3 5 2" xfId="3126"/>
    <cellStyle name="Обычный 2 2 3 5 2 2" xfId="3127"/>
    <cellStyle name="Обычный 2 2 3 5 2 2 2" xfId="3128"/>
    <cellStyle name="Обычный 2 2 3 5 2 2 2 2" xfId="12208"/>
    <cellStyle name="Обычный 2 2 3 5 2 2 3" xfId="3129"/>
    <cellStyle name="Обычный 2 2 3 5 2 2 3 2" xfId="12209"/>
    <cellStyle name="Обычный 2 2 3 5 2 2 4" xfId="12210"/>
    <cellStyle name="Обычный 2 2 3 5 2 3" xfId="3130"/>
    <cellStyle name="Обычный 2 2 3 5 2 3 2" xfId="12211"/>
    <cellStyle name="Обычный 2 2 3 5 2 4" xfId="3131"/>
    <cellStyle name="Обычный 2 2 3 5 2 4 2" xfId="12212"/>
    <cellStyle name="Обычный 2 2 3 5 2 5" xfId="12213"/>
    <cellStyle name="Обычный 2 2 3 5 3" xfId="3132"/>
    <cellStyle name="Обычный 2 2 3 5 3 2" xfId="3133"/>
    <cellStyle name="Обычный 2 2 3 5 3 2 2" xfId="3134"/>
    <cellStyle name="Обычный 2 2 3 5 3 2 2 2" xfId="12214"/>
    <cellStyle name="Обычный 2 2 3 5 3 2 3" xfId="12215"/>
    <cellStyle name="Обычный 2 2 3 5 3 3" xfId="3135"/>
    <cellStyle name="Обычный 2 2 3 5 3 3 2" xfId="12216"/>
    <cellStyle name="Обычный 2 2 3 5 3 4" xfId="3136"/>
    <cellStyle name="Обычный 2 2 3 5 3 4 2" xfId="12217"/>
    <cellStyle name="Обычный 2 2 3 5 3 5" xfId="12218"/>
    <cellStyle name="Обычный 2 2 3 5 4" xfId="3137"/>
    <cellStyle name="Обычный 2 2 3 5 4 2" xfId="3138"/>
    <cellStyle name="Обычный 2 2 3 5 4 2 2" xfId="12219"/>
    <cellStyle name="Обычный 2 2 3 5 4 3" xfId="12220"/>
    <cellStyle name="Обычный 2 2 3 5 5" xfId="3139"/>
    <cellStyle name="Обычный 2 2 3 5 5 2" xfId="12221"/>
    <cellStyle name="Обычный 2 2 3 5 6" xfId="3140"/>
    <cellStyle name="Обычный 2 2 3 5 6 2" xfId="12222"/>
    <cellStyle name="Обычный 2 2 3 5 7" xfId="12223"/>
    <cellStyle name="Обычный 2 2 3 6" xfId="3141"/>
    <cellStyle name="Обычный 2 2 4" xfId="3142"/>
    <cellStyle name="Обычный 2 2 4 2" xfId="3143"/>
    <cellStyle name="Обычный 2 2 4 2 2" xfId="3144"/>
    <cellStyle name="Обычный 2 2 4 2 2 2" xfId="3145"/>
    <cellStyle name="Обычный 2 2 4 2 2 2 2" xfId="3146"/>
    <cellStyle name="Обычный 2 2 4 2 2 2 2 2" xfId="12224"/>
    <cellStyle name="Обычный 2 2 4 2 2 2 3" xfId="3147"/>
    <cellStyle name="Обычный 2 2 4 2 2 2 3 2" xfId="12225"/>
    <cellStyle name="Обычный 2 2 4 2 2 2 4" xfId="12226"/>
    <cellStyle name="Обычный 2 2 4 2 2 3" xfId="3148"/>
    <cellStyle name="Обычный 2 2 4 2 2 3 2" xfId="12227"/>
    <cellStyle name="Обычный 2 2 4 2 2 4" xfId="3149"/>
    <cellStyle name="Обычный 2 2 4 2 2 4 2" xfId="12228"/>
    <cellStyle name="Обычный 2 2 4 2 2 5" xfId="12229"/>
    <cellStyle name="Обычный 2 2 4 2 3" xfId="3150"/>
    <cellStyle name="Обычный 2 2 4 2 3 2" xfId="3151"/>
    <cellStyle name="Обычный 2 2 4 2 3 2 2" xfId="3152"/>
    <cellStyle name="Обычный 2 2 4 2 3 2 2 2" xfId="12230"/>
    <cellStyle name="Обычный 2 2 4 2 3 2 3" xfId="12231"/>
    <cellStyle name="Обычный 2 2 4 2 3 3" xfId="3153"/>
    <cellStyle name="Обычный 2 2 4 2 3 3 2" xfId="12232"/>
    <cellStyle name="Обычный 2 2 4 2 3 4" xfId="3154"/>
    <cellStyle name="Обычный 2 2 4 2 3 4 2" xfId="12233"/>
    <cellStyle name="Обычный 2 2 4 2 3 5" xfId="12234"/>
    <cellStyle name="Обычный 2 2 4 2 4" xfId="3155"/>
    <cellStyle name="Обычный 2 2 4 2 4 2" xfId="3156"/>
    <cellStyle name="Обычный 2 2 4 2 4 2 2" xfId="12235"/>
    <cellStyle name="Обычный 2 2 4 2 4 3" xfId="12236"/>
    <cellStyle name="Обычный 2 2 4 2 5" xfId="3157"/>
    <cellStyle name="Обычный 2 2 4 2 5 2" xfId="12237"/>
    <cellStyle name="Обычный 2 2 4 2 6" xfId="3158"/>
    <cellStyle name="Обычный 2 2 4 2 6 2" xfId="12238"/>
    <cellStyle name="Обычный 2 2 4 2 7" xfId="12239"/>
    <cellStyle name="Обычный 2 2 4 3" xfId="3159"/>
    <cellStyle name="Обычный 2 2 5" xfId="3160"/>
    <cellStyle name="Обычный 2 2 5 2" xfId="3161"/>
    <cellStyle name="Обычный 2 2 5 3" xfId="3162"/>
    <cellStyle name="Обычный 2 2 6" xfId="3163"/>
    <cellStyle name="Обычный 2 2 6 2" xfId="3164"/>
    <cellStyle name="Обычный 2 2 7" xfId="3165"/>
    <cellStyle name="Обычный 2 2 7 2" xfId="3166"/>
    <cellStyle name="Обычный 2 2 7 2 2" xfId="3167"/>
    <cellStyle name="Обычный 2 2 7 2 2 2" xfId="12240"/>
    <cellStyle name="Обычный 2 2 7 2 3" xfId="12241"/>
    <cellStyle name="Обычный 2 2 7 3" xfId="3168"/>
    <cellStyle name="Обычный 2 2 7 3 2" xfId="12242"/>
    <cellStyle name="Обычный 2 2 7 4" xfId="12243"/>
    <cellStyle name="Обычный 2 2 8" xfId="3169"/>
    <cellStyle name="Обычный 2 2 8 2" xfId="3170"/>
    <cellStyle name="Обычный 2 2 8 2 2" xfId="3171"/>
    <cellStyle name="Обычный 2 2 8 2 2 2" xfId="12244"/>
    <cellStyle name="Обычный 2 2 8 2 3" xfId="12245"/>
    <cellStyle name="Обычный 2 2 8 3" xfId="3172"/>
    <cellStyle name="Обычный 2 2 8 3 2" xfId="12246"/>
    <cellStyle name="Обычный 2 2 8 4" xfId="3173"/>
    <cellStyle name="Обычный 2 2 8 4 2" xfId="12247"/>
    <cellStyle name="Обычный 2 2 9" xfId="3174"/>
    <cellStyle name="Обычный 2 2_46EE.2011(v1.0)" xfId="3175"/>
    <cellStyle name="Обычный 2 20" xfId="3176"/>
    <cellStyle name="Обычный 2 20 2" xfId="3177"/>
    <cellStyle name="Обычный 2 21" xfId="747"/>
    <cellStyle name="Обычный 2 21 2" xfId="3178"/>
    <cellStyle name="Обычный 2 22" xfId="3179"/>
    <cellStyle name="Обычный 2 23" xfId="3180"/>
    <cellStyle name="Обычный 2 24" xfId="3181"/>
    <cellStyle name="Обычный 2 25" xfId="3182"/>
    <cellStyle name="Обычный 2 26" xfId="3183"/>
    <cellStyle name="Обычный 2 26 2" xfId="45"/>
    <cellStyle name="Обычный 2 27" xfId="3184"/>
    <cellStyle name="Обычный 2 28" xfId="3185"/>
    <cellStyle name="Обычный 2 29" xfId="3186"/>
    <cellStyle name="Обычный 2 3" xfId="3187"/>
    <cellStyle name="Обычный 2 3 10" xfId="3188"/>
    <cellStyle name="Обычный 2 3 10 2" xfId="12248"/>
    <cellStyle name="Обычный 2 3 2" xfId="3189"/>
    <cellStyle name="Обычный 2 3 2 2" xfId="3190"/>
    <cellStyle name="Обычный 2 3 2 2 2" xfId="3191"/>
    <cellStyle name="Обычный 2 3 2 3" xfId="3192"/>
    <cellStyle name="Обычный 2 3 2 3 2" xfId="3193"/>
    <cellStyle name="Обычный 2 3 2 3 2 2" xfId="3194"/>
    <cellStyle name="Обычный 2 3 2 3 2 2 2" xfId="3195"/>
    <cellStyle name="Обычный 2 3 2 3 2 2 2 2" xfId="12249"/>
    <cellStyle name="Обычный 2 3 2 3 2 2 3" xfId="12250"/>
    <cellStyle name="Обычный 2 3 2 3 2 3" xfId="3196"/>
    <cellStyle name="Обычный 2 3 2 3 2 3 2" xfId="12251"/>
    <cellStyle name="Обычный 2 3 2 3 2 4" xfId="3197"/>
    <cellStyle name="Обычный 2 3 2 3 2 4 2" xfId="12252"/>
    <cellStyle name="Обычный 2 3 2 3 2 5" xfId="12253"/>
    <cellStyle name="Обычный 2 3 2 3 3" xfId="3198"/>
    <cellStyle name="Обычный 2 3 2 3 3 2" xfId="3199"/>
    <cellStyle name="Обычный 2 3 2 3 3 2 2" xfId="12254"/>
    <cellStyle name="Обычный 2 3 2 3 3 3" xfId="12255"/>
    <cellStyle name="Обычный 2 3 2 3 4" xfId="3200"/>
    <cellStyle name="Обычный 2 3 2 3 4 2" xfId="12256"/>
    <cellStyle name="Обычный 2 3 2 3 5" xfId="3201"/>
    <cellStyle name="Обычный 2 3 2 3 5 2" xfId="12257"/>
    <cellStyle name="Обычный 2 3 2 3 6" xfId="3202"/>
    <cellStyle name="Обычный 2 3 2 3 6 2" xfId="12258"/>
    <cellStyle name="Обычный 2 3 2 4" xfId="3203"/>
    <cellStyle name="Обычный 2 3 2 4 2" xfId="3204"/>
    <cellStyle name="Обычный 2 3 2 4 2 2" xfId="3205"/>
    <cellStyle name="Обычный 2 3 2 4 2 2 2" xfId="3206"/>
    <cellStyle name="Обычный 2 3 2 4 2 2 2 2" xfId="12259"/>
    <cellStyle name="Обычный 2 3 2 4 2 2 3" xfId="12260"/>
    <cellStyle name="Обычный 2 3 2 4 2 3" xfId="3207"/>
    <cellStyle name="Обычный 2 3 2 4 2 3 2" xfId="12261"/>
    <cellStyle name="Обычный 2 3 2 4 2 4" xfId="12262"/>
    <cellStyle name="Обычный 2 3 2 4 3" xfId="3208"/>
    <cellStyle name="Обычный 2 3 2 4 3 2" xfId="3209"/>
    <cellStyle name="Обычный 2 3 2 4 3 2 2" xfId="12263"/>
    <cellStyle name="Обычный 2 3 2 4 3 3" xfId="12264"/>
    <cellStyle name="Обычный 2 3 2 4 4" xfId="3210"/>
    <cellStyle name="Обычный 2 3 2 4 4 2" xfId="12265"/>
    <cellStyle name="Обычный 2 3 2 4 5" xfId="3211"/>
    <cellStyle name="Обычный 2 3 2 4 5 2" xfId="12266"/>
    <cellStyle name="Обычный 2 3 2 4 6" xfId="12267"/>
    <cellStyle name="Обычный 2 3 2 5" xfId="3212"/>
    <cellStyle name="Обычный 2 3 2 5 2" xfId="3213"/>
    <cellStyle name="Обычный 2 3 2 5 2 2" xfId="3214"/>
    <cellStyle name="Обычный 2 3 2 5 2 2 2" xfId="3215"/>
    <cellStyle name="Обычный 2 3 2 5 2 2 2 2" xfId="12268"/>
    <cellStyle name="Обычный 2 3 2 5 2 2 3" xfId="12269"/>
    <cellStyle name="Обычный 2 3 2 5 2 3" xfId="3216"/>
    <cellStyle name="Обычный 2 3 2 5 2 3 2" xfId="12270"/>
    <cellStyle name="Обычный 2 3 2 5 2 4" xfId="12271"/>
    <cellStyle name="Обычный 2 3 2 5 3" xfId="3217"/>
    <cellStyle name="Обычный 2 3 2 5 3 2" xfId="3218"/>
    <cellStyle name="Обычный 2 3 2 5 3 2 2" xfId="12272"/>
    <cellStyle name="Обычный 2 3 2 5 3 3" xfId="12273"/>
    <cellStyle name="Обычный 2 3 2 5 4" xfId="3219"/>
    <cellStyle name="Обычный 2 3 2 5 4 2" xfId="12274"/>
    <cellStyle name="Обычный 2 3 2 5 5" xfId="12275"/>
    <cellStyle name="Обычный 2 3 2 6" xfId="3220"/>
    <cellStyle name="Обычный 2 3 2 6 2" xfId="3221"/>
    <cellStyle name="Обычный 2 3 2 6 2 2" xfId="3222"/>
    <cellStyle name="Обычный 2 3 2 6 2 2 2" xfId="12276"/>
    <cellStyle name="Обычный 2 3 2 6 2 3" xfId="12277"/>
    <cellStyle name="Обычный 2 3 2 6 3" xfId="3223"/>
    <cellStyle name="Обычный 2 3 2 6 3 2" xfId="12278"/>
    <cellStyle name="Обычный 2 3 2 6 4" xfId="12279"/>
    <cellStyle name="Обычный 2 3 2 7" xfId="3224"/>
    <cellStyle name="Обычный 2 3 2 7 2" xfId="3225"/>
    <cellStyle name="Обычный 2 3 2 7 2 2" xfId="12280"/>
    <cellStyle name="Обычный 2 3 2 7 3" xfId="12281"/>
    <cellStyle name="Обычный 2 3 2 8" xfId="3226"/>
    <cellStyle name="Обычный 2 3 2 8 2" xfId="12282"/>
    <cellStyle name="Обычный 2 3 2 9" xfId="3227"/>
    <cellStyle name="Обычный 2 3 2 9 2" xfId="12283"/>
    <cellStyle name="Обычный 2 3 3" xfId="3228"/>
    <cellStyle name="Обычный 2 3 3 2" xfId="3229"/>
    <cellStyle name="Обычный 2 3 3 2 2" xfId="12284"/>
    <cellStyle name="Обычный 2 3 3 3" xfId="12285"/>
    <cellStyle name="Обычный 2 3 4" xfId="3230"/>
    <cellStyle name="Обычный 2 3 4 2" xfId="3231"/>
    <cellStyle name="Обычный 2 3 5" xfId="3232"/>
    <cellStyle name="Обычный 2 3 6" xfId="3233"/>
    <cellStyle name="Обычный 2 3 6 2" xfId="3234"/>
    <cellStyle name="Обычный 2 3 6 2 2" xfId="3235"/>
    <cellStyle name="Обычный 2 3 6 2 2 2" xfId="3236"/>
    <cellStyle name="Обычный 2 3 6 2 2 2 2" xfId="12286"/>
    <cellStyle name="Обычный 2 3 6 2 2 3" xfId="12287"/>
    <cellStyle name="Обычный 2 3 6 2 3" xfId="3237"/>
    <cellStyle name="Обычный 2 3 6 2 3 2" xfId="12288"/>
    <cellStyle name="Обычный 2 3 6 2 4" xfId="3238"/>
    <cellStyle name="Обычный 2 3 6 2 4 2" xfId="12289"/>
    <cellStyle name="Обычный 2 3 6 2 5" xfId="12290"/>
    <cellStyle name="Обычный 2 3 6 3" xfId="3239"/>
    <cellStyle name="Обычный 2 3 6 3 2" xfId="3240"/>
    <cellStyle name="Обычный 2 3 6 3 2 2" xfId="12291"/>
    <cellStyle name="Обычный 2 3 6 3 3" xfId="12292"/>
    <cellStyle name="Обычный 2 3 6 4" xfId="3241"/>
    <cellStyle name="Обычный 2 3 6 4 2" xfId="12293"/>
    <cellStyle name="Обычный 2 3 6 5" xfId="3242"/>
    <cellStyle name="Обычный 2 3 6 5 2" xfId="12294"/>
    <cellStyle name="Обычный 2 3 6 6" xfId="3243"/>
    <cellStyle name="Обычный 2 3 6 6 2" xfId="12295"/>
    <cellStyle name="Обычный 2 3 7" xfId="3244"/>
    <cellStyle name="Обычный 2 3 7 2" xfId="3245"/>
    <cellStyle name="Обычный 2 3 7 2 2" xfId="3246"/>
    <cellStyle name="Обычный 2 3 7 2 2 2" xfId="12296"/>
    <cellStyle name="Обычный 2 3 7 2 3" xfId="12297"/>
    <cellStyle name="Обычный 2 3 7 3" xfId="3247"/>
    <cellStyle name="Обычный 2 3 7 3 2" xfId="12298"/>
    <cellStyle name="Обычный 2 3 7 4" xfId="3248"/>
    <cellStyle name="Обычный 2 3 7 4 2" xfId="12299"/>
    <cellStyle name="Обычный 2 3 7 5" xfId="12300"/>
    <cellStyle name="Обычный 2 3 8" xfId="3249"/>
    <cellStyle name="Обычный 2 3 8 2" xfId="3250"/>
    <cellStyle name="Обычный 2 3 8 2 2" xfId="12301"/>
    <cellStyle name="Обычный 2 3 8 3" xfId="12302"/>
    <cellStyle name="Обычный 2 3 9" xfId="3251"/>
    <cellStyle name="Обычный 2 3 9 2" xfId="12303"/>
    <cellStyle name="Обычный 2 3_46EE.2011(v1.0)" xfId="3252"/>
    <cellStyle name="Обычный 2 30" xfId="3253"/>
    <cellStyle name="Обычный 2 31" xfId="3254"/>
    <cellStyle name="Обычный 2 32" xfId="3255"/>
    <cellStyle name="Обычный 2 33" xfId="3256"/>
    <cellStyle name="Обычный 2 34" xfId="3257"/>
    <cellStyle name="Обычный 2 35" xfId="3258"/>
    <cellStyle name="Обычный 2 36" xfId="3259"/>
    <cellStyle name="Обычный 2 4" xfId="3260"/>
    <cellStyle name="Обычный 2 4 2" xfId="3261"/>
    <cellStyle name="Обычный 2 4 2 2" xfId="3262"/>
    <cellStyle name="Обычный 2 4 2 2 2" xfId="3263"/>
    <cellStyle name="Обычный 2 4 2 2 2 2" xfId="3264"/>
    <cellStyle name="Обычный 2 4 2 2 2 2 2" xfId="3265"/>
    <cellStyle name="Обычный 2 4 2 2 2 2 2 2" xfId="12304"/>
    <cellStyle name="Обычный 2 4 2 2 2 2 3" xfId="12305"/>
    <cellStyle name="Обычный 2 4 2 2 2 3" xfId="3266"/>
    <cellStyle name="Обычный 2 4 2 2 2 3 2" xfId="12306"/>
    <cellStyle name="Обычный 2 4 2 2 2 4" xfId="3267"/>
    <cellStyle name="Обычный 2 4 2 2 2 4 2" xfId="12307"/>
    <cellStyle name="Обычный 2 4 2 2 2 5" xfId="12308"/>
    <cellStyle name="Обычный 2 4 2 2 3" xfId="3268"/>
    <cellStyle name="Обычный 2 4 2 2 3 2" xfId="3269"/>
    <cellStyle name="Обычный 2 4 2 2 3 2 2" xfId="12309"/>
    <cellStyle name="Обычный 2 4 2 2 3 3" xfId="12310"/>
    <cellStyle name="Обычный 2 4 2 2 4" xfId="3270"/>
    <cellStyle name="Обычный 2 4 2 2 4 2" xfId="12311"/>
    <cellStyle name="Обычный 2 4 2 2 5" xfId="3271"/>
    <cellStyle name="Обычный 2 4 2 2 5 2" xfId="12312"/>
    <cellStyle name="Обычный 2 4 2 2 6" xfId="12313"/>
    <cellStyle name="Обычный 2 4 2 3" xfId="3272"/>
    <cellStyle name="Обычный 2 4 2 3 2" xfId="3273"/>
    <cellStyle name="Обычный 2 4 2 3 2 2" xfId="3274"/>
    <cellStyle name="Обычный 2 4 2 3 2 2 2" xfId="3275"/>
    <cellStyle name="Обычный 2 4 2 3 2 2 2 2" xfId="12314"/>
    <cellStyle name="Обычный 2 4 2 3 2 2 3" xfId="12315"/>
    <cellStyle name="Обычный 2 4 2 3 2 3" xfId="3276"/>
    <cellStyle name="Обычный 2 4 2 3 2 3 2" xfId="12316"/>
    <cellStyle name="Обычный 2 4 2 3 2 4" xfId="12317"/>
    <cellStyle name="Обычный 2 4 2 3 3" xfId="3277"/>
    <cellStyle name="Обычный 2 4 2 3 3 2" xfId="3278"/>
    <cellStyle name="Обычный 2 4 2 3 3 2 2" xfId="12318"/>
    <cellStyle name="Обычный 2 4 2 3 3 3" xfId="12319"/>
    <cellStyle name="Обычный 2 4 2 3 4" xfId="3279"/>
    <cellStyle name="Обычный 2 4 2 3 4 2" xfId="12320"/>
    <cellStyle name="Обычный 2 4 2 3 5" xfId="3280"/>
    <cellStyle name="Обычный 2 4 2 3 5 2" xfId="12321"/>
    <cellStyle name="Обычный 2 4 2 3 6" xfId="12322"/>
    <cellStyle name="Обычный 2 4 2 4" xfId="3281"/>
    <cellStyle name="Обычный 2 4 2 4 2" xfId="3282"/>
    <cellStyle name="Обычный 2 4 2 4 2 2" xfId="3283"/>
    <cellStyle name="Обычный 2 4 2 4 2 2 2" xfId="3284"/>
    <cellStyle name="Обычный 2 4 2 4 2 2 2 2" xfId="12323"/>
    <cellStyle name="Обычный 2 4 2 4 2 2 3" xfId="12324"/>
    <cellStyle name="Обычный 2 4 2 4 2 3" xfId="3285"/>
    <cellStyle name="Обычный 2 4 2 4 2 3 2" xfId="12325"/>
    <cellStyle name="Обычный 2 4 2 4 2 4" xfId="12326"/>
    <cellStyle name="Обычный 2 4 2 4 3" xfId="3286"/>
    <cellStyle name="Обычный 2 4 2 4 3 2" xfId="3287"/>
    <cellStyle name="Обычный 2 4 2 4 3 2 2" xfId="12327"/>
    <cellStyle name="Обычный 2 4 2 4 3 3" xfId="12328"/>
    <cellStyle name="Обычный 2 4 2 4 4" xfId="3288"/>
    <cellStyle name="Обычный 2 4 2 4 4 2" xfId="12329"/>
    <cellStyle name="Обычный 2 4 2 4 5" xfId="12330"/>
    <cellStyle name="Обычный 2 4 2 5" xfId="3289"/>
    <cellStyle name="Обычный 2 4 2 5 2" xfId="3290"/>
    <cellStyle name="Обычный 2 4 2 5 2 2" xfId="3291"/>
    <cellStyle name="Обычный 2 4 2 5 2 2 2" xfId="12331"/>
    <cellStyle name="Обычный 2 4 2 5 2 3" xfId="12332"/>
    <cellStyle name="Обычный 2 4 2 5 3" xfId="3292"/>
    <cellStyle name="Обычный 2 4 2 5 3 2" xfId="12333"/>
    <cellStyle name="Обычный 2 4 2 5 4" xfId="12334"/>
    <cellStyle name="Обычный 2 4 2 6" xfId="3293"/>
    <cellStyle name="Обычный 2 4 2 6 2" xfId="3294"/>
    <cellStyle name="Обычный 2 4 2 6 2 2" xfId="12335"/>
    <cellStyle name="Обычный 2 4 2 6 3" xfId="12336"/>
    <cellStyle name="Обычный 2 4 2 7" xfId="3295"/>
    <cellStyle name="Обычный 2 4 2 7 2" xfId="12337"/>
    <cellStyle name="Обычный 2 4 2 8" xfId="3296"/>
    <cellStyle name="Обычный 2 4 2 8 2" xfId="12338"/>
    <cellStyle name="Обычный 2 4 2 9" xfId="12339"/>
    <cellStyle name="Обычный 2 4 3" xfId="3297"/>
    <cellStyle name="Обычный 2 4 3 2" xfId="3298"/>
    <cellStyle name="Обычный 2 4 3 2 2" xfId="3299"/>
    <cellStyle name="Обычный 2 4 4" xfId="3300"/>
    <cellStyle name="Обычный 2 4 4 2" xfId="3301"/>
    <cellStyle name="Обычный 2 4 4 2 2" xfId="3302"/>
    <cellStyle name="Обычный 2 4 4 2 2 2" xfId="3303"/>
    <cellStyle name="Обычный 2 4 4 2 2 2 2" xfId="12340"/>
    <cellStyle name="Обычный 2 4 4 2 2 3" xfId="12341"/>
    <cellStyle name="Обычный 2 4 4 2 3" xfId="3304"/>
    <cellStyle name="Обычный 2 4 4 2 3 2" xfId="12342"/>
    <cellStyle name="Обычный 2 4 4 2 4" xfId="3305"/>
    <cellStyle name="Обычный 2 4 4 2 4 2" xfId="12343"/>
    <cellStyle name="Обычный 2 4 4 2 5" xfId="12344"/>
    <cellStyle name="Обычный 2 4 4 3" xfId="3306"/>
    <cellStyle name="Обычный 2 4 4 3 2" xfId="3307"/>
    <cellStyle name="Обычный 2 4 4 3 2 2" xfId="12345"/>
    <cellStyle name="Обычный 2 4 4 3 3" xfId="12346"/>
    <cellStyle name="Обычный 2 4 4 4" xfId="3308"/>
    <cellStyle name="Обычный 2 4 4 4 2" xfId="12347"/>
    <cellStyle name="Обычный 2 4 4 5" xfId="3309"/>
    <cellStyle name="Обычный 2 4 4 5 2" xfId="12348"/>
    <cellStyle name="Обычный 2 4 4 6" xfId="3310"/>
    <cellStyle name="Обычный 2 4 4 6 2" xfId="12349"/>
    <cellStyle name="Обычный 2 4 5" xfId="3311"/>
    <cellStyle name="Обычный 2 4 5 2" xfId="3312"/>
    <cellStyle name="Обычный 2 4 5 2 2" xfId="3313"/>
    <cellStyle name="Обычный 2 4 5 2 2 2" xfId="12350"/>
    <cellStyle name="Обычный 2 4 5 2 3" xfId="12351"/>
    <cellStyle name="Обычный 2 4 5 3" xfId="3314"/>
    <cellStyle name="Обычный 2 4 5 3 2" xfId="12352"/>
    <cellStyle name="Обычный 2 4 5 4" xfId="3315"/>
    <cellStyle name="Обычный 2 4 5 4 2" xfId="12353"/>
    <cellStyle name="Обычный 2 4 5 5" xfId="12354"/>
    <cellStyle name="Обычный 2 4 6" xfId="3316"/>
    <cellStyle name="Обычный 2 4 6 2" xfId="3317"/>
    <cellStyle name="Обычный 2 4 6 2 2" xfId="12355"/>
    <cellStyle name="Обычный 2 4 6 3" xfId="12356"/>
    <cellStyle name="Обычный 2 4 7" xfId="3318"/>
    <cellStyle name="Обычный 2 4 7 2" xfId="12357"/>
    <cellStyle name="Обычный 2 4 8" xfId="3319"/>
    <cellStyle name="Обычный 2 4 8 2" xfId="12358"/>
    <cellStyle name="Обычный 2 4_46EE.2011(v1.0)" xfId="3320"/>
    <cellStyle name="Обычный 2 5" xfId="3321"/>
    <cellStyle name="Обычный 2 5 2" xfId="3322"/>
    <cellStyle name="Обычный 2 5 3" xfId="3323"/>
    <cellStyle name="Обычный 2 5 4" xfId="3324"/>
    <cellStyle name="Обычный 2 5 4 2" xfId="12359"/>
    <cellStyle name="Обычный 2 5 5" xfId="3325"/>
    <cellStyle name="Обычный 2 5 6" xfId="3326"/>
    <cellStyle name="Обычный 2 5_46EE.2011(v1.0)" xfId="3327"/>
    <cellStyle name="Обычный 2 6" xfId="3328"/>
    <cellStyle name="Обычный 2 6 2" xfId="3329"/>
    <cellStyle name="Обычный 2 6 3" xfId="3330"/>
    <cellStyle name="Обычный 2 6_46EE.2011(v1.0)" xfId="3331"/>
    <cellStyle name="Обычный 2 7" xfId="3332"/>
    <cellStyle name="Обычный 2 7 2" xfId="3333"/>
    <cellStyle name="Обычный 2 7 2 2" xfId="3334"/>
    <cellStyle name="Обычный 2 7 2 2 2" xfId="3335"/>
    <cellStyle name="Обычный 2 7 2 2 2 2" xfId="3336"/>
    <cellStyle name="Обычный 2 7 2 2 2 2 2" xfId="3337"/>
    <cellStyle name="Обычный 2 7 2 2 2 2 2 2" xfId="12360"/>
    <cellStyle name="Обычный 2 7 2 2 2 2 3" xfId="12361"/>
    <cellStyle name="Обычный 2 7 2 2 2 3" xfId="3338"/>
    <cellStyle name="Обычный 2 7 2 2 2 3 2" xfId="12362"/>
    <cellStyle name="Обычный 2 7 2 2 2 4" xfId="12363"/>
    <cellStyle name="Обычный 2 7 2 2 3" xfId="3339"/>
    <cellStyle name="Обычный 2 7 2 2 3 2" xfId="3340"/>
    <cellStyle name="Обычный 2 7 2 2 3 2 2" xfId="12364"/>
    <cellStyle name="Обычный 2 7 2 2 3 3" xfId="12365"/>
    <cellStyle name="Обычный 2 7 2 2 4" xfId="3341"/>
    <cellStyle name="Обычный 2 7 2 2 4 2" xfId="12366"/>
    <cellStyle name="Обычный 2 7 2 2 5" xfId="12367"/>
    <cellStyle name="Обычный 2 7 2 3" xfId="3342"/>
    <cellStyle name="Обычный 2 7 2 3 2" xfId="3343"/>
    <cellStyle name="Обычный 2 7 2 3 2 2" xfId="3344"/>
    <cellStyle name="Обычный 2 7 2 3 2 2 2" xfId="3345"/>
    <cellStyle name="Обычный 2 7 2 3 2 2 2 2" xfId="12368"/>
    <cellStyle name="Обычный 2 7 2 3 2 2 3" xfId="12369"/>
    <cellStyle name="Обычный 2 7 2 3 2 3" xfId="3346"/>
    <cellStyle name="Обычный 2 7 2 3 2 3 2" xfId="12370"/>
    <cellStyle name="Обычный 2 7 2 3 2 4" xfId="12371"/>
    <cellStyle name="Обычный 2 7 2 3 3" xfId="3347"/>
    <cellStyle name="Обычный 2 7 2 3 3 2" xfId="3348"/>
    <cellStyle name="Обычный 2 7 2 3 3 2 2" xfId="12372"/>
    <cellStyle name="Обычный 2 7 2 3 3 3" xfId="12373"/>
    <cellStyle name="Обычный 2 7 2 3 4" xfId="3349"/>
    <cellStyle name="Обычный 2 7 2 3 4 2" xfId="12374"/>
    <cellStyle name="Обычный 2 7 2 3 5" xfId="12375"/>
    <cellStyle name="Обычный 2 7 2 4" xfId="3350"/>
    <cellStyle name="Обычный 2 7 2 4 2" xfId="3351"/>
    <cellStyle name="Обычный 2 7 2 4 2 2" xfId="3352"/>
    <cellStyle name="Обычный 2 7 2 4 2 2 2" xfId="3353"/>
    <cellStyle name="Обычный 2 7 2 4 2 2 2 2" xfId="12376"/>
    <cellStyle name="Обычный 2 7 2 4 2 2 3" xfId="12377"/>
    <cellStyle name="Обычный 2 7 2 4 2 3" xfId="3354"/>
    <cellStyle name="Обычный 2 7 2 4 2 3 2" xfId="12378"/>
    <cellStyle name="Обычный 2 7 2 4 2 4" xfId="12379"/>
    <cellStyle name="Обычный 2 7 2 4 3" xfId="3355"/>
    <cellStyle name="Обычный 2 7 2 4 3 2" xfId="3356"/>
    <cellStyle name="Обычный 2 7 2 4 3 2 2" xfId="12380"/>
    <cellStyle name="Обычный 2 7 2 4 3 3" xfId="12381"/>
    <cellStyle name="Обычный 2 7 2 4 4" xfId="3357"/>
    <cellStyle name="Обычный 2 7 2 4 4 2" xfId="12382"/>
    <cellStyle name="Обычный 2 7 2 4 5" xfId="12383"/>
    <cellStyle name="Обычный 2 7 2 5" xfId="3358"/>
    <cellStyle name="Обычный 2 7 2 5 2" xfId="3359"/>
    <cellStyle name="Обычный 2 7 2 5 2 2" xfId="3360"/>
    <cellStyle name="Обычный 2 7 2 5 2 2 2" xfId="12384"/>
    <cellStyle name="Обычный 2 7 2 5 2 3" xfId="12385"/>
    <cellStyle name="Обычный 2 7 2 5 3" xfId="3361"/>
    <cellStyle name="Обычный 2 7 2 5 3 2" xfId="12386"/>
    <cellStyle name="Обычный 2 7 2 5 4" xfId="12387"/>
    <cellStyle name="Обычный 2 7 2 6" xfId="3362"/>
    <cellStyle name="Обычный 2 7 2 6 2" xfId="3363"/>
    <cellStyle name="Обычный 2 7 2 6 2 2" xfId="12388"/>
    <cellStyle name="Обычный 2 7 2 6 3" xfId="12389"/>
    <cellStyle name="Обычный 2 7 2 7" xfId="3364"/>
    <cellStyle name="Обычный 2 7 2 7 2" xfId="12390"/>
    <cellStyle name="Обычный 2 7 2 8" xfId="12391"/>
    <cellStyle name="Обычный 2 7 3" xfId="3365"/>
    <cellStyle name="Обычный 2 7 3 2" xfId="3366"/>
    <cellStyle name="Обычный 2 7 3 2 2" xfId="3367"/>
    <cellStyle name="Обычный 2 7 3 2 2 2" xfId="3368"/>
    <cellStyle name="Обычный 2 7 3 2 2 2 2" xfId="12392"/>
    <cellStyle name="Обычный 2 7 3 2 2 3" xfId="12393"/>
    <cellStyle name="Обычный 2 7 3 2 3" xfId="3369"/>
    <cellStyle name="Обычный 2 7 3 2 3 2" xfId="12394"/>
    <cellStyle name="Обычный 2 7 3 2 4" xfId="12395"/>
    <cellStyle name="Обычный 2 7 3 3" xfId="3370"/>
    <cellStyle name="Обычный 2 7 3 3 2" xfId="3371"/>
    <cellStyle name="Обычный 2 7 3 3 2 2" xfId="12396"/>
    <cellStyle name="Обычный 2 7 3 3 3" xfId="12397"/>
    <cellStyle name="Обычный 2 7 3 4" xfId="3372"/>
    <cellStyle name="Обычный 2 7 3 4 2" xfId="12398"/>
    <cellStyle name="Обычный 2 7 3 5" xfId="12399"/>
    <cellStyle name="Обычный 2 7 4" xfId="3373"/>
    <cellStyle name="Обычный 2 7 4 2" xfId="3374"/>
    <cellStyle name="Обычный 2 7 4 2 2" xfId="3375"/>
    <cellStyle name="Обычный 2 7 4 2 2 2" xfId="3376"/>
    <cellStyle name="Обычный 2 7 4 2 2 2 2" xfId="12400"/>
    <cellStyle name="Обычный 2 7 4 2 2 3" xfId="12401"/>
    <cellStyle name="Обычный 2 7 4 2 3" xfId="3377"/>
    <cellStyle name="Обычный 2 7 4 2 3 2" xfId="12402"/>
    <cellStyle name="Обычный 2 7 4 2 4" xfId="12403"/>
    <cellStyle name="Обычный 2 7 4 3" xfId="3378"/>
    <cellStyle name="Обычный 2 7 4 3 2" xfId="3379"/>
    <cellStyle name="Обычный 2 7 4 3 2 2" xfId="12404"/>
    <cellStyle name="Обычный 2 7 4 3 3" xfId="12405"/>
    <cellStyle name="Обычный 2 7 4 4" xfId="3380"/>
    <cellStyle name="Обычный 2 7 4 4 2" xfId="12406"/>
    <cellStyle name="Обычный 2 7 4 5" xfId="12407"/>
    <cellStyle name="Обычный 2 7 5" xfId="3381"/>
    <cellStyle name="Обычный 2 7 5 2" xfId="3382"/>
    <cellStyle name="Обычный 2 7 5 2 2" xfId="3383"/>
    <cellStyle name="Обычный 2 7 5 2 2 2" xfId="3384"/>
    <cellStyle name="Обычный 2 7 5 2 2 2 2" xfId="12408"/>
    <cellStyle name="Обычный 2 7 5 2 2 3" xfId="12409"/>
    <cellStyle name="Обычный 2 7 5 2 3" xfId="3385"/>
    <cellStyle name="Обычный 2 7 5 2 3 2" xfId="12410"/>
    <cellStyle name="Обычный 2 7 5 2 4" xfId="12411"/>
    <cellStyle name="Обычный 2 7 5 3" xfId="3386"/>
    <cellStyle name="Обычный 2 7 5 3 2" xfId="3387"/>
    <cellStyle name="Обычный 2 7 5 3 2 2" xfId="12412"/>
    <cellStyle name="Обычный 2 7 5 3 3" xfId="12413"/>
    <cellStyle name="Обычный 2 7 5 4" xfId="3388"/>
    <cellStyle name="Обычный 2 7 5 4 2" xfId="12414"/>
    <cellStyle name="Обычный 2 7 5 5" xfId="12415"/>
    <cellStyle name="Обычный 2 7 6" xfId="3389"/>
    <cellStyle name="Обычный 2 8" xfId="3390"/>
    <cellStyle name="Обычный 2 8 2" xfId="3391"/>
    <cellStyle name="Обычный 2 8 2 2" xfId="3392"/>
    <cellStyle name="Обычный 2 8 2 2 2" xfId="3393"/>
    <cellStyle name="Обычный 2 8 2 2 2 2" xfId="3394"/>
    <cellStyle name="Обычный 2 8 2 2 2 2 2" xfId="3395"/>
    <cellStyle name="Обычный 2 8 2 2 2 2 2 2" xfId="12416"/>
    <cellStyle name="Обычный 2 8 2 2 2 2 3" xfId="12417"/>
    <cellStyle name="Обычный 2 8 2 2 2 3" xfId="3396"/>
    <cellStyle name="Обычный 2 8 2 2 2 3 2" xfId="12418"/>
    <cellStyle name="Обычный 2 8 2 2 2 4" xfId="12419"/>
    <cellStyle name="Обычный 2 8 2 2 3" xfId="3397"/>
    <cellStyle name="Обычный 2 8 2 2 3 2" xfId="3398"/>
    <cellStyle name="Обычный 2 8 2 2 3 2 2" xfId="12420"/>
    <cellStyle name="Обычный 2 8 2 2 3 3" xfId="12421"/>
    <cellStyle name="Обычный 2 8 2 2 4" xfId="3399"/>
    <cellStyle name="Обычный 2 8 2 2 4 2" xfId="12422"/>
    <cellStyle name="Обычный 2 8 2 2 5" xfId="12423"/>
    <cellStyle name="Обычный 2 8 2 3" xfId="3400"/>
    <cellStyle name="Обычный 2 8 2 3 2" xfId="3401"/>
    <cellStyle name="Обычный 2 8 2 3 2 2" xfId="3402"/>
    <cellStyle name="Обычный 2 8 2 3 2 2 2" xfId="3403"/>
    <cellStyle name="Обычный 2 8 2 3 2 2 2 2" xfId="12424"/>
    <cellStyle name="Обычный 2 8 2 3 2 2 3" xfId="12425"/>
    <cellStyle name="Обычный 2 8 2 3 2 3" xfId="3404"/>
    <cellStyle name="Обычный 2 8 2 3 2 3 2" xfId="12426"/>
    <cellStyle name="Обычный 2 8 2 3 2 4" xfId="12427"/>
    <cellStyle name="Обычный 2 8 2 3 3" xfId="3405"/>
    <cellStyle name="Обычный 2 8 2 3 3 2" xfId="3406"/>
    <cellStyle name="Обычный 2 8 2 3 3 2 2" xfId="12428"/>
    <cellStyle name="Обычный 2 8 2 3 3 3" xfId="12429"/>
    <cellStyle name="Обычный 2 8 2 3 4" xfId="3407"/>
    <cellStyle name="Обычный 2 8 2 3 4 2" xfId="12430"/>
    <cellStyle name="Обычный 2 8 2 3 5" xfId="12431"/>
    <cellStyle name="Обычный 2 8 2 4" xfId="3408"/>
    <cellStyle name="Обычный 2 8 2 4 2" xfId="3409"/>
    <cellStyle name="Обычный 2 8 2 4 2 2" xfId="3410"/>
    <cellStyle name="Обычный 2 8 2 4 2 2 2" xfId="3411"/>
    <cellStyle name="Обычный 2 8 2 4 2 2 2 2" xfId="12432"/>
    <cellStyle name="Обычный 2 8 2 4 2 2 3" xfId="12433"/>
    <cellStyle name="Обычный 2 8 2 4 2 3" xfId="3412"/>
    <cellStyle name="Обычный 2 8 2 4 2 3 2" xfId="12434"/>
    <cellStyle name="Обычный 2 8 2 4 2 4" xfId="12435"/>
    <cellStyle name="Обычный 2 8 2 4 3" xfId="3413"/>
    <cellStyle name="Обычный 2 8 2 4 3 2" xfId="3414"/>
    <cellStyle name="Обычный 2 8 2 4 3 2 2" xfId="12436"/>
    <cellStyle name="Обычный 2 8 2 4 3 3" xfId="12437"/>
    <cellStyle name="Обычный 2 8 2 4 4" xfId="3415"/>
    <cellStyle name="Обычный 2 8 2 4 4 2" xfId="12438"/>
    <cellStyle name="Обычный 2 8 2 4 5" xfId="12439"/>
    <cellStyle name="Обычный 2 8 2 5" xfId="3416"/>
    <cellStyle name="Обычный 2 8 2 5 2" xfId="3417"/>
    <cellStyle name="Обычный 2 8 2 5 2 2" xfId="3418"/>
    <cellStyle name="Обычный 2 8 2 5 2 2 2" xfId="12440"/>
    <cellStyle name="Обычный 2 8 2 5 2 3" xfId="12441"/>
    <cellStyle name="Обычный 2 8 2 5 3" xfId="3419"/>
    <cellStyle name="Обычный 2 8 2 5 3 2" xfId="12442"/>
    <cellStyle name="Обычный 2 8 2 5 4" xfId="12443"/>
    <cellStyle name="Обычный 2 8 2 6" xfId="3420"/>
    <cellStyle name="Обычный 2 8 2 6 2" xfId="3421"/>
    <cellStyle name="Обычный 2 8 2 6 2 2" xfId="12444"/>
    <cellStyle name="Обычный 2 8 2 6 3" xfId="12445"/>
    <cellStyle name="Обычный 2 8 2 7" xfId="3422"/>
    <cellStyle name="Обычный 2 8 2 7 2" xfId="12446"/>
    <cellStyle name="Обычный 2 8 2 8" xfId="12447"/>
    <cellStyle name="Обычный 2 8 3" xfId="3423"/>
    <cellStyle name="Обычный 2 8 3 2" xfId="3424"/>
    <cellStyle name="Обычный 2 8 3 2 2" xfId="3425"/>
    <cellStyle name="Обычный 2 8 3 2 2 2" xfId="3426"/>
    <cellStyle name="Обычный 2 8 3 2 2 2 2" xfId="12448"/>
    <cellStyle name="Обычный 2 8 3 2 2 3" xfId="12449"/>
    <cellStyle name="Обычный 2 8 3 2 3" xfId="3427"/>
    <cellStyle name="Обычный 2 8 3 2 3 2" xfId="12450"/>
    <cellStyle name="Обычный 2 8 3 2 4" xfId="12451"/>
    <cellStyle name="Обычный 2 8 3 3" xfId="3428"/>
    <cellStyle name="Обычный 2 8 3 3 2" xfId="3429"/>
    <cellStyle name="Обычный 2 8 3 3 2 2" xfId="12452"/>
    <cellStyle name="Обычный 2 8 3 3 3" xfId="12453"/>
    <cellStyle name="Обычный 2 8 3 4" xfId="3430"/>
    <cellStyle name="Обычный 2 8 3 4 2" xfId="12454"/>
    <cellStyle name="Обычный 2 8 3 5" xfId="12455"/>
    <cellStyle name="Обычный 2 8 4" xfId="3431"/>
    <cellStyle name="Обычный 2 8 4 2" xfId="3432"/>
    <cellStyle name="Обычный 2 8 4 2 2" xfId="3433"/>
    <cellStyle name="Обычный 2 8 4 2 2 2" xfId="3434"/>
    <cellStyle name="Обычный 2 8 4 2 2 2 2" xfId="12456"/>
    <cellStyle name="Обычный 2 8 4 2 2 3" xfId="12457"/>
    <cellStyle name="Обычный 2 8 4 2 3" xfId="3435"/>
    <cellStyle name="Обычный 2 8 4 2 3 2" xfId="12458"/>
    <cellStyle name="Обычный 2 8 4 2 4" xfId="12459"/>
    <cellStyle name="Обычный 2 8 4 3" xfId="3436"/>
    <cellStyle name="Обычный 2 8 4 3 2" xfId="3437"/>
    <cellStyle name="Обычный 2 8 4 3 2 2" xfId="12460"/>
    <cellStyle name="Обычный 2 8 4 3 3" xfId="12461"/>
    <cellStyle name="Обычный 2 8 4 4" xfId="3438"/>
    <cellStyle name="Обычный 2 8 4 4 2" xfId="12462"/>
    <cellStyle name="Обычный 2 8 4 5" xfId="12463"/>
    <cellStyle name="Обычный 2 8 5" xfId="3439"/>
    <cellStyle name="Обычный 2 8 5 2" xfId="3440"/>
    <cellStyle name="Обычный 2 8 5 2 2" xfId="3441"/>
    <cellStyle name="Обычный 2 8 5 2 2 2" xfId="3442"/>
    <cellStyle name="Обычный 2 8 5 2 2 2 2" xfId="12464"/>
    <cellStyle name="Обычный 2 8 5 2 2 3" xfId="12465"/>
    <cellStyle name="Обычный 2 8 5 2 3" xfId="3443"/>
    <cellStyle name="Обычный 2 8 5 2 3 2" xfId="12466"/>
    <cellStyle name="Обычный 2 8 5 2 4" xfId="12467"/>
    <cellStyle name="Обычный 2 8 5 3" xfId="3444"/>
    <cellStyle name="Обычный 2 8 5 3 2" xfId="3445"/>
    <cellStyle name="Обычный 2 8 5 3 2 2" xfId="12468"/>
    <cellStyle name="Обычный 2 8 5 3 3" xfId="12469"/>
    <cellStyle name="Обычный 2 8 5 4" xfId="3446"/>
    <cellStyle name="Обычный 2 8 5 4 2" xfId="12470"/>
    <cellStyle name="Обычный 2 8 5 5" xfId="12471"/>
    <cellStyle name="Обычный 2 8 6" xfId="3447"/>
    <cellStyle name="Обычный 2 9" xfId="3448"/>
    <cellStyle name="Обычный 2 9 2" xfId="3449"/>
    <cellStyle name="Обычный 2 9 2 2" xfId="3450"/>
    <cellStyle name="Обычный 2 9 2 2 2" xfId="3451"/>
    <cellStyle name="Обычный 2 9 2 2 2 2" xfId="3452"/>
    <cellStyle name="Обычный 2 9 2 2 2 2 2" xfId="3453"/>
    <cellStyle name="Обычный 2 9 2 2 2 2 2 2" xfId="12472"/>
    <cellStyle name="Обычный 2 9 2 2 2 2 3" xfId="12473"/>
    <cellStyle name="Обычный 2 9 2 2 2 3" xfId="3454"/>
    <cellStyle name="Обычный 2 9 2 2 2 3 2" xfId="12474"/>
    <cellStyle name="Обычный 2 9 2 2 2 4" xfId="12475"/>
    <cellStyle name="Обычный 2 9 2 2 3" xfId="3455"/>
    <cellStyle name="Обычный 2 9 2 2 3 2" xfId="3456"/>
    <cellStyle name="Обычный 2 9 2 2 3 2 2" xfId="12476"/>
    <cellStyle name="Обычный 2 9 2 2 3 3" xfId="12477"/>
    <cellStyle name="Обычный 2 9 2 2 4" xfId="3457"/>
    <cellStyle name="Обычный 2 9 2 2 4 2" xfId="12478"/>
    <cellStyle name="Обычный 2 9 2 2 5" xfId="12479"/>
    <cellStyle name="Обычный 2 9 2 3" xfId="3458"/>
    <cellStyle name="Обычный 2 9 2 3 2" xfId="3459"/>
    <cellStyle name="Обычный 2 9 2 3 2 2" xfId="3460"/>
    <cellStyle name="Обычный 2 9 2 3 2 2 2" xfId="3461"/>
    <cellStyle name="Обычный 2 9 2 3 2 2 2 2" xfId="12480"/>
    <cellStyle name="Обычный 2 9 2 3 2 2 3" xfId="12481"/>
    <cellStyle name="Обычный 2 9 2 3 2 3" xfId="3462"/>
    <cellStyle name="Обычный 2 9 2 3 2 3 2" xfId="12482"/>
    <cellStyle name="Обычный 2 9 2 3 2 4" xfId="12483"/>
    <cellStyle name="Обычный 2 9 2 3 3" xfId="3463"/>
    <cellStyle name="Обычный 2 9 2 3 3 2" xfId="3464"/>
    <cellStyle name="Обычный 2 9 2 3 3 2 2" xfId="12484"/>
    <cellStyle name="Обычный 2 9 2 3 3 3" xfId="12485"/>
    <cellStyle name="Обычный 2 9 2 3 4" xfId="3465"/>
    <cellStyle name="Обычный 2 9 2 3 4 2" xfId="12486"/>
    <cellStyle name="Обычный 2 9 2 3 5" xfId="12487"/>
    <cellStyle name="Обычный 2 9 2 4" xfId="3466"/>
    <cellStyle name="Обычный 2 9 2 4 2" xfId="3467"/>
    <cellStyle name="Обычный 2 9 2 4 2 2" xfId="3468"/>
    <cellStyle name="Обычный 2 9 2 4 2 2 2" xfId="3469"/>
    <cellStyle name="Обычный 2 9 2 4 2 2 2 2" xfId="12488"/>
    <cellStyle name="Обычный 2 9 2 4 2 2 3" xfId="12489"/>
    <cellStyle name="Обычный 2 9 2 4 2 3" xfId="3470"/>
    <cellStyle name="Обычный 2 9 2 4 2 3 2" xfId="12490"/>
    <cellStyle name="Обычный 2 9 2 4 2 4" xfId="12491"/>
    <cellStyle name="Обычный 2 9 2 4 3" xfId="3471"/>
    <cellStyle name="Обычный 2 9 2 4 3 2" xfId="3472"/>
    <cellStyle name="Обычный 2 9 2 4 3 2 2" xfId="12492"/>
    <cellStyle name="Обычный 2 9 2 4 3 3" xfId="12493"/>
    <cellStyle name="Обычный 2 9 2 4 4" xfId="3473"/>
    <cellStyle name="Обычный 2 9 2 4 4 2" xfId="12494"/>
    <cellStyle name="Обычный 2 9 2 4 5" xfId="12495"/>
    <cellStyle name="Обычный 2 9 2 5" xfId="3474"/>
    <cellStyle name="Обычный 2 9 2 5 2" xfId="3475"/>
    <cellStyle name="Обычный 2 9 2 5 2 2" xfId="3476"/>
    <cellStyle name="Обычный 2 9 2 5 2 2 2" xfId="12496"/>
    <cellStyle name="Обычный 2 9 2 5 2 3" xfId="12497"/>
    <cellStyle name="Обычный 2 9 2 5 3" xfId="3477"/>
    <cellStyle name="Обычный 2 9 2 5 3 2" xfId="12498"/>
    <cellStyle name="Обычный 2 9 2 5 4" xfId="12499"/>
    <cellStyle name="Обычный 2 9 2 6" xfId="3478"/>
    <cellStyle name="Обычный 2 9 2 6 2" xfId="3479"/>
    <cellStyle name="Обычный 2 9 2 6 2 2" xfId="12500"/>
    <cellStyle name="Обычный 2 9 2 6 3" xfId="12501"/>
    <cellStyle name="Обычный 2 9 2 7" xfId="3480"/>
    <cellStyle name="Обычный 2 9 2 7 2" xfId="12502"/>
    <cellStyle name="Обычный 2 9 2 8" xfId="12503"/>
    <cellStyle name="Обычный 2 9 3" xfId="3481"/>
    <cellStyle name="Обычный 2 9 3 2" xfId="3482"/>
    <cellStyle name="Обычный 2 9 3 2 2" xfId="3483"/>
    <cellStyle name="Обычный 2 9 3 2 2 2" xfId="3484"/>
    <cellStyle name="Обычный 2 9 3 2 2 2 2" xfId="12504"/>
    <cellStyle name="Обычный 2 9 3 2 2 3" xfId="12505"/>
    <cellStyle name="Обычный 2 9 3 2 3" xfId="3485"/>
    <cellStyle name="Обычный 2 9 3 2 3 2" xfId="12506"/>
    <cellStyle name="Обычный 2 9 3 2 4" xfId="12507"/>
    <cellStyle name="Обычный 2 9 3 3" xfId="3486"/>
    <cellStyle name="Обычный 2 9 3 3 2" xfId="3487"/>
    <cellStyle name="Обычный 2 9 3 3 2 2" xfId="12508"/>
    <cellStyle name="Обычный 2 9 3 3 3" xfId="12509"/>
    <cellStyle name="Обычный 2 9 3 4" xfId="3488"/>
    <cellStyle name="Обычный 2 9 3 4 2" xfId="12510"/>
    <cellStyle name="Обычный 2 9 3 5" xfId="12511"/>
    <cellStyle name="Обычный 2 9 4" xfId="3489"/>
    <cellStyle name="Обычный 2 9 4 2" xfId="3490"/>
    <cellStyle name="Обычный 2 9 4 2 2" xfId="3491"/>
    <cellStyle name="Обычный 2 9 4 2 2 2" xfId="3492"/>
    <cellStyle name="Обычный 2 9 4 2 2 2 2" xfId="12512"/>
    <cellStyle name="Обычный 2 9 4 2 2 3" xfId="12513"/>
    <cellStyle name="Обычный 2 9 4 2 3" xfId="3493"/>
    <cellStyle name="Обычный 2 9 4 2 3 2" xfId="12514"/>
    <cellStyle name="Обычный 2 9 4 2 4" xfId="12515"/>
    <cellStyle name="Обычный 2 9 4 3" xfId="3494"/>
    <cellStyle name="Обычный 2 9 4 3 2" xfId="3495"/>
    <cellStyle name="Обычный 2 9 4 3 2 2" xfId="12516"/>
    <cellStyle name="Обычный 2 9 4 3 3" xfId="12517"/>
    <cellStyle name="Обычный 2 9 4 4" xfId="3496"/>
    <cellStyle name="Обычный 2 9 4 4 2" xfId="12518"/>
    <cellStyle name="Обычный 2 9 4 5" xfId="12519"/>
    <cellStyle name="Обычный 2 9 5" xfId="3497"/>
    <cellStyle name="Обычный 2 9 5 2" xfId="3498"/>
    <cellStyle name="Обычный 2 9 5 2 2" xfId="3499"/>
    <cellStyle name="Обычный 2 9 5 2 2 2" xfId="3500"/>
    <cellStyle name="Обычный 2 9 5 2 2 2 2" xfId="12520"/>
    <cellStyle name="Обычный 2 9 5 2 2 3" xfId="12521"/>
    <cellStyle name="Обычный 2 9 5 2 3" xfId="3501"/>
    <cellStyle name="Обычный 2 9 5 2 3 2" xfId="12522"/>
    <cellStyle name="Обычный 2 9 5 2 4" xfId="12523"/>
    <cellStyle name="Обычный 2 9 5 3" xfId="3502"/>
    <cellStyle name="Обычный 2 9 5 3 2" xfId="3503"/>
    <cellStyle name="Обычный 2 9 5 3 2 2" xfId="12524"/>
    <cellStyle name="Обычный 2 9 5 3 3" xfId="12525"/>
    <cellStyle name="Обычный 2 9 5 4" xfId="3504"/>
    <cellStyle name="Обычный 2 9 5 4 2" xfId="12526"/>
    <cellStyle name="Обычный 2 9 5 5" xfId="12527"/>
    <cellStyle name="Обычный 2 9 6" xfId="3505"/>
    <cellStyle name="Обычный 2_1" xfId="3506"/>
    <cellStyle name="Обычный 20" xfId="3507"/>
    <cellStyle name="Обычный 20 2" xfId="3508"/>
    <cellStyle name="Обычный 20 3" xfId="3509"/>
    <cellStyle name="Обычный 21" xfId="3510"/>
    <cellStyle name="Обычный 21 2" xfId="3511"/>
    <cellStyle name="Обычный 21 2 2" xfId="3512"/>
    <cellStyle name="Обычный 21 2 2 2" xfId="3513"/>
    <cellStyle name="Обычный 21 2 2 2 2" xfId="12528"/>
    <cellStyle name="Обычный 21 2 2 3" xfId="3514"/>
    <cellStyle name="Обычный 21 2 2 3 2" xfId="12529"/>
    <cellStyle name="Обычный 21 2 2 4" xfId="12530"/>
    <cellStyle name="Обычный 21 2 3" xfId="3515"/>
    <cellStyle name="Обычный 21 2 3 2" xfId="12531"/>
    <cellStyle name="Обычный 21 2 4" xfId="3516"/>
    <cellStyle name="Обычный 21 2 4 2" xfId="12532"/>
    <cellStyle name="Обычный 21 2 5" xfId="12533"/>
    <cellStyle name="Обычный 21 3" xfId="3517"/>
    <cellStyle name="Обычный 21 3 2" xfId="3518"/>
    <cellStyle name="Обычный 21 3 2 2" xfId="3519"/>
    <cellStyle name="Обычный 21 3 2 2 2" xfId="12534"/>
    <cellStyle name="Обычный 21 3 2 3" xfId="12535"/>
    <cellStyle name="Обычный 21 3 3" xfId="3520"/>
    <cellStyle name="Обычный 21 3 3 2" xfId="12536"/>
    <cellStyle name="Обычный 21 3 4" xfId="3521"/>
    <cellStyle name="Обычный 21 3 4 2" xfId="12537"/>
    <cellStyle name="Обычный 21 3 5" xfId="12538"/>
    <cellStyle name="Обычный 21 4" xfId="3522"/>
    <cellStyle name="Обычный 21 4 2" xfId="3523"/>
    <cellStyle name="Обычный 21 4 2 2" xfId="12539"/>
    <cellStyle name="Обычный 21 4 3" xfId="12540"/>
    <cellStyle name="Обычный 21 5" xfId="3524"/>
    <cellStyle name="Обычный 21 5 2" xfId="12541"/>
    <cellStyle name="Обычный 21 6" xfId="3525"/>
    <cellStyle name="Обычный 21 6 2" xfId="12542"/>
    <cellStyle name="Обычный 21 7" xfId="12543"/>
    <cellStyle name="Обычный 22" xfId="3526"/>
    <cellStyle name="Обычный 22 2" xfId="3527"/>
    <cellStyle name="Обычный 22 2 2" xfId="3528"/>
    <cellStyle name="Обычный 22 2 2 2" xfId="3529"/>
    <cellStyle name="Обычный 22 2 2 2 2" xfId="12544"/>
    <cellStyle name="Обычный 22 2 2 3" xfId="3530"/>
    <cellStyle name="Обычный 22 2 2 3 2" xfId="12545"/>
    <cellStyle name="Обычный 22 2 2 4" xfId="12546"/>
    <cellStyle name="Обычный 22 2 3" xfId="3531"/>
    <cellStyle name="Обычный 22 2 3 2" xfId="12547"/>
    <cellStyle name="Обычный 22 2 4" xfId="3532"/>
    <cellStyle name="Обычный 22 2 4 2" xfId="12548"/>
    <cellStyle name="Обычный 22 2 5" xfId="12549"/>
    <cellStyle name="Обычный 22 3" xfId="3533"/>
    <cellStyle name="Обычный 22 3 2" xfId="3534"/>
    <cellStyle name="Обычный 22 3 2 2" xfId="3535"/>
    <cellStyle name="Обычный 22 3 2 2 2" xfId="12550"/>
    <cellStyle name="Обычный 22 3 2 3" xfId="12551"/>
    <cellStyle name="Обычный 22 3 3" xfId="3536"/>
    <cellStyle name="Обычный 22 3 3 2" xfId="12552"/>
    <cellStyle name="Обычный 22 3 4" xfId="3537"/>
    <cellStyle name="Обычный 22 3 4 2" xfId="12553"/>
    <cellStyle name="Обычный 22 3 5" xfId="12554"/>
    <cellStyle name="Обычный 22 4" xfId="3538"/>
    <cellStyle name="Обычный 22 4 2" xfId="3539"/>
    <cellStyle name="Обычный 22 4 2 2" xfId="12555"/>
    <cellStyle name="Обычный 22 4 3" xfId="12556"/>
    <cellStyle name="Обычный 22 5" xfId="3540"/>
    <cellStyle name="Обычный 22 5 2" xfId="12557"/>
    <cellStyle name="Обычный 22 6" xfId="3541"/>
    <cellStyle name="Обычный 22 6 2" xfId="12558"/>
    <cellStyle name="Обычный 22 7" xfId="3542"/>
    <cellStyle name="Обычный 23" xfId="3543"/>
    <cellStyle name="Обычный 23 2" xfId="3544"/>
    <cellStyle name="Обычный 23 2 2" xfId="3545"/>
    <cellStyle name="Обычный 23 2 2 2" xfId="3546"/>
    <cellStyle name="Обычный 23 2 2 2 2" xfId="12559"/>
    <cellStyle name="Обычный 23 2 2 3" xfId="3547"/>
    <cellStyle name="Обычный 23 2 2 3 2" xfId="12560"/>
    <cellStyle name="Обычный 23 2 2 4" xfId="12561"/>
    <cellStyle name="Обычный 23 2 3" xfId="3548"/>
    <cellStyle name="Обычный 23 2 3 2" xfId="12562"/>
    <cellStyle name="Обычный 23 2 4" xfId="3549"/>
    <cellStyle name="Обычный 23 2 4 2" xfId="12563"/>
    <cellStyle name="Обычный 23 2 5" xfId="12564"/>
    <cellStyle name="Обычный 23 3" xfId="3550"/>
    <cellStyle name="Обычный 23 3 2" xfId="3551"/>
    <cellStyle name="Обычный 23 3 2 2" xfId="3552"/>
    <cellStyle name="Обычный 23 3 2 2 2" xfId="12565"/>
    <cellStyle name="Обычный 23 3 2 3" xfId="12566"/>
    <cellStyle name="Обычный 23 3 3" xfId="3553"/>
    <cellStyle name="Обычный 23 3 3 2" xfId="12567"/>
    <cellStyle name="Обычный 23 3 4" xfId="3554"/>
    <cellStyle name="Обычный 23 3 4 2" xfId="12568"/>
    <cellStyle name="Обычный 23 3 5" xfId="12569"/>
    <cellStyle name="Обычный 23 4" xfId="3555"/>
    <cellStyle name="Обычный 23 4 2" xfId="3556"/>
    <cellStyle name="Обычный 23 4 2 2" xfId="12570"/>
    <cellStyle name="Обычный 23 4 3" xfId="12571"/>
    <cellStyle name="Обычный 23 5" xfId="3557"/>
    <cellStyle name="Обычный 23 5 2" xfId="12572"/>
    <cellStyle name="Обычный 23 6" xfId="3558"/>
    <cellStyle name="Обычный 23 6 2" xfId="12573"/>
    <cellStyle name="Обычный 23 7" xfId="3559"/>
    <cellStyle name="Обычный 24" xfId="3560"/>
    <cellStyle name="Обычный 24 2" xfId="3561"/>
    <cellStyle name="Обычный 24 2 2" xfId="3562"/>
    <cellStyle name="Обычный 24 2 2 2" xfId="3563"/>
    <cellStyle name="Обычный 24 2 2 2 2" xfId="12574"/>
    <cellStyle name="Обычный 24 2 2 3" xfId="3564"/>
    <cellStyle name="Обычный 24 2 2 3 2" xfId="12575"/>
    <cellStyle name="Обычный 24 2 2 4" xfId="12576"/>
    <cellStyle name="Обычный 24 2 3" xfId="3565"/>
    <cellStyle name="Обычный 24 2 3 2" xfId="12577"/>
    <cellStyle name="Обычный 24 2 4" xfId="3566"/>
    <cellStyle name="Обычный 24 2 4 2" xfId="12578"/>
    <cellStyle name="Обычный 24 2 5" xfId="12579"/>
    <cellStyle name="Обычный 24 3" xfId="3567"/>
    <cellStyle name="Обычный 24 3 2" xfId="3568"/>
    <cellStyle name="Обычный 24 3 2 2" xfId="3569"/>
    <cellStyle name="Обычный 24 3 2 2 2" xfId="12580"/>
    <cellStyle name="Обычный 24 3 2 3" xfId="12581"/>
    <cellStyle name="Обычный 24 3 3" xfId="3570"/>
    <cellStyle name="Обычный 24 3 3 2" xfId="12582"/>
    <cellStyle name="Обычный 24 3 4" xfId="3571"/>
    <cellStyle name="Обычный 24 3 4 2" xfId="12583"/>
    <cellStyle name="Обычный 24 3 5" xfId="12584"/>
    <cellStyle name="Обычный 24 4" xfId="3572"/>
    <cellStyle name="Обычный 24 4 2" xfId="3573"/>
    <cellStyle name="Обычный 24 4 2 2" xfId="12585"/>
    <cellStyle name="Обычный 24 4 3" xfId="12586"/>
    <cellStyle name="Обычный 24 5" xfId="3574"/>
    <cellStyle name="Обычный 24 5 2" xfId="12587"/>
    <cellStyle name="Обычный 24 6" xfId="3575"/>
    <cellStyle name="Обычный 24 6 2" xfId="12588"/>
    <cellStyle name="Обычный 24 7" xfId="12589"/>
    <cellStyle name="Обычный 25" xfId="3576"/>
    <cellStyle name="Обычный 25 2" xfId="3577"/>
    <cellStyle name="Обычный 26" xfId="3578"/>
    <cellStyle name="Обычный 26 2" xfId="3579"/>
    <cellStyle name="Обычный 27" xfId="3580"/>
    <cellStyle name="Обычный 28" xfId="3581"/>
    <cellStyle name="Обычный 28 2" xfId="3582"/>
    <cellStyle name="Обычный 28 2 2" xfId="3583"/>
    <cellStyle name="Обычный 28 2 2 2" xfId="3584"/>
    <cellStyle name="Обычный 28 2 2 2 2" xfId="12590"/>
    <cellStyle name="Обычный 28 2 2 3" xfId="3585"/>
    <cellStyle name="Обычный 28 2 2 3 2" xfId="12591"/>
    <cellStyle name="Обычный 28 2 2 4" xfId="12592"/>
    <cellStyle name="Обычный 28 2 3" xfId="3586"/>
    <cellStyle name="Обычный 28 2 3 2" xfId="12593"/>
    <cellStyle name="Обычный 28 2 4" xfId="3587"/>
    <cellStyle name="Обычный 28 2 4 2" xfId="12594"/>
    <cellStyle name="Обычный 28 2 5" xfId="12595"/>
    <cellStyle name="Обычный 28 3" xfId="3588"/>
    <cellStyle name="Обычный 28 3 2" xfId="3589"/>
    <cellStyle name="Обычный 28 3 2 2" xfId="3590"/>
    <cellStyle name="Обычный 28 3 2 2 2" xfId="12596"/>
    <cellStyle name="Обычный 28 3 2 3" xfId="12597"/>
    <cellStyle name="Обычный 28 3 3" xfId="3591"/>
    <cellStyle name="Обычный 28 3 3 2" xfId="12598"/>
    <cellStyle name="Обычный 28 3 4" xfId="3592"/>
    <cellStyle name="Обычный 28 3 4 2" xfId="12599"/>
    <cellStyle name="Обычный 28 3 5" xfId="12600"/>
    <cellStyle name="Обычный 28 4" xfId="3593"/>
    <cellStyle name="Обычный 28 4 2" xfId="3594"/>
    <cellStyle name="Обычный 28 4 2 2" xfId="12601"/>
    <cellStyle name="Обычный 28 4 3" xfId="12602"/>
    <cellStyle name="Обычный 28 5" xfId="3595"/>
    <cellStyle name="Обычный 28 5 2" xfId="12603"/>
    <cellStyle name="Обычный 28 6" xfId="3596"/>
    <cellStyle name="Обычный 28 6 2" xfId="12604"/>
    <cellStyle name="Обычный 28 7" xfId="12605"/>
    <cellStyle name="Обычный 29" xfId="3597"/>
    <cellStyle name="Обычный 29 2" xfId="3598"/>
    <cellStyle name="Обычный 3" xfId="2"/>
    <cellStyle name="Обычный 3 10" xfId="3599"/>
    <cellStyle name="Обычный 3 10 2" xfId="12606"/>
    <cellStyle name="Обычный 3 11" xfId="3600"/>
    <cellStyle name="Обычный 3 2" xfId="46"/>
    <cellStyle name="Обычный 3 2 2" xfId="3601"/>
    <cellStyle name="Обычный 3 2 2 2" xfId="47"/>
    <cellStyle name="Обычный 3 2 2 3" xfId="3602"/>
    <cellStyle name="Обычный 3 2 2 3 2" xfId="3603"/>
    <cellStyle name="Обычный 3 2 2 3 2 2" xfId="3604"/>
    <cellStyle name="Обычный 3 2 2 3 2 2 2" xfId="3605"/>
    <cellStyle name="Обычный 3 2 2 3 2 2 2 2" xfId="12607"/>
    <cellStyle name="Обычный 3 2 2 3 2 2 3" xfId="12608"/>
    <cellStyle name="Обычный 3 2 2 3 2 3" xfId="3606"/>
    <cellStyle name="Обычный 3 2 2 3 2 3 2" xfId="12609"/>
    <cellStyle name="Обычный 3 2 2 3 2 4" xfId="12610"/>
    <cellStyle name="Обычный 3 2 2 3 3" xfId="3607"/>
    <cellStyle name="Обычный 3 2 2 3 3 2" xfId="3608"/>
    <cellStyle name="Обычный 3 2 2 3 3 2 2" xfId="12611"/>
    <cellStyle name="Обычный 3 2 2 3 3 3" xfId="12612"/>
    <cellStyle name="Обычный 3 2 2 3 4" xfId="3609"/>
    <cellStyle name="Обычный 3 2 2 3 4 2" xfId="12613"/>
    <cellStyle name="Обычный 3 2 2 3 5" xfId="12614"/>
    <cellStyle name="Обычный 3 2 2 4" xfId="3610"/>
    <cellStyle name="Обычный 3 2 2 4 2" xfId="3611"/>
    <cellStyle name="Обычный 3 2 2 4 2 2" xfId="3612"/>
    <cellStyle name="Обычный 3 2 2 4 2 2 2" xfId="3613"/>
    <cellStyle name="Обычный 3 2 2 4 2 2 2 2" xfId="12615"/>
    <cellStyle name="Обычный 3 2 2 4 2 2 3" xfId="12616"/>
    <cellStyle name="Обычный 3 2 2 4 2 3" xfId="3614"/>
    <cellStyle name="Обычный 3 2 2 4 2 3 2" xfId="12617"/>
    <cellStyle name="Обычный 3 2 2 4 2 4" xfId="12618"/>
    <cellStyle name="Обычный 3 2 2 4 3" xfId="3615"/>
    <cellStyle name="Обычный 3 2 2 4 3 2" xfId="3616"/>
    <cellStyle name="Обычный 3 2 2 4 3 2 2" xfId="12619"/>
    <cellStyle name="Обычный 3 2 2 4 3 3" xfId="12620"/>
    <cellStyle name="Обычный 3 2 2 4 4" xfId="3617"/>
    <cellStyle name="Обычный 3 2 2 4 4 2" xfId="12621"/>
    <cellStyle name="Обычный 3 2 2 4 5" xfId="12622"/>
    <cellStyle name="Обычный 3 2 3" xfId="3618"/>
    <cellStyle name="Обычный 3 2 3 2" xfId="3619"/>
    <cellStyle name="Обычный 3 2 3 3" xfId="3620"/>
    <cellStyle name="Обычный 3 2 4" xfId="3621"/>
    <cellStyle name="Обычный 3 2 4 2" xfId="3622"/>
    <cellStyle name="Обычный 3 2 4 2 2" xfId="3623"/>
    <cellStyle name="Обычный 3 2 4 2 2 2" xfId="3624"/>
    <cellStyle name="Обычный 3 2 4 2 2 2 2" xfId="12623"/>
    <cellStyle name="Обычный 3 2 4 2 2 3" xfId="3625"/>
    <cellStyle name="Обычный 3 2 4 2 2 3 2" xfId="12624"/>
    <cellStyle name="Обычный 3 2 4 2 2 4" xfId="12625"/>
    <cellStyle name="Обычный 3 2 4 2 3" xfId="3626"/>
    <cellStyle name="Обычный 3 2 4 2 3 2" xfId="12626"/>
    <cellStyle name="Обычный 3 2 4 2 4" xfId="3627"/>
    <cellStyle name="Обычный 3 2 4 2 4 2" xfId="12627"/>
    <cellStyle name="Обычный 3 2 4 2 5" xfId="12628"/>
    <cellStyle name="Обычный 3 2 4 3" xfId="3628"/>
    <cellStyle name="Обычный 3 2 4 3 2" xfId="3629"/>
    <cellStyle name="Обычный 3 2 4 3 2 2" xfId="3630"/>
    <cellStyle name="Обычный 3 2 4 3 2 2 2" xfId="12629"/>
    <cellStyle name="Обычный 3 2 4 3 2 3" xfId="12630"/>
    <cellStyle name="Обычный 3 2 4 3 3" xfId="3631"/>
    <cellStyle name="Обычный 3 2 4 3 3 2" xfId="12631"/>
    <cellStyle name="Обычный 3 2 4 3 4" xfId="3632"/>
    <cellStyle name="Обычный 3 2 4 3 4 2" xfId="12632"/>
    <cellStyle name="Обычный 3 2 4 3 5" xfId="12633"/>
    <cellStyle name="Обычный 3 2 4 4" xfId="3633"/>
    <cellStyle name="Обычный 3 2 4 4 2" xfId="3634"/>
    <cellStyle name="Обычный 3 2 4 4 2 2" xfId="12634"/>
    <cellStyle name="Обычный 3 2 4 4 3" xfId="12635"/>
    <cellStyle name="Обычный 3 2 4 5" xfId="3635"/>
    <cellStyle name="Обычный 3 2 4 5 2" xfId="12636"/>
    <cellStyle name="Обычный 3 2 4 6" xfId="3636"/>
    <cellStyle name="Обычный 3 2 4 6 2" xfId="12637"/>
    <cellStyle name="Обычный 3 2 4 7" xfId="3637"/>
    <cellStyle name="Обычный 3 2 4 8" xfId="12638"/>
    <cellStyle name="Обычный 3 2 5" xfId="3638"/>
    <cellStyle name="Обычный 3 2 5 2" xfId="3639"/>
    <cellStyle name="Обычный 3 2 6" xfId="3640"/>
    <cellStyle name="Обычный 3 2 7" xfId="20412"/>
    <cellStyle name="Обычный 3 21" xfId="48"/>
    <cellStyle name="Обычный 3 3" xfId="3641"/>
    <cellStyle name="Обычный 3 3 2" xfId="3642"/>
    <cellStyle name="Обычный 3 3 2 2" xfId="3643"/>
    <cellStyle name="Обычный 3 3 2 2 2" xfId="3644"/>
    <cellStyle name="Обычный 3 3 2 2 2 2" xfId="3645"/>
    <cellStyle name="Обычный 3 3 2 2 2 2 2" xfId="12639"/>
    <cellStyle name="Обычный 3 3 2 2 2 3" xfId="3646"/>
    <cellStyle name="Обычный 3 3 2 2 2 3 2" xfId="12640"/>
    <cellStyle name="Обычный 3 3 2 2 2 4" xfId="12641"/>
    <cellStyle name="Обычный 3 3 2 2 3" xfId="3647"/>
    <cellStyle name="Обычный 3 3 2 2 3 2" xfId="12642"/>
    <cellStyle name="Обычный 3 3 2 2 4" xfId="3648"/>
    <cellStyle name="Обычный 3 3 2 2 4 2" xfId="12643"/>
    <cellStyle name="Обычный 3 3 2 2 5" xfId="12644"/>
    <cellStyle name="Обычный 3 3 2 3" xfId="3649"/>
    <cellStyle name="Обычный 3 3 2 3 2" xfId="3650"/>
    <cellStyle name="Обычный 3 3 2 3 2 2" xfId="3651"/>
    <cellStyle name="Обычный 3 3 2 3 2 2 2" xfId="12645"/>
    <cellStyle name="Обычный 3 3 2 3 2 3" xfId="12646"/>
    <cellStyle name="Обычный 3 3 2 3 3" xfId="3652"/>
    <cellStyle name="Обычный 3 3 2 3 3 2" xfId="12647"/>
    <cellStyle name="Обычный 3 3 2 3 4" xfId="3653"/>
    <cellStyle name="Обычный 3 3 2 3 4 2" xfId="12648"/>
    <cellStyle name="Обычный 3 3 2 3 5" xfId="12649"/>
    <cellStyle name="Обычный 3 3 2 4" xfId="3654"/>
    <cellStyle name="Обычный 3 3 2 4 2" xfId="3655"/>
    <cellStyle name="Обычный 3 3 2 4 2 2" xfId="12650"/>
    <cellStyle name="Обычный 3 3 2 4 3" xfId="12651"/>
    <cellStyle name="Обычный 3 3 2 5" xfId="3656"/>
    <cellStyle name="Обычный 3 3 2 5 2" xfId="12652"/>
    <cellStyle name="Обычный 3 3 2 6" xfId="3657"/>
    <cellStyle name="Обычный 3 3 2 6 2" xfId="12653"/>
    <cellStyle name="Обычный 3 3 2 7" xfId="12654"/>
    <cellStyle name="Обычный 3 3 3" xfId="3658"/>
    <cellStyle name="Обычный 3 3 4" xfId="3659"/>
    <cellStyle name="Обычный 3 4" xfId="3660"/>
    <cellStyle name="Обычный 3 4 2" xfId="3661"/>
    <cellStyle name="Обычный 3 4 2 2" xfId="3662"/>
    <cellStyle name="Обычный 3 4 3" xfId="3663"/>
    <cellStyle name="Обычный 3 4 4" xfId="3664"/>
    <cellStyle name="Обычный 3 5" xfId="3665"/>
    <cellStyle name="Обычный 3 5 2" xfId="3666"/>
    <cellStyle name="Обычный 3 5 2 2" xfId="3667"/>
    <cellStyle name="Обычный 3 5 2 2 2" xfId="12655"/>
    <cellStyle name="Обычный 3 5 2 3" xfId="12656"/>
    <cellStyle name="Обычный 3 5 3" xfId="3668"/>
    <cellStyle name="Обычный 3 5 3 2" xfId="3669"/>
    <cellStyle name="Обычный 3 5 3 2 2" xfId="3670"/>
    <cellStyle name="Обычный 3 5 3 2 2 2" xfId="12657"/>
    <cellStyle name="Обычный 3 5 3 2 3" xfId="3671"/>
    <cellStyle name="Обычный 3 5 3 2 3 2" xfId="12658"/>
    <cellStyle name="Обычный 3 5 3 2 4" xfId="12659"/>
    <cellStyle name="Обычный 3 5 3 3" xfId="3672"/>
    <cellStyle name="Обычный 3 5 3 3 2" xfId="12660"/>
    <cellStyle name="Обычный 3 5 3 4" xfId="3673"/>
    <cellStyle name="Обычный 3 5 3 4 2" xfId="12661"/>
    <cellStyle name="Обычный 3 5 3 5" xfId="12662"/>
    <cellStyle name="Обычный 3 5 4" xfId="3674"/>
    <cellStyle name="Обычный 3 5 4 2" xfId="3675"/>
    <cellStyle name="Обычный 3 5 4 2 2" xfId="3676"/>
    <cellStyle name="Обычный 3 5 4 2 2 2" xfId="12663"/>
    <cellStyle name="Обычный 3 5 4 2 3" xfId="12664"/>
    <cellStyle name="Обычный 3 5 4 3" xfId="3677"/>
    <cellStyle name="Обычный 3 5 4 3 2" xfId="12665"/>
    <cellStyle name="Обычный 3 5 4 4" xfId="3678"/>
    <cellStyle name="Обычный 3 5 4 4 2" xfId="12666"/>
    <cellStyle name="Обычный 3 5 4 5" xfId="12667"/>
    <cellStyle name="Обычный 3 5 5" xfId="3679"/>
    <cellStyle name="Обычный 3 5 5 2" xfId="3680"/>
    <cellStyle name="Обычный 3 5 5 2 2" xfId="12668"/>
    <cellStyle name="Обычный 3 5 5 3" xfId="12669"/>
    <cellStyle name="Обычный 3 5 6" xfId="3681"/>
    <cellStyle name="Обычный 3 5 6 2" xfId="12670"/>
    <cellStyle name="Обычный 3 5 7" xfId="3682"/>
    <cellStyle name="Обычный 3 5 7 2" xfId="12671"/>
    <cellStyle name="Обычный 3 6" xfId="3683"/>
    <cellStyle name="Обычный 3 6 2" xfId="3684"/>
    <cellStyle name="Обычный 3 6 3" xfId="3685"/>
    <cellStyle name="Обычный 3 7" xfId="3686"/>
    <cellStyle name="Обычный 3 7 2" xfId="3687"/>
    <cellStyle name="Обычный 3 7 2 2" xfId="3688"/>
    <cellStyle name="Обычный 3 7 2 2 2" xfId="3689"/>
    <cellStyle name="Обычный 3 7 2 2 2 2" xfId="12672"/>
    <cellStyle name="Обычный 3 7 2 2 3" xfId="3690"/>
    <cellStyle name="Обычный 3 7 2 2 3 2" xfId="12673"/>
    <cellStyle name="Обычный 3 7 2 2 4" xfId="12674"/>
    <cellStyle name="Обычный 3 7 2 3" xfId="3691"/>
    <cellStyle name="Обычный 3 7 2 3 2" xfId="12675"/>
    <cellStyle name="Обычный 3 7 2 4" xfId="3692"/>
    <cellStyle name="Обычный 3 7 2 4 2" xfId="12676"/>
    <cellStyle name="Обычный 3 7 2 5" xfId="12677"/>
    <cellStyle name="Обычный 3 7 3" xfId="3693"/>
    <cellStyle name="Обычный 3 7 3 2" xfId="3694"/>
    <cellStyle name="Обычный 3 7 3 2 2" xfId="3695"/>
    <cellStyle name="Обычный 3 7 3 2 2 2" xfId="12678"/>
    <cellStyle name="Обычный 3 7 3 2 3" xfId="12679"/>
    <cellStyle name="Обычный 3 7 3 3" xfId="3696"/>
    <cellStyle name="Обычный 3 7 3 3 2" xfId="12680"/>
    <cellStyle name="Обычный 3 7 3 4" xfId="3697"/>
    <cellStyle name="Обычный 3 7 3 4 2" xfId="12681"/>
    <cellStyle name="Обычный 3 7 3 5" xfId="12682"/>
    <cellStyle name="Обычный 3 7 4" xfId="3698"/>
    <cellStyle name="Обычный 3 7 4 2" xfId="3699"/>
    <cellStyle name="Обычный 3 7 4 2 2" xfId="12683"/>
    <cellStyle name="Обычный 3 7 4 3" xfId="12684"/>
    <cellStyle name="Обычный 3 7 5" xfId="3700"/>
    <cellStyle name="Обычный 3 7 5 2" xfId="12685"/>
    <cellStyle name="Обычный 3 7 6" xfId="3701"/>
    <cellStyle name="Обычный 3 7 6 2" xfId="12686"/>
    <cellStyle name="Обычный 3 7 7" xfId="12687"/>
    <cellStyle name="Обычный 3 73" xfId="3702"/>
    <cellStyle name="Обычный 3 8" xfId="3703"/>
    <cellStyle name="Обычный 3 9" xfId="3704"/>
    <cellStyle name="Обычный 3_RZD_2009-2030_macromodel_090518" xfId="3705"/>
    <cellStyle name="Обычный 30" xfId="3706"/>
    <cellStyle name="Обычный 30 2" xfId="3707"/>
    <cellStyle name="Обычный 30 2 2" xfId="3708"/>
    <cellStyle name="Обычный 30 2 2 2" xfId="3709"/>
    <cellStyle name="Обычный 30 2 2 2 2" xfId="12688"/>
    <cellStyle name="Обычный 30 2 2 3" xfId="3710"/>
    <cellStyle name="Обычный 30 2 2 3 2" xfId="12689"/>
    <cellStyle name="Обычный 30 2 2 4" xfId="12690"/>
    <cellStyle name="Обычный 30 2 3" xfId="3711"/>
    <cellStyle name="Обычный 30 2 3 2" xfId="12691"/>
    <cellStyle name="Обычный 30 2 4" xfId="3712"/>
    <cellStyle name="Обычный 30 2 4 2" xfId="12692"/>
    <cellStyle name="Обычный 30 2 5" xfId="12693"/>
    <cellStyle name="Обычный 30 3" xfId="3713"/>
    <cellStyle name="Обычный 30 3 2" xfId="3714"/>
    <cellStyle name="Обычный 30 3 2 2" xfId="3715"/>
    <cellStyle name="Обычный 30 3 2 2 2" xfId="12694"/>
    <cellStyle name="Обычный 30 3 2 3" xfId="12695"/>
    <cellStyle name="Обычный 30 3 3" xfId="3716"/>
    <cellStyle name="Обычный 30 3 3 2" xfId="12696"/>
    <cellStyle name="Обычный 30 3 4" xfId="3717"/>
    <cellStyle name="Обычный 30 3 4 2" xfId="12697"/>
    <cellStyle name="Обычный 30 3 5" xfId="12698"/>
    <cellStyle name="Обычный 30 4" xfId="3718"/>
    <cellStyle name="Обычный 30 4 2" xfId="3719"/>
    <cellStyle name="Обычный 30 4 2 2" xfId="12699"/>
    <cellStyle name="Обычный 30 4 3" xfId="12700"/>
    <cellStyle name="Обычный 30 5" xfId="3720"/>
    <cellStyle name="Обычный 30 5 2" xfId="12701"/>
    <cellStyle name="Обычный 30 6" xfId="3721"/>
    <cellStyle name="Обычный 30 6 2" xfId="12702"/>
    <cellStyle name="Обычный 30 7" xfId="12703"/>
    <cellStyle name="Обычный 31" xfId="3722"/>
    <cellStyle name="Обычный 31 2" xfId="3723"/>
    <cellStyle name="Обычный 31 2 2" xfId="3724"/>
    <cellStyle name="Обычный 31 2 2 2" xfId="3725"/>
    <cellStyle name="Обычный 31 2 2 2 2" xfId="12704"/>
    <cellStyle name="Обычный 31 2 2 3" xfId="12705"/>
    <cellStyle name="Обычный 31 2 3" xfId="3726"/>
    <cellStyle name="Обычный 31 2 3 2" xfId="12706"/>
    <cellStyle name="Обычный 31 2 4" xfId="12707"/>
    <cellStyle name="Обычный 31 3" xfId="3727"/>
    <cellStyle name="Обычный 32" xfId="3728"/>
    <cellStyle name="Обычный 32 2" xfId="3729"/>
    <cellStyle name="Обычный 33" xfId="3730"/>
    <cellStyle name="Обычный 33 2" xfId="3731"/>
    <cellStyle name="Обычный 33 2 2" xfId="3732"/>
    <cellStyle name="Обычный 33 2 2 2" xfId="3733"/>
    <cellStyle name="Обычный 33 2 2 2 2" xfId="3734"/>
    <cellStyle name="Обычный 33 2 2 2 2 2" xfId="12708"/>
    <cellStyle name="Обычный 33 2 2 2 3" xfId="12709"/>
    <cellStyle name="Обычный 33 2 2 3" xfId="3735"/>
    <cellStyle name="Обычный 33 2 2 3 2" xfId="12710"/>
    <cellStyle name="Обычный 33 2 2 4" xfId="3736"/>
    <cellStyle name="Обычный 33 2 2 4 2" xfId="12711"/>
    <cellStyle name="Обычный 33 2 2 5" xfId="12712"/>
    <cellStyle name="Обычный 33 2 3" xfId="3737"/>
    <cellStyle name="Обычный 33 2 3 2" xfId="3738"/>
    <cellStyle name="Обычный 33 2 3 2 2" xfId="12713"/>
    <cellStyle name="Обычный 33 2 3 3" xfId="12714"/>
    <cellStyle name="Обычный 33 2 4" xfId="3739"/>
    <cellStyle name="Обычный 33 2 4 2" xfId="12715"/>
    <cellStyle name="Обычный 33 2 5" xfId="3740"/>
    <cellStyle name="Обычный 33 2 5 2" xfId="12716"/>
    <cellStyle name="Обычный 33 2 6" xfId="12717"/>
    <cellStyle name="Обычный 33 3" xfId="3741"/>
    <cellStyle name="Обычный 33 3 2" xfId="3742"/>
    <cellStyle name="Обычный 33 3 3" xfId="3743"/>
    <cellStyle name="Обычный 33 3 3 2" xfId="12718"/>
    <cellStyle name="Обычный 33 3 4" xfId="12719"/>
    <cellStyle name="Обычный 33 4" xfId="3744"/>
    <cellStyle name="Обычный 33 4 2" xfId="3745"/>
    <cellStyle name="Обычный 33 4 2 2" xfId="3746"/>
    <cellStyle name="Обычный 33 4 2 2 2" xfId="12720"/>
    <cellStyle name="Обычный 33 4 2 3" xfId="12721"/>
    <cellStyle name="Обычный 33 4 3" xfId="3747"/>
    <cellStyle name="Обычный 33 4 3 2" xfId="12722"/>
    <cellStyle name="Обычный 33 4 4" xfId="12723"/>
    <cellStyle name="Обычный 33 5" xfId="3748"/>
    <cellStyle name="Обычный 33 5 2" xfId="3749"/>
    <cellStyle name="Обычный 33 5 2 2" xfId="12724"/>
    <cellStyle name="Обычный 33 5 3" xfId="12725"/>
    <cellStyle name="Обычный 33 6" xfId="3750"/>
    <cellStyle name="Обычный 33 6 2" xfId="12726"/>
    <cellStyle name="Обычный 33 7" xfId="3751"/>
    <cellStyle name="Обычный 33 7 2" xfId="12727"/>
    <cellStyle name="Обычный 33 8" xfId="3752"/>
    <cellStyle name="Обычный 33 8 2" xfId="12728"/>
    <cellStyle name="Обычный 34" xfId="3753"/>
    <cellStyle name="Обычный 34 2" xfId="3754"/>
    <cellStyle name="Обычный 34 2 2" xfId="3755"/>
    <cellStyle name="Обычный 34 2 2 2" xfId="3756"/>
    <cellStyle name="Обычный 34 2 2 2 2" xfId="12729"/>
    <cellStyle name="Обычный 34 2 2 3" xfId="3757"/>
    <cellStyle name="Обычный 34 2 2 3 2" xfId="12730"/>
    <cellStyle name="Обычный 34 2 2 4" xfId="12731"/>
    <cellStyle name="Обычный 34 2 3" xfId="3758"/>
    <cellStyle name="Обычный 34 2 3 2" xfId="12732"/>
    <cellStyle name="Обычный 34 2 4" xfId="3759"/>
    <cellStyle name="Обычный 34 2 4 2" xfId="12733"/>
    <cellStyle name="Обычный 34 2 5" xfId="12734"/>
    <cellStyle name="Обычный 34 3" xfId="3760"/>
    <cellStyle name="Обычный 34 3 2" xfId="3761"/>
    <cellStyle name="Обычный 34 3 2 2" xfId="3762"/>
    <cellStyle name="Обычный 34 3 2 2 2" xfId="12735"/>
    <cellStyle name="Обычный 34 3 2 3" xfId="12736"/>
    <cellStyle name="Обычный 34 3 3" xfId="3763"/>
    <cellStyle name="Обычный 34 3 3 2" xfId="12737"/>
    <cellStyle name="Обычный 34 3 4" xfId="3764"/>
    <cellStyle name="Обычный 34 3 4 2" xfId="12738"/>
    <cellStyle name="Обычный 34 3 5" xfId="12739"/>
    <cellStyle name="Обычный 34 4" xfId="3765"/>
    <cellStyle name="Обычный 34 4 2" xfId="3766"/>
    <cellStyle name="Обычный 34 4 2 2" xfId="12740"/>
    <cellStyle name="Обычный 34 4 3" xfId="12741"/>
    <cellStyle name="Обычный 34 5" xfId="3767"/>
    <cellStyle name="Обычный 34 5 2" xfId="12742"/>
    <cellStyle name="Обычный 34 6" xfId="3768"/>
    <cellStyle name="Обычный 34 6 2" xfId="12743"/>
    <cellStyle name="Обычный 34 7" xfId="3769"/>
    <cellStyle name="Обычный 34 7 2" xfId="12744"/>
    <cellStyle name="Обычный 35" xfId="3770"/>
    <cellStyle name="Обычный 35 2" xfId="3771"/>
    <cellStyle name="Обычный 35 2 2" xfId="3772"/>
    <cellStyle name="Обычный 35 2 2 2" xfId="3773"/>
    <cellStyle name="Обычный 35 2 2 2 2" xfId="12745"/>
    <cellStyle name="Обычный 35 2 2 3" xfId="3774"/>
    <cellStyle name="Обычный 35 2 2 3 2" xfId="12746"/>
    <cellStyle name="Обычный 35 2 2 4" xfId="12747"/>
    <cellStyle name="Обычный 35 2 3" xfId="3775"/>
    <cellStyle name="Обычный 35 2 3 2" xfId="12748"/>
    <cellStyle name="Обычный 35 2 4" xfId="3776"/>
    <cellStyle name="Обычный 35 2 4 2" xfId="12749"/>
    <cellStyle name="Обычный 35 2 5" xfId="12750"/>
    <cellStyle name="Обычный 35 3" xfId="3777"/>
    <cellStyle name="Обычный 35 3 2" xfId="3778"/>
    <cellStyle name="Обычный 35 3 2 2" xfId="3779"/>
    <cellStyle name="Обычный 35 3 2 2 2" xfId="12751"/>
    <cellStyle name="Обычный 35 3 2 3" xfId="12752"/>
    <cellStyle name="Обычный 35 3 3" xfId="3780"/>
    <cellStyle name="Обычный 35 3 3 2" xfId="12753"/>
    <cellStyle name="Обычный 35 3 4" xfId="3781"/>
    <cellStyle name="Обычный 35 3 4 2" xfId="12754"/>
    <cellStyle name="Обычный 35 3 5" xfId="12755"/>
    <cellStyle name="Обычный 35 4" xfId="3782"/>
    <cellStyle name="Обычный 35 4 2" xfId="3783"/>
    <cellStyle name="Обычный 35 4 2 2" xfId="12756"/>
    <cellStyle name="Обычный 35 4 3" xfId="12757"/>
    <cellStyle name="Обычный 35 5" xfId="3784"/>
    <cellStyle name="Обычный 35 5 2" xfId="12758"/>
    <cellStyle name="Обычный 35 6" xfId="3785"/>
    <cellStyle name="Обычный 35 6 2" xfId="12759"/>
    <cellStyle name="Обычный 35 7" xfId="3786"/>
    <cellStyle name="Обычный 35 7 2" xfId="12760"/>
    <cellStyle name="Обычный 36" xfId="3787"/>
    <cellStyle name="Обычный 36 2" xfId="3788"/>
    <cellStyle name="Обычный 36 2 2" xfId="3789"/>
    <cellStyle name="Обычный 36 2 2 2" xfId="3790"/>
    <cellStyle name="Обычный 36 2 2 2 2" xfId="12761"/>
    <cellStyle name="Обычный 36 2 2 3" xfId="3791"/>
    <cellStyle name="Обычный 36 2 2 3 2" xfId="12762"/>
    <cellStyle name="Обычный 36 2 2 4" xfId="12763"/>
    <cellStyle name="Обычный 36 2 3" xfId="3792"/>
    <cellStyle name="Обычный 36 2 3 2" xfId="12764"/>
    <cellStyle name="Обычный 36 2 4" xfId="3793"/>
    <cellStyle name="Обычный 36 2 4 2" xfId="12765"/>
    <cellStyle name="Обычный 36 2 5" xfId="12766"/>
    <cellStyle name="Обычный 36 3" xfId="3794"/>
    <cellStyle name="Обычный 36 3 2" xfId="3795"/>
    <cellStyle name="Обычный 36 3 2 2" xfId="3796"/>
    <cellStyle name="Обычный 36 3 2 2 2" xfId="12767"/>
    <cellStyle name="Обычный 36 3 2 3" xfId="12768"/>
    <cellStyle name="Обычный 36 3 3" xfId="3797"/>
    <cellStyle name="Обычный 36 3 3 2" xfId="12769"/>
    <cellStyle name="Обычный 36 3 4" xfId="3798"/>
    <cellStyle name="Обычный 36 3 4 2" xfId="12770"/>
    <cellStyle name="Обычный 36 3 5" xfId="12771"/>
    <cellStyle name="Обычный 36 4" xfId="3799"/>
    <cellStyle name="Обычный 36 4 2" xfId="3800"/>
    <cellStyle name="Обычный 36 4 2 2" xfId="12772"/>
    <cellStyle name="Обычный 36 4 3" xfId="12773"/>
    <cellStyle name="Обычный 36 5" xfId="3801"/>
    <cellStyle name="Обычный 36 5 2" xfId="12774"/>
    <cellStyle name="Обычный 36 6" xfId="3802"/>
    <cellStyle name="Обычный 36 6 2" xfId="12775"/>
    <cellStyle name="Обычный 36 7" xfId="3803"/>
    <cellStyle name="Обычный 36 7 2" xfId="12776"/>
    <cellStyle name="Обычный 37" xfId="3804"/>
    <cellStyle name="Обычный 37 2" xfId="3805"/>
    <cellStyle name="Обычный 37 2 2" xfId="3806"/>
    <cellStyle name="Обычный 37 2 2 2" xfId="3807"/>
    <cellStyle name="Обычный 37 2 2 2 2" xfId="12777"/>
    <cellStyle name="Обычный 37 2 2 3" xfId="3808"/>
    <cellStyle name="Обычный 37 2 2 3 2" xfId="12778"/>
    <cellStyle name="Обычный 37 2 2 4" xfId="12779"/>
    <cellStyle name="Обычный 37 2 3" xfId="3809"/>
    <cellStyle name="Обычный 37 2 3 2" xfId="12780"/>
    <cellStyle name="Обычный 37 2 4" xfId="3810"/>
    <cellStyle name="Обычный 37 2 4 2" xfId="12781"/>
    <cellStyle name="Обычный 37 2 5" xfId="12782"/>
    <cellStyle name="Обычный 37 3" xfId="3811"/>
    <cellStyle name="Обычный 37 3 2" xfId="3812"/>
    <cellStyle name="Обычный 37 3 2 2" xfId="3813"/>
    <cellStyle name="Обычный 37 3 2 2 2" xfId="12783"/>
    <cellStyle name="Обычный 37 3 2 3" xfId="12784"/>
    <cellStyle name="Обычный 37 3 3" xfId="3814"/>
    <cellStyle name="Обычный 37 3 3 2" xfId="12785"/>
    <cellStyle name="Обычный 37 3 4" xfId="3815"/>
    <cellStyle name="Обычный 37 3 4 2" xfId="12786"/>
    <cellStyle name="Обычный 37 3 5" xfId="12787"/>
    <cellStyle name="Обычный 37 4" xfId="3816"/>
    <cellStyle name="Обычный 37 4 2" xfId="3817"/>
    <cellStyle name="Обычный 37 4 2 2" xfId="12788"/>
    <cellStyle name="Обычный 37 4 3" xfId="12789"/>
    <cellStyle name="Обычный 37 5" xfId="3818"/>
    <cellStyle name="Обычный 37 5 2" xfId="12790"/>
    <cellStyle name="Обычный 37 6" xfId="3819"/>
    <cellStyle name="Обычный 37 6 2" xfId="12791"/>
    <cellStyle name="Обычный 37 7" xfId="3820"/>
    <cellStyle name="Обычный 37 7 2" xfId="12792"/>
    <cellStyle name="Обычный 38" xfId="3821"/>
    <cellStyle name="Обычный 38 2" xfId="3822"/>
    <cellStyle name="Обычный 38 2 2" xfId="3823"/>
    <cellStyle name="Обычный 38 2 2 2" xfId="3824"/>
    <cellStyle name="Обычный 38 2 2 2 2" xfId="12793"/>
    <cellStyle name="Обычный 38 2 2 3" xfId="12794"/>
    <cellStyle name="Обычный 38 2 3" xfId="3825"/>
    <cellStyle name="Обычный 38 2 3 2" xfId="12795"/>
    <cellStyle name="Обычный 38 2 4" xfId="12796"/>
    <cellStyle name="Обычный 38 3" xfId="3826"/>
    <cellStyle name="Обычный 38 3 2" xfId="3827"/>
    <cellStyle name="Обычный 38 3 2 2" xfId="12797"/>
    <cellStyle name="Обычный 38 3 3" xfId="12798"/>
    <cellStyle name="Обычный 38 4" xfId="3828"/>
    <cellStyle name="Обычный 38 4 2" xfId="12799"/>
    <cellStyle name="Обычный 38 5" xfId="3829"/>
    <cellStyle name="Обычный 38 5 2" xfId="12800"/>
    <cellStyle name="Обычный 39" xfId="3830"/>
    <cellStyle name="Обычный 39 2" xfId="3831"/>
    <cellStyle name="Обычный 39 2 2" xfId="3832"/>
    <cellStyle name="Обычный 39 2 2 2" xfId="12801"/>
    <cellStyle name="Обычный 39 2 3" xfId="12802"/>
    <cellStyle name="Обычный 39 3" xfId="3833"/>
    <cellStyle name="Обычный 39 3 2" xfId="12803"/>
    <cellStyle name="Обычный 39 4" xfId="3834"/>
    <cellStyle name="Обычный 39 4 2" xfId="12804"/>
    <cellStyle name="Обычный 4" xfId="49"/>
    <cellStyle name="Обычный 4 10" xfId="3835"/>
    <cellStyle name="Обычный 4 10 2" xfId="3836"/>
    <cellStyle name="Обычный 4 10 2 2" xfId="3837"/>
    <cellStyle name="Обычный 4 10 2 2 2" xfId="3838"/>
    <cellStyle name="Обычный 4 10 2 2 2 2" xfId="3839"/>
    <cellStyle name="Обычный 4 10 2 2 2 2 2" xfId="3840"/>
    <cellStyle name="Обычный 4 10 2 2 2 2 2 2" xfId="12805"/>
    <cellStyle name="Обычный 4 10 2 2 2 2 3" xfId="3841"/>
    <cellStyle name="Обычный 4 10 2 2 2 2 3 2" xfId="12806"/>
    <cellStyle name="Обычный 4 10 2 2 2 2 4" xfId="12807"/>
    <cellStyle name="Обычный 4 10 2 2 2 3" xfId="3842"/>
    <cellStyle name="Обычный 4 10 2 2 2 3 2" xfId="12808"/>
    <cellStyle name="Обычный 4 10 2 2 2 4" xfId="3843"/>
    <cellStyle name="Обычный 4 10 2 2 2 4 2" xfId="12809"/>
    <cellStyle name="Обычный 4 10 2 2 2 5" xfId="12810"/>
    <cellStyle name="Обычный 4 10 2 2 3" xfId="3844"/>
    <cellStyle name="Обычный 4 10 2 2 3 2" xfId="3845"/>
    <cellStyle name="Обычный 4 10 2 2 3 2 2" xfId="3846"/>
    <cellStyle name="Обычный 4 10 2 2 3 2 2 2" xfId="12811"/>
    <cellStyle name="Обычный 4 10 2 2 3 2 3" xfId="12812"/>
    <cellStyle name="Обычный 4 10 2 2 3 3" xfId="3847"/>
    <cellStyle name="Обычный 4 10 2 2 3 3 2" xfId="12813"/>
    <cellStyle name="Обычный 4 10 2 2 3 4" xfId="3848"/>
    <cellStyle name="Обычный 4 10 2 2 3 4 2" xfId="12814"/>
    <cellStyle name="Обычный 4 10 2 2 3 5" xfId="12815"/>
    <cellStyle name="Обычный 4 10 2 2 4" xfId="3849"/>
    <cellStyle name="Обычный 4 10 2 2 4 2" xfId="3850"/>
    <cellStyle name="Обычный 4 10 2 2 4 2 2" xfId="12816"/>
    <cellStyle name="Обычный 4 10 2 2 4 3" xfId="12817"/>
    <cellStyle name="Обычный 4 10 2 2 5" xfId="3851"/>
    <cellStyle name="Обычный 4 10 2 2 5 2" xfId="12818"/>
    <cellStyle name="Обычный 4 10 2 2 6" xfId="3852"/>
    <cellStyle name="Обычный 4 10 2 2 6 2" xfId="12819"/>
    <cellStyle name="Обычный 4 10 2 2 7" xfId="12820"/>
    <cellStyle name="Обычный 4 10 2 3" xfId="3853"/>
    <cellStyle name="Обычный 4 10 2 3 2" xfId="3854"/>
    <cellStyle name="Обычный 4 10 2 3 2 2" xfId="3855"/>
    <cellStyle name="Обычный 4 10 2 3 2 2 2" xfId="12821"/>
    <cellStyle name="Обычный 4 10 2 3 2 3" xfId="3856"/>
    <cellStyle name="Обычный 4 10 2 3 2 3 2" xfId="12822"/>
    <cellStyle name="Обычный 4 10 2 3 2 4" xfId="12823"/>
    <cellStyle name="Обычный 4 10 2 3 3" xfId="3857"/>
    <cellStyle name="Обычный 4 10 2 3 3 2" xfId="12824"/>
    <cellStyle name="Обычный 4 10 2 3 4" xfId="3858"/>
    <cellStyle name="Обычный 4 10 2 3 4 2" xfId="12825"/>
    <cellStyle name="Обычный 4 10 2 3 5" xfId="12826"/>
    <cellStyle name="Обычный 4 10 2 4" xfId="3859"/>
    <cellStyle name="Обычный 4 10 2 4 2" xfId="3860"/>
    <cellStyle name="Обычный 4 10 2 4 2 2" xfId="3861"/>
    <cellStyle name="Обычный 4 10 2 4 2 2 2" xfId="12827"/>
    <cellStyle name="Обычный 4 10 2 4 2 3" xfId="12828"/>
    <cellStyle name="Обычный 4 10 2 4 3" xfId="3862"/>
    <cellStyle name="Обычный 4 10 2 4 3 2" xfId="12829"/>
    <cellStyle name="Обычный 4 10 2 4 4" xfId="3863"/>
    <cellStyle name="Обычный 4 10 2 4 4 2" xfId="12830"/>
    <cellStyle name="Обычный 4 10 2 4 5" xfId="12831"/>
    <cellStyle name="Обычный 4 10 2 5" xfId="3864"/>
    <cellStyle name="Обычный 4 10 2 5 2" xfId="3865"/>
    <cellStyle name="Обычный 4 10 2 5 2 2" xfId="12832"/>
    <cellStyle name="Обычный 4 10 2 5 3" xfId="12833"/>
    <cellStyle name="Обычный 4 10 2 6" xfId="3866"/>
    <cellStyle name="Обычный 4 10 2 6 2" xfId="12834"/>
    <cellStyle name="Обычный 4 10 2 7" xfId="3867"/>
    <cellStyle name="Обычный 4 10 2 7 2" xfId="12835"/>
    <cellStyle name="Обычный 4 10 2 8" xfId="12836"/>
    <cellStyle name="Обычный 4 10 3" xfId="3868"/>
    <cellStyle name="Обычный 4 10 3 2" xfId="3869"/>
    <cellStyle name="Обычный 4 10 3 2 2" xfId="3870"/>
    <cellStyle name="Обычный 4 10 3 2 2 2" xfId="3871"/>
    <cellStyle name="Обычный 4 10 3 2 2 2 2" xfId="12837"/>
    <cellStyle name="Обычный 4 10 3 2 2 3" xfId="3872"/>
    <cellStyle name="Обычный 4 10 3 2 2 3 2" xfId="12838"/>
    <cellStyle name="Обычный 4 10 3 2 2 4" xfId="12839"/>
    <cellStyle name="Обычный 4 10 3 2 3" xfId="3873"/>
    <cellStyle name="Обычный 4 10 3 2 3 2" xfId="12840"/>
    <cellStyle name="Обычный 4 10 3 2 4" xfId="3874"/>
    <cellStyle name="Обычный 4 10 3 2 4 2" xfId="12841"/>
    <cellStyle name="Обычный 4 10 3 2 5" xfId="12842"/>
    <cellStyle name="Обычный 4 10 3 3" xfId="3875"/>
    <cellStyle name="Обычный 4 10 3 3 2" xfId="3876"/>
    <cellStyle name="Обычный 4 10 3 3 2 2" xfId="3877"/>
    <cellStyle name="Обычный 4 10 3 3 2 2 2" xfId="12843"/>
    <cellStyle name="Обычный 4 10 3 3 2 3" xfId="12844"/>
    <cellStyle name="Обычный 4 10 3 3 3" xfId="3878"/>
    <cellStyle name="Обычный 4 10 3 3 3 2" xfId="12845"/>
    <cellStyle name="Обычный 4 10 3 3 4" xfId="3879"/>
    <cellStyle name="Обычный 4 10 3 3 4 2" xfId="12846"/>
    <cellStyle name="Обычный 4 10 3 3 5" xfId="12847"/>
    <cellStyle name="Обычный 4 10 3 4" xfId="3880"/>
    <cellStyle name="Обычный 4 10 3 4 2" xfId="3881"/>
    <cellStyle name="Обычный 4 10 3 4 2 2" xfId="12848"/>
    <cellStyle name="Обычный 4 10 3 4 3" xfId="12849"/>
    <cellStyle name="Обычный 4 10 3 5" xfId="3882"/>
    <cellStyle name="Обычный 4 10 3 5 2" xfId="12850"/>
    <cellStyle name="Обычный 4 10 3 6" xfId="3883"/>
    <cellStyle name="Обычный 4 10 3 6 2" xfId="12851"/>
    <cellStyle name="Обычный 4 10 3 7" xfId="12852"/>
    <cellStyle name="Обычный 4 10 4" xfId="3884"/>
    <cellStyle name="Обычный 4 10 4 2" xfId="3885"/>
    <cellStyle name="Обычный 4 10 4 2 2" xfId="3886"/>
    <cellStyle name="Обычный 4 10 4 2 2 2" xfId="12853"/>
    <cellStyle name="Обычный 4 10 4 2 3" xfId="3887"/>
    <cellStyle name="Обычный 4 10 4 2 3 2" xfId="12854"/>
    <cellStyle name="Обычный 4 10 4 2 4" xfId="12855"/>
    <cellStyle name="Обычный 4 10 4 3" xfId="3888"/>
    <cellStyle name="Обычный 4 10 4 3 2" xfId="12856"/>
    <cellStyle name="Обычный 4 10 4 4" xfId="3889"/>
    <cellStyle name="Обычный 4 10 4 4 2" xfId="12857"/>
    <cellStyle name="Обычный 4 10 4 5" xfId="12858"/>
    <cellStyle name="Обычный 4 10 5" xfId="3890"/>
    <cellStyle name="Обычный 4 10 5 2" xfId="3891"/>
    <cellStyle name="Обычный 4 10 5 2 2" xfId="3892"/>
    <cellStyle name="Обычный 4 10 5 2 2 2" xfId="12859"/>
    <cellStyle name="Обычный 4 10 5 2 3" xfId="12860"/>
    <cellStyle name="Обычный 4 10 5 3" xfId="3893"/>
    <cellStyle name="Обычный 4 10 5 3 2" xfId="12861"/>
    <cellStyle name="Обычный 4 10 5 4" xfId="3894"/>
    <cellStyle name="Обычный 4 10 5 4 2" xfId="12862"/>
    <cellStyle name="Обычный 4 10 5 5" xfId="12863"/>
    <cellStyle name="Обычный 4 10 6" xfId="3895"/>
    <cellStyle name="Обычный 4 10 6 2" xfId="3896"/>
    <cellStyle name="Обычный 4 10 6 2 2" xfId="12864"/>
    <cellStyle name="Обычный 4 10 6 3" xfId="12865"/>
    <cellStyle name="Обычный 4 10 7" xfId="3897"/>
    <cellStyle name="Обычный 4 10 7 2" xfId="12866"/>
    <cellStyle name="Обычный 4 10 8" xfId="3898"/>
    <cellStyle name="Обычный 4 10 8 2" xfId="12867"/>
    <cellStyle name="Обычный 4 10 9" xfId="12868"/>
    <cellStyle name="Обычный 4 11" xfId="3899"/>
    <cellStyle name="Обычный 4 11 2" xfId="3900"/>
    <cellStyle name="Обычный 4 11 2 2" xfId="3901"/>
    <cellStyle name="Обычный 4 11 2 2 2" xfId="3902"/>
    <cellStyle name="Обычный 4 11 2 2 2 2" xfId="3903"/>
    <cellStyle name="Обычный 4 11 2 2 2 2 2" xfId="12869"/>
    <cellStyle name="Обычный 4 11 2 2 2 3" xfId="3904"/>
    <cellStyle name="Обычный 4 11 2 2 2 3 2" xfId="12870"/>
    <cellStyle name="Обычный 4 11 2 2 2 4" xfId="12871"/>
    <cellStyle name="Обычный 4 11 2 2 3" xfId="3905"/>
    <cellStyle name="Обычный 4 11 2 2 3 2" xfId="12872"/>
    <cellStyle name="Обычный 4 11 2 2 4" xfId="3906"/>
    <cellStyle name="Обычный 4 11 2 2 4 2" xfId="12873"/>
    <cellStyle name="Обычный 4 11 2 2 5" xfId="12874"/>
    <cellStyle name="Обычный 4 11 2 3" xfId="3907"/>
    <cellStyle name="Обычный 4 11 2 3 2" xfId="3908"/>
    <cellStyle name="Обычный 4 11 2 3 2 2" xfId="3909"/>
    <cellStyle name="Обычный 4 11 2 3 2 2 2" xfId="12875"/>
    <cellStyle name="Обычный 4 11 2 3 2 3" xfId="12876"/>
    <cellStyle name="Обычный 4 11 2 3 3" xfId="3910"/>
    <cellStyle name="Обычный 4 11 2 3 3 2" xfId="12877"/>
    <cellStyle name="Обычный 4 11 2 3 4" xfId="3911"/>
    <cellStyle name="Обычный 4 11 2 3 4 2" xfId="12878"/>
    <cellStyle name="Обычный 4 11 2 3 5" xfId="12879"/>
    <cellStyle name="Обычный 4 11 2 4" xfId="3912"/>
    <cellStyle name="Обычный 4 11 2 4 2" xfId="3913"/>
    <cellStyle name="Обычный 4 11 2 4 2 2" xfId="12880"/>
    <cellStyle name="Обычный 4 11 2 4 3" xfId="12881"/>
    <cellStyle name="Обычный 4 11 2 5" xfId="3914"/>
    <cellStyle name="Обычный 4 11 2 5 2" xfId="12882"/>
    <cellStyle name="Обычный 4 11 2 6" xfId="3915"/>
    <cellStyle name="Обычный 4 11 2 6 2" xfId="12883"/>
    <cellStyle name="Обычный 4 11 2 7" xfId="12884"/>
    <cellStyle name="Обычный 4 11 3" xfId="3916"/>
    <cellStyle name="Обычный 4 11 3 2" xfId="3917"/>
    <cellStyle name="Обычный 4 11 3 2 2" xfId="3918"/>
    <cellStyle name="Обычный 4 11 3 2 2 2" xfId="12885"/>
    <cellStyle name="Обычный 4 11 3 2 3" xfId="3919"/>
    <cellStyle name="Обычный 4 11 3 2 3 2" xfId="12886"/>
    <cellStyle name="Обычный 4 11 3 2 4" xfId="12887"/>
    <cellStyle name="Обычный 4 11 3 3" xfId="3920"/>
    <cellStyle name="Обычный 4 11 3 3 2" xfId="12888"/>
    <cellStyle name="Обычный 4 11 3 4" xfId="3921"/>
    <cellStyle name="Обычный 4 11 3 4 2" xfId="12889"/>
    <cellStyle name="Обычный 4 11 3 5" xfId="12890"/>
    <cellStyle name="Обычный 4 11 4" xfId="3922"/>
    <cellStyle name="Обычный 4 11 4 2" xfId="3923"/>
    <cellStyle name="Обычный 4 11 4 2 2" xfId="3924"/>
    <cellStyle name="Обычный 4 11 4 2 2 2" xfId="12891"/>
    <cellStyle name="Обычный 4 11 4 2 3" xfId="12892"/>
    <cellStyle name="Обычный 4 11 4 3" xfId="3925"/>
    <cellStyle name="Обычный 4 11 4 3 2" xfId="12893"/>
    <cellStyle name="Обычный 4 11 4 4" xfId="3926"/>
    <cellStyle name="Обычный 4 11 4 4 2" xfId="12894"/>
    <cellStyle name="Обычный 4 11 4 5" xfId="12895"/>
    <cellStyle name="Обычный 4 11 5" xfId="3927"/>
    <cellStyle name="Обычный 4 11 5 2" xfId="3928"/>
    <cellStyle name="Обычный 4 11 5 2 2" xfId="12896"/>
    <cellStyle name="Обычный 4 11 5 3" xfId="12897"/>
    <cellStyle name="Обычный 4 11 6" xfId="3929"/>
    <cellStyle name="Обычный 4 11 6 2" xfId="12898"/>
    <cellStyle name="Обычный 4 11 7" xfId="3930"/>
    <cellStyle name="Обычный 4 11 7 2" xfId="12899"/>
    <cellStyle name="Обычный 4 11 8" xfId="12900"/>
    <cellStyle name="Обычный 4 12" xfId="3931"/>
    <cellStyle name="Обычный 4 13" xfId="3932"/>
    <cellStyle name="Обычный 4 13 2" xfId="3933"/>
    <cellStyle name="Обычный 4 13 2 2" xfId="3934"/>
    <cellStyle name="Обычный 4 13 2 2 2" xfId="12901"/>
    <cellStyle name="Обычный 4 13 2 3" xfId="3935"/>
    <cellStyle name="Обычный 4 13 2 3 2" xfId="12902"/>
    <cellStyle name="Обычный 4 13 2 4" xfId="12903"/>
    <cellStyle name="Обычный 4 13 3" xfId="3936"/>
    <cellStyle name="Обычный 4 13 3 2" xfId="12904"/>
    <cellStyle name="Обычный 4 13 4" xfId="3937"/>
    <cellStyle name="Обычный 4 13 4 2" xfId="12905"/>
    <cellStyle name="Обычный 4 13 5" xfId="12906"/>
    <cellStyle name="Обычный 4 14" xfId="3938"/>
    <cellStyle name="Обычный 4 14 2" xfId="3939"/>
    <cellStyle name="Обычный 4 14 2 2" xfId="3940"/>
    <cellStyle name="Обычный 4 14 2 2 2" xfId="12907"/>
    <cellStyle name="Обычный 4 14 2 3" xfId="12908"/>
    <cellStyle name="Обычный 4 14 3" xfId="3941"/>
    <cellStyle name="Обычный 4 14 3 2" xfId="12909"/>
    <cellStyle name="Обычный 4 14 4" xfId="3942"/>
    <cellStyle name="Обычный 4 14 4 2" xfId="12910"/>
    <cellStyle name="Обычный 4 14 5" xfId="12911"/>
    <cellStyle name="Обычный 4 15" xfId="3943"/>
    <cellStyle name="Обычный 4 15 2" xfId="3944"/>
    <cellStyle name="Обычный 4 15 2 2" xfId="12912"/>
    <cellStyle name="Обычный 4 15 3" xfId="12913"/>
    <cellStyle name="Обычный 4 16" xfId="3945"/>
    <cellStyle name="Обычный 4 16 2" xfId="12914"/>
    <cellStyle name="Обычный 4 17" xfId="3946"/>
    <cellStyle name="Обычный 4 17 2" xfId="12915"/>
    <cellStyle name="Обычный 4 2" xfId="50"/>
    <cellStyle name="Обычный 4 2 10" xfId="3947"/>
    <cellStyle name="Обычный 4 2 10 2" xfId="3948"/>
    <cellStyle name="Обычный 4 2 10 2 2" xfId="3949"/>
    <cellStyle name="Обычный 4 2 10 2 2 2" xfId="12916"/>
    <cellStyle name="Обычный 4 2 10 2 3" xfId="3950"/>
    <cellStyle name="Обычный 4 2 10 2 3 2" xfId="12917"/>
    <cellStyle name="Обычный 4 2 10 2 4" xfId="12918"/>
    <cellStyle name="Обычный 4 2 10 3" xfId="3951"/>
    <cellStyle name="Обычный 4 2 10 3 2" xfId="12919"/>
    <cellStyle name="Обычный 4 2 10 4" xfId="3952"/>
    <cellStyle name="Обычный 4 2 10 4 2" xfId="12920"/>
    <cellStyle name="Обычный 4 2 10 5" xfId="12921"/>
    <cellStyle name="Обычный 4 2 11" xfId="3953"/>
    <cellStyle name="Обычный 4 2 11 2" xfId="3954"/>
    <cellStyle name="Обычный 4 2 11 2 2" xfId="3955"/>
    <cellStyle name="Обычный 4 2 11 2 2 2" xfId="12922"/>
    <cellStyle name="Обычный 4 2 11 2 3" xfId="12923"/>
    <cellStyle name="Обычный 4 2 11 3" xfId="3956"/>
    <cellStyle name="Обычный 4 2 11 3 2" xfId="12924"/>
    <cellStyle name="Обычный 4 2 11 4" xfId="3957"/>
    <cellStyle name="Обычный 4 2 11 4 2" xfId="12925"/>
    <cellStyle name="Обычный 4 2 11 5" xfId="12926"/>
    <cellStyle name="Обычный 4 2 12" xfId="3958"/>
    <cellStyle name="Обычный 4 2 12 2" xfId="3959"/>
    <cellStyle name="Обычный 4 2 12 2 2" xfId="12927"/>
    <cellStyle name="Обычный 4 2 12 3" xfId="12928"/>
    <cellStyle name="Обычный 4 2 13" xfId="3960"/>
    <cellStyle name="Обычный 4 2 13 2" xfId="12929"/>
    <cellStyle name="Обычный 4 2 14" xfId="3961"/>
    <cellStyle name="Обычный 4 2 14 2" xfId="12930"/>
    <cellStyle name="Обычный 4 2 15" xfId="3962"/>
    <cellStyle name="Обычный 4 2 2" xfId="3963"/>
    <cellStyle name="Обычный 4 2 2 10" xfId="3964"/>
    <cellStyle name="Обычный 4 2 2 10 2" xfId="3965"/>
    <cellStyle name="Обычный 4 2 2 10 2 2" xfId="12931"/>
    <cellStyle name="Обычный 4 2 2 10 3" xfId="12932"/>
    <cellStyle name="Обычный 4 2 2 11" xfId="3966"/>
    <cellStyle name="Обычный 4 2 2 11 2" xfId="12933"/>
    <cellStyle name="Обычный 4 2 2 12" xfId="3967"/>
    <cellStyle name="Обычный 4 2 2 12 2" xfId="12934"/>
    <cellStyle name="Обычный 4 2 2 2" xfId="3968"/>
    <cellStyle name="Обычный 4 2 2 2 10" xfId="3969"/>
    <cellStyle name="Обычный 4 2 2 2 10 2" xfId="12935"/>
    <cellStyle name="Обычный 4 2 2 2 11" xfId="12936"/>
    <cellStyle name="Обычный 4 2 2 2 2" xfId="3970"/>
    <cellStyle name="Обычный 4 2 2 2 2 10" xfId="12937"/>
    <cellStyle name="Обычный 4 2 2 2 2 2" xfId="3971"/>
    <cellStyle name="Обычный 4 2 2 2 2 2 2" xfId="3972"/>
    <cellStyle name="Обычный 4 2 2 2 2 2 2 2" xfId="3973"/>
    <cellStyle name="Обычный 4 2 2 2 2 2 2 2 2" xfId="3974"/>
    <cellStyle name="Обычный 4 2 2 2 2 2 2 2 2 2" xfId="3975"/>
    <cellStyle name="Обычный 4 2 2 2 2 2 2 2 2 2 2" xfId="3976"/>
    <cellStyle name="Обычный 4 2 2 2 2 2 2 2 2 2 2 2" xfId="12938"/>
    <cellStyle name="Обычный 4 2 2 2 2 2 2 2 2 2 3" xfId="3977"/>
    <cellStyle name="Обычный 4 2 2 2 2 2 2 2 2 2 3 2" xfId="12939"/>
    <cellStyle name="Обычный 4 2 2 2 2 2 2 2 2 2 4" xfId="12940"/>
    <cellStyle name="Обычный 4 2 2 2 2 2 2 2 2 3" xfId="3978"/>
    <cellStyle name="Обычный 4 2 2 2 2 2 2 2 2 3 2" xfId="12941"/>
    <cellStyle name="Обычный 4 2 2 2 2 2 2 2 2 4" xfId="3979"/>
    <cellStyle name="Обычный 4 2 2 2 2 2 2 2 2 4 2" xfId="12942"/>
    <cellStyle name="Обычный 4 2 2 2 2 2 2 2 2 5" xfId="12943"/>
    <cellStyle name="Обычный 4 2 2 2 2 2 2 2 3" xfId="3980"/>
    <cellStyle name="Обычный 4 2 2 2 2 2 2 2 3 2" xfId="3981"/>
    <cellStyle name="Обычный 4 2 2 2 2 2 2 2 3 2 2" xfId="3982"/>
    <cellStyle name="Обычный 4 2 2 2 2 2 2 2 3 2 2 2" xfId="12944"/>
    <cellStyle name="Обычный 4 2 2 2 2 2 2 2 3 2 3" xfId="12945"/>
    <cellStyle name="Обычный 4 2 2 2 2 2 2 2 3 3" xfId="3983"/>
    <cellStyle name="Обычный 4 2 2 2 2 2 2 2 3 3 2" xfId="12946"/>
    <cellStyle name="Обычный 4 2 2 2 2 2 2 2 3 4" xfId="3984"/>
    <cellStyle name="Обычный 4 2 2 2 2 2 2 2 3 4 2" xfId="12947"/>
    <cellStyle name="Обычный 4 2 2 2 2 2 2 2 3 5" xfId="12948"/>
    <cellStyle name="Обычный 4 2 2 2 2 2 2 2 4" xfId="3985"/>
    <cellStyle name="Обычный 4 2 2 2 2 2 2 2 4 2" xfId="3986"/>
    <cellStyle name="Обычный 4 2 2 2 2 2 2 2 4 2 2" xfId="12949"/>
    <cellStyle name="Обычный 4 2 2 2 2 2 2 2 4 3" xfId="12950"/>
    <cellStyle name="Обычный 4 2 2 2 2 2 2 2 5" xfId="3987"/>
    <cellStyle name="Обычный 4 2 2 2 2 2 2 2 5 2" xfId="12951"/>
    <cellStyle name="Обычный 4 2 2 2 2 2 2 2 6" xfId="3988"/>
    <cellStyle name="Обычный 4 2 2 2 2 2 2 2 6 2" xfId="12952"/>
    <cellStyle name="Обычный 4 2 2 2 2 2 2 2 7" xfId="12953"/>
    <cellStyle name="Обычный 4 2 2 2 2 2 2 3" xfId="3989"/>
    <cellStyle name="Обычный 4 2 2 2 2 2 2 3 2" xfId="3990"/>
    <cellStyle name="Обычный 4 2 2 2 2 2 2 3 2 2" xfId="3991"/>
    <cellStyle name="Обычный 4 2 2 2 2 2 2 3 2 2 2" xfId="12954"/>
    <cellStyle name="Обычный 4 2 2 2 2 2 2 3 2 3" xfId="3992"/>
    <cellStyle name="Обычный 4 2 2 2 2 2 2 3 2 3 2" xfId="12955"/>
    <cellStyle name="Обычный 4 2 2 2 2 2 2 3 2 4" xfId="12956"/>
    <cellStyle name="Обычный 4 2 2 2 2 2 2 3 3" xfId="3993"/>
    <cellStyle name="Обычный 4 2 2 2 2 2 2 3 3 2" xfId="12957"/>
    <cellStyle name="Обычный 4 2 2 2 2 2 2 3 4" xfId="3994"/>
    <cellStyle name="Обычный 4 2 2 2 2 2 2 3 4 2" xfId="12958"/>
    <cellStyle name="Обычный 4 2 2 2 2 2 2 3 5" xfId="12959"/>
    <cellStyle name="Обычный 4 2 2 2 2 2 2 4" xfId="3995"/>
    <cellStyle name="Обычный 4 2 2 2 2 2 2 4 2" xfId="3996"/>
    <cellStyle name="Обычный 4 2 2 2 2 2 2 4 2 2" xfId="3997"/>
    <cellStyle name="Обычный 4 2 2 2 2 2 2 4 2 2 2" xfId="12960"/>
    <cellStyle name="Обычный 4 2 2 2 2 2 2 4 2 3" xfId="12961"/>
    <cellStyle name="Обычный 4 2 2 2 2 2 2 4 3" xfId="3998"/>
    <cellStyle name="Обычный 4 2 2 2 2 2 2 4 3 2" xfId="12962"/>
    <cellStyle name="Обычный 4 2 2 2 2 2 2 4 4" xfId="3999"/>
    <cellStyle name="Обычный 4 2 2 2 2 2 2 4 4 2" xfId="12963"/>
    <cellStyle name="Обычный 4 2 2 2 2 2 2 4 5" xfId="12964"/>
    <cellStyle name="Обычный 4 2 2 2 2 2 2 5" xfId="4000"/>
    <cellStyle name="Обычный 4 2 2 2 2 2 2 5 2" xfId="4001"/>
    <cellStyle name="Обычный 4 2 2 2 2 2 2 5 2 2" xfId="12965"/>
    <cellStyle name="Обычный 4 2 2 2 2 2 2 5 3" xfId="12966"/>
    <cellStyle name="Обычный 4 2 2 2 2 2 2 6" xfId="4002"/>
    <cellStyle name="Обычный 4 2 2 2 2 2 2 6 2" xfId="12967"/>
    <cellStyle name="Обычный 4 2 2 2 2 2 2 7" xfId="4003"/>
    <cellStyle name="Обычный 4 2 2 2 2 2 2 7 2" xfId="12968"/>
    <cellStyle name="Обычный 4 2 2 2 2 2 2 8" xfId="12969"/>
    <cellStyle name="Обычный 4 2 2 2 2 2 3" xfId="4004"/>
    <cellStyle name="Обычный 4 2 2 2 2 2 3 2" xfId="4005"/>
    <cellStyle name="Обычный 4 2 2 2 2 2 3 2 2" xfId="4006"/>
    <cellStyle name="Обычный 4 2 2 2 2 2 3 2 2 2" xfId="4007"/>
    <cellStyle name="Обычный 4 2 2 2 2 2 3 2 2 2 2" xfId="12970"/>
    <cellStyle name="Обычный 4 2 2 2 2 2 3 2 2 3" xfId="4008"/>
    <cellStyle name="Обычный 4 2 2 2 2 2 3 2 2 3 2" xfId="12971"/>
    <cellStyle name="Обычный 4 2 2 2 2 2 3 2 2 4" xfId="12972"/>
    <cellStyle name="Обычный 4 2 2 2 2 2 3 2 3" xfId="4009"/>
    <cellStyle name="Обычный 4 2 2 2 2 2 3 2 3 2" xfId="12973"/>
    <cellStyle name="Обычный 4 2 2 2 2 2 3 2 4" xfId="4010"/>
    <cellStyle name="Обычный 4 2 2 2 2 2 3 2 4 2" xfId="12974"/>
    <cellStyle name="Обычный 4 2 2 2 2 2 3 2 5" xfId="12975"/>
    <cellStyle name="Обычный 4 2 2 2 2 2 3 3" xfId="4011"/>
    <cellStyle name="Обычный 4 2 2 2 2 2 3 3 2" xfId="4012"/>
    <cellStyle name="Обычный 4 2 2 2 2 2 3 3 2 2" xfId="4013"/>
    <cellStyle name="Обычный 4 2 2 2 2 2 3 3 2 2 2" xfId="12976"/>
    <cellStyle name="Обычный 4 2 2 2 2 2 3 3 2 3" xfId="12977"/>
    <cellStyle name="Обычный 4 2 2 2 2 2 3 3 3" xfId="4014"/>
    <cellStyle name="Обычный 4 2 2 2 2 2 3 3 3 2" xfId="12978"/>
    <cellStyle name="Обычный 4 2 2 2 2 2 3 3 4" xfId="4015"/>
    <cellStyle name="Обычный 4 2 2 2 2 2 3 3 4 2" xfId="12979"/>
    <cellStyle name="Обычный 4 2 2 2 2 2 3 3 5" xfId="12980"/>
    <cellStyle name="Обычный 4 2 2 2 2 2 3 4" xfId="4016"/>
    <cellStyle name="Обычный 4 2 2 2 2 2 3 4 2" xfId="4017"/>
    <cellStyle name="Обычный 4 2 2 2 2 2 3 4 2 2" xfId="12981"/>
    <cellStyle name="Обычный 4 2 2 2 2 2 3 4 3" xfId="12982"/>
    <cellStyle name="Обычный 4 2 2 2 2 2 3 5" xfId="4018"/>
    <cellStyle name="Обычный 4 2 2 2 2 2 3 5 2" xfId="12983"/>
    <cellStyle name="Обычный 4 2 2 2 2 2 3 6" xfId="4019"/>
    <cellStyle name="Обычный 4 2 2 2 2 2 3 6 2" xfId="12984"/>
    <cellStyle name="Обычный 4 2 2 2 2 2 3 7" xfId="12985"/>
    <cellStyle name="Обычный 4 2 2 2 2 2 4" xfId="4020"/>
    <cellStyle name="Обычный 4 2 2 2 2 2 4 2" xfId="4021"/>
    <cellStyle name="Обычный 4 2 2 2 2 2 4 2 2" xfId="4022"/>
    <cellStyle name="Обычный 4 2 2 2 2 2 4 2 2 2" xfId="12986"/>
    <cellStyle name="Обычный 4 2 2 2 2 2 4 2 3" xfId="4023"/>
    <cellStyle name="Обычный 4 2 2 2 2 2 4 2 3 2" xfId="12987"/>
    <cellStyle name="Обычный 4 2 2 2 2 2 4 2 4" xfId="12988"/>
    <cellStyle name="Обычный 4 2 2 2 2 2 4 3" xfId="4024"/>
    <cellStyle name="Обычный 4 2 2 2 2 2 4 3 2" xfId="12989"/>
    <cellStyle name="Обычный 4 2 2 2 2 2 4 4" xfId="4025"/>
    <cellStyle name="Обычный 4 2 2 2 2 2 4 4 2" xfId="12990"/>
    <cellStyle name="Обычный 4 2 2 2 2 2 4 5" xfId="12991"/>
    <cellStyle name="Обычный 4 2 2 2 2 2 5" xfId="4026"/>
    <cellStyle name="Обычный 4 2 2 2 2 2 5 2" xfId="4027"/>
    <cellStyle name="Обычный 4 2 2 2 2 2 5 2 2" xfId="4028"/>
    <cellStyle name="Обычный 4 2 2 2 2 2 5 2 2 2" xfId="12992"/>
    <cellStyle name="Обычный 4 2 2 2 2 2 5 2 3" xfId="12993"/>
    <cellStyle name="Обычный 4 2 2 2 2 2 5 3" xfId="4029"/>
    <cellStyle name="Обычный 4 2 2 2 2 2 5 3 2" xfId="12994"/>
    <cellStyle name="Обычный 4 2 2 2 2 2 5 4" xfId="4030"/>
    <cellStyle name="Обычный 4 2 2 2 2 2 5 4 2" xfId="12995"/>
    <cellStyle name="Обычный 4 2 2 2 2 2 5 5" xfId="12996"/>
    <cellStyle name="Обычный 4 2 2 2 2 2 6" xfId="4031"/>
    <cellStyle name="Обычный 4 2 2 2 2 2 6 2" xfId="4032"/>
    <cellStyle name="Обычный 4 2 2 2 2 2 6 2 2" xfId="12997"/>
    <cellStyle name="Обычный 4 2 2 2 2 2 6 3" xfId="12998"/>
    <cellStyle name="Обычный 4 2 2 2 2 2 7" xfId="4033"/>
    <cellStyle name="Обычный 4 2 2 2 2 2 7 2" xfId="12999"/>
    <cellStyle name="Обычный 4 2 2 2 2 2 8" xfId="4034"/>
    <cellStyle name="Обычный 4 2 2 2 2 2 8 2" xfId="13000"/>
    <cellStyle name="Обычный 4 2 2 2 2 2 9" xfId="13001"/>
    <cellStyle name="Обычный 4 2 2 2 2 3" xfId="4035"/>
    <cellStyle name="Обычный 4 2 2 2 2 3 2" xfId="4036"/>
    <cellStyle name="Обычный 4 2 2 2 2 3 2 2" xfId="4037"/>
    <cellStyle name="Обычный 4 2 2 2 2 3 2 2 2" xfId="4038"/>
    <cellStyle name="Обычный 4 2 2 2 2 3 2 2 2 2" xfId="4039"/>
    <cellStyle name="Обычный 4 2 2 2 2 3 2 2 2 2 2" xfId="13002"/>
    <cellStyle name="Обычный 4 2 2 2 2 3 2 2 2 3" xfId="4040"/>
    <cellStyle name="Обычный 4 2 2 2 2 3 2 2 2 3 2" xfId="13003"/>
    <cellStyle name="Обычный 4 2 2 2 2 3 2 2 2 4" xfId="13004"/>
    <cellStyle name="Обычный 4 2 2 2 2 3 2 2 3" xfId="4041"/>
    <cellStyle name="Обычный 4 2 2 2 2 3 2 2 3 2" xfId="13005"/>
    <cellStyle name="Обычный 4 2 2 2 2 3 2 2 4" xfId="4042"/>
    <cellStyle name="Обычный 4 2 2 2 2 3 2 2 4 2" xfId="13006"/>
    <cellStyle name="Обычный 4 2 2 2 2 3 2 2 5" xfId="13007"/>
    <cellStyle name="Обычный 4 2 2 2 2 3 2 3" xfId="4043"/>
    <cellStyle name="Обычный 4 2 2 2 2 3 2 3 2" xfId="4044"/>
    <cellStyle name="Обычный 4 2 2 2 2 3 2 3 2 2" xfId="4045"/>
    <cellStyle name="Обычный 4 2 2 2 2 3 2 3 2 2 2" xfId="13008"/>
    <cellStyle name="Обычный 4 2 2 2 2 3 2 3 2 3" xfId="13009"/>
    <cellStyle name="Обычный 4 2 2 2 2 3 2 3 3" xfId="4046"/>
    <cellStyle name="Обычный 4 2 2 2 2 3 2 3 3 2" xfId="13010"/>
    <cellStyle name="Обычный 4 2 2 2 2 3 2 3 4" xfId="4047"/>
    <cellStyle name="Обычный 4 2 2 2 2 3 2 3 4 2" xfId="13011"/>
    <cellStyle name="Обычный 4 2 2 2 2 3 2 3 5" xfId="13012"/>
    <cellStyle name="Обычный 4 2 2 2 2 3 2 4" xfId="4048"/>
    <cellStyle name="Обычный 4 2 2 2 2 3 2 4 2" xfId="4049"/>
    <cellStyle name="Обычный 4 2 2 2 2 3 2 4 2 2" xfId="13013"/>
    <cellStyle name="Обычный 4 2 2 2 2 3 2 4 3" xfId="13014"/>
    <cellStyle name="Обычный 4 2 2 2 2 3 2 5" xfId="4050"/>
    <cellStyle name="Обычный 4 2 2 2 2 3 2 5 2" xfId="13015"/>
    <cellStyle name="Обычный 4 2 2 2 2 3 2 6" xfId="4051"/>
    <cellStyle name="Обычный 4 2 2 2 2 3 2 6 2" xfId="13016"/>
    <cellStyle name="Обычный 4 2 2 2 2 3 2 7" xfId="13017"/>
    <cellStyle name="Обычный 4 2 2 2 2 3 3" xfId="4052"/>
    <cellStyle name="Обычный 4 2 2 2 2 3 3 2" xfId="4053"/>
    <cellStyle name="Обычный 4 2 2 2 2 3 3 2 2" xfId="4054"/>
    <cellStyle name="Обычный 4 2 2 2 2 3 3 2 2 2" xfId="13018"/>
    <cellStyle name="Обычный 4 2 2 2 2 3 3 2 3" xfId="4055"/>
    <cellStyle name="Обычный 4 2 2 2 2 3 3 2 3 2" xfId="13019"/>
    <cellStyle name="Обычный 4 2 2 2 2 3 3 2 4" xfId="13020"/>
    <cellStyle name="Обычный 4 2 2 2 2 3 3 3" xfId="4056"/>
    <cellStyle name="Обычный 4 2 2 2 2 3 3 3 2" xfId="13021"/>
    <cellStyle name="Обычный 4 2 2 2 2 3 3 4" xfId="4057"/>
    <cellStyle name="Обычный 4 2 2 2 2 3 3 4 2" xfId="13022"/>
    <cellStyle name="Обычный 4 2 2 2 2 3 3 5" xfId="13023"/>
    <cellStyle name="Обычный 4 2 2 2 2 3 4" xfId="4058"/>
    <cellStyle name="Обычный 4 2 2 2 2 3 4 2" xfId="4059"/>
    <cellStyle name="Обычный 4 2 2 2 2 3 4 2 2" xfId="4060"/>
    <cellStyle name="Обычный 4 2 2 2 2 3 4 2 2 2" xfId="13024"/>
    <cellStyle name="Обычный 4 2 2 2 2 3 4 2 3" xfId="13025"/>
    <cellStyle name="Обычный 4 2 2 2 2 3 4 3" xfId="4061"/>
    <cellStyle name="Обычный 4 2 2 2 2 3 4 3 2" xfId="13026"/>
    <cellStyle name="Обычный 4 2 2 2 2 3 4 4" xfId="4062"/>
    <cellStyle name="Обычный 4 2 2 2 2 3 4 4 2" xfId="13027"/>
    <cellStyle name="Обычный 4 2 2 2 2 3 4 5" xfId="13028"/>
    <cellStyle name="Обычный 4 2 2 2 2 3 5" xfId="4063"/>
    <cellStyle name="Обычный 4 2 2 2 2 3 5 2" xfId="4064"/>
    <cellStyle name="Обычный 4 2 2 2 2 3 5 2 2" xfId="13029"/>
    <cellStyle name="Обычный 4 2 2 2 2 3 5 3" xfId="13030"/>
    <cellStyle name="Обычный 4 2 2 2 2 3 6" xfId="4065"/>
    <cellStyle name="Обычный 4 2 2 2 2 3 6 2" xfId="13031"/>
    <cellStyle name="Обычный 4 2 2 2 2 3 7" xfId="4066"/>
    <cellStyle name="Обычный 4 2 2 2 2 3 7 2" xfId="13032"/>
    <cellStyle name="Обычный 4 2 2 2 2 3 8" xfId="13033"/>
    <cellStyle name="Обычный 4 2 2 2 2 4" xfId="4067"/>
    <cellStyle name="Обычный 4 2 2 2 2 4 2" xfId="4068"/>
    <cellStyle name="Обычный 4 2 2 2 2 4 2 2" xfId="4069"/>
    <cellStyle name="Обычный 4 2 2 2 2 4 2 2 2" xfId="4070"/>
    <cellStyle name="Обычный 4 2 2 2 2 4 2 2 2 2" xfId="13034"/>
    <cellStyle name="Обычный 4 2 2 2 2 4 2 2 3" xfId="4071"/>
    <cellStyle name="Обычный 4 2 2 2 2 4 2 2 3 2" xfId="13035"/>
    <cellStyle name="Обычный 4 2 2 2 2 4 2 2 4" xfId="13036"/>
    <cellStyle name="Обычный 4 2 2 2 2 4 2 3" xfId="4072"/>
    <cellStyle name="Обычный 4 2 2 2 2 4 2 3 2" xfId="13037"/>
    <cellStyle name="Обычный 4 2 2 2 2 4 2 4" xfId="4073"/>
    <cellStyle name="Обычный 4 2 2 2 2 4 2 4 2" xfId="13038"/>
    <cellStyle name="Обычный 4 2 2 2 2 4 2 5" xfId="13039"/>
    <cellStyle name="Обычный 4 2 2 2 2 4 3" xfId="4074"/>
    <cellStyle name="Обычный 4 2 2 2 2 4 3 2" xfId="4075"/>
    <cellStyle name="Обычный 4 2 2 2 2 4 3 2 2" xfId="4076"/>
    <cellStyle name="Обычный 4 2 2 2 2 4 3 2 2 2" xfId="13040"/>
    <cellStyle name="Обычный 4 2 2 2 2 4 3 2 3" xfId="13041"/>
    <cellStyle name="Обычный 4 2 2 2 2 4 3 3" xfId="4077"/>
    <cellStyle name="Обычный 4 2 2 2 2 4 3 3 2" xfId="13042"/>
    <cellStyle name="Обычный 4 2 2 2 2 4 3 4" xfId="4078"/>
    <cellStyle name="Обычный 4 2 2 2 2 4 3 4 2" xfId="13043"/>
    <cellStyle name="Обычный 4 2 2 2 2 4 3 5" xfId="13044"/>
    <cellStyle name="Обычный 4 2 2 2 2 4 4" xfId="4079"/>
    <cellStyle name="Обычный 4 2 2 2 2 4 4 2" xfId="4080"/>
    <cellStyle name="Обычный 4 2 2 2 2 4 4 2 2" xfId="13045"/>
    <cellStyle name="Обычный 4 2 2 2 2 4 4 3" xfId="13046"/>
    <cellStyle name="Обычный 4 2 2 2 2 4 5" xfId="4081"/>
    <cellStyle name="Обычный 4 2 2 2 2 4 5 2" xfId="13047"/>
    <cellStyle name="Обычный 4 2 2 2 2 4 6" xfId="4082"/>
    <cellStyle name="Обычный 4 2 2 2 2 4 6 2" xfId="13048"/>
    <cellStyle name="Обычный 4 2 2 2 2 4 7" xfId="13049"/>
    <cellStyle name="Обычный 4 2 2 2 2 5" xfId="4083"/>
    <cellStyle name="Обычный 4 2 2 2 2 5 2" xfId="4084"/>
    <cellStyle name="Обычный 4 2 2 2 2 5 2 2" xfId="4085"/>
    <cellStyle name="Обычный 4 2 2 2 2 5 2 2 2" xfId="13050"/>
    <cellStyle name="Обычный 4 2 2 2 2 5 2 3" xfId="4086"/>
    <cellStyle name="Обычный 4 2 2 2 2 5 2 3 2" xfId="13051"/>
    <cellStyle name="Обычный 4 2 2 2 2 5 2 4" xfId="13052"/>
    <cellStyle name="Обычный 4 2 2 2 2 5 3" xfId="4087"/>
    <cellStyle name="Обычный 4 2 2 2 2 5 3 2" xfId="13053"/>
    <cellStyle name="Обычный 4 2 2 2 2 5 4" xfId="4088"/>
    <cellStyle name="Обычный 4 2 2 2 2 5 4 2" xfId="13054"/>
    <cellStyle name="Обычный 4 2 2 2 2 5 5" xfId="13055"/>
    <cellStyle name="Обычный 4 2 2 2 2 6" xfId="4089"/>
    <cellStyle name="Обычный 4 2 2 2 2 6 2" xfId="4090"/>
    <cellStyle name="Обычный 4 2 2 2 2 6 2 2" xfId="4091"/>
    <cellStyle name="Обычный 4 2 2 2 2 6 2 2 2" xfId="13056"/>
    <cellStyle name="Обычный 4 2 2 2 2 6 2 3" xfId="13057"/>
    <cellStyle name="Обычный 4 2 2 2 2 6 3" xfId="4092"/>
    <cellStyle name="Обычный 4 2 2 2 2 6 3 2" xfId="13058"/>
    <cellStyle name="Обычный 4 2 2 2 2 6 4" xfId="4093"/>
    <cellStyle name="Обычный 4 2 2 2 2 6 4 2" xfId="13059"/>
    <cellStyle name="Обычный 4 2 2 2 2 6 5" xfId="13060"/>
    <cellStyle name="Обычный 4 2 2 2 2 7" xfId="4094"/>
    <cellStyle name="Обычный 4 2 2 2 2 7 2" xfId="4095"/>
    <cellStyle name="Обычный 4 2 2 2 2 7 2 2" xfId="13061"/>
    <cellStyle name="Обычный 4 2 2 2 2 7 3" xfId="13062"/>
    <cellStyle name="Обычный 4 2 2 2 2 8" xfId="4096"/>
    <cellStyle name="Обычный 4 2 2 2 2 8 2" xfId="13063"/>
    <cellStyle name="Обычный 4 2 2 2 2 9" xfId="4097"/>
    <cellStyle name="Обычный 4 2 2 2 2 9 2" xfId="13064"/>
    <cellStyle name="Обычный 4 2 2 2 3" xfId="4098"/>
    <cellStyle name="Обычный 4 2 2 2 3 2" xfId="4099"/>
    <cellStyle name="Обычный 4 2 2 2 3 2 2" xfId="4100"/>
    <cellStyle name="Обычный 4 2 2 2 3 2 2 2" xfId="4101"/>
    <cellStyle name="Обычный 4 2 2 2 3 2 2 2 2" xfId="4102"/>
    <cellStyle name="Обычный 4 2 2 2 3 2 2 2 2 2" xfId="4103"/>
    <cellStyle name="Обычный 4 2 2 2 3 2 2 2 2 2 2" xfId="13065"/>
    <cellStyle name="Обычный 4 2 2 2 3 2 2 2 2 3" xfId="4104"/>
    <cellStyle name="Обычный 4 2 2 2 3 2 2 2 2 3 2" xfId="13066"/>
    <cellStyle name="Обычный 4 2 2 2 3 2 2 2 2 4" xfId="13067"/>
    <cellStyle name="Обычный 4 2 2 2 3 2 2 2 3" xfId="4105"/>
    <cellStyle name="Обычный 4 2 2 2 3 2 2 2 3 2" xfId="13068"/>
    <cellStyle name="Обычный 4 2 2 2 3 2 2 2 4" xfId="4106"/>
    <cellStyle name="Обычный 4 2 2 2 3 2 2 2 4 2" xfId="13069"/>
    <cellStyle name="Обычный 4 2 2 2 3 2 2 2 5" xfId="13070"/>
    <cellStyle name="Обычный 4 2 2 2 3 2 2 3" xfId="4107"/>
    <cellStyle name="Обычный 4 2 2 2 3 2 2 3 2" xfId="4108"/>
    <cellStyle name="Обычный 4 2 2 2 3 2 2 3 2 2" xfId="4109"/>
    <cellStyle name="Обычный 4 2 2 2 3 2 2 3 2 2 2" xfId="13071"/>
    <cellStyle name="Обычный 4 2 2 2 3 2 2 3 2 3" xfId="13072"/>
    <cellStyle name="Обычный 4 2 2 2 3 2 2 3 3" xfId="4110"/>
    <cellStyle name="Обычный 4 2 2 2 3 2 2 3 3 2" xfId="13073"/>
    <cellStyle name="Обычный 4 2 2 2 3 2 2 3 4" xfId="4111"/>
    <cellStyle name="Обычный 4 2 2 2 3 2 2 3 4 2" xfId="13074"/>
    <cellStyle name="Обычный 4 2 2 2 3 2 2 3 5" xfId="13075"/>
    <cellStyle name="Обычный 4 2 2 2 3 2 2 4" xfId="4112"/>
    <cellStyle name="Обычный 4 2 2 2 3 2 2 4 2" xfId="4113"/>
    <cellStyle name="Обычный 4 2 2 2 3 2 2 4 2 2" xfId="13076"/>
    <cellStyle name="Обычный 4 2 2 2 3 2 2 4 3" xfId="13077"/>
    <cellStyle name="Обычный 4 2 2 2 3 2 2 5" xfId="4114"/>
    <cellStyle name="Обычный 4 2 2 2 3 2 2 5 2" xfId="13078"/>
    <cellStyle name="Обычный 4 2 2 2 3 2 2 6" xfId="4115"/>
    <cellStyle name="Обычный 4 2 2 2 3 2 2 6 2" xfId="13079"/>
    <cellStyle name="Обычный 4 2 2 2 3 2 2 7" xfId="13080"/>
    <cellStyle name="Обычный 4 2 2 2 3 2 3" xfId="4116"/>
    <cellStyle name="Обычный 4 2 2 2 3 2 3 2" xfId="4117"/>
    <cellStyle name="Обычный 4 2 2 2 3 2 3 2 2" xfId="4118"/>
    <cellStyle name="Обычный 4 2 2 2 3 2 3 2 2 2" xfId="13081"/>
    <cellStyle name="Обычный 4 2 2 2 3 2 3 2 3" xfId="4119"/>
    <cellStyle name="Обычный 4 2 2 2 3 2 3 2 3 2" xfId="13082"/>
    <cellStyle name="Обычный 4 2 2 2 3 2 3 2 4" xfId="13083"/>
    <cellStyle name="Обычный 4 2 2 2 3 2 3 3" xfId="4120"/>
    <cellStyle name="Обычный 4 2 2 2 3 2 3 3 2" xfId="13084"/>
    <cellStyle name="Обычный 4 2 2 2 3 2 3 4" xfId="4121"/>
    <cellStyle name="Обычный 4 2 2 2 3 2 3 4 2" xfId="13085"/>
    <cellStyle name="Обычный 4 2 2 2 3 2 3 5" xfId="13086"/>
    <cellStyle name="Обычный 4 2 2 2 3 2 4" xfId="4122"/>
    <cellStyle name="Обычный 4 2 2 2 3 2 4 2" xfId="4123"/>
    <cellStyle name="Обычный 4 2 2 2 3 2 4 2 2" xfId="4124"/>
    <cellStyle name="Обычный 4 2 2 2 3 2 4 2 2 2" xfId="13087"/>
    <cellStyle name="Обычный 4 2 2 2 3 2 4 2 3" xfId="13088"/>
    <cellStyle name="Обычный 4 2 2 2 3 2 4 3" xfId="4125"/>
    <cellStyle name="Обычный 4 2 2 2 3 2 4 3 2" xfId="13089"/>
    <cellStyle name="Обычный 4 2 2 2 3 2 4 4" xfId="4126"/>
    <cellStyle name="Обычный 4 2 2 2 3 2 4 4 2" xfId="13090"/>
    <cellStyle name="Обычный 4 2 2 2 3 2 4 5" xfId="13091"/>
    <cellStyle name="Обычный 4 2 2 2 3 2 5" xfId="4127"/>
    <cellStyle name="Обычный 4 2 2 2 3 2 5 2" xfId="4128"/>
    <cellStyle name="Обычный 4 2 2 2 3 2 5 2 2" xfId="13092"/>
    <cellStyle name="Обычный 4 2 2 2 3 2 5 3" xfId="13093"/>
    <cellStyle name="Обычный 4 2 2 2 3 2 6" xfId="4129"/>
    <cellStyle name="Обычный 4 2 2 2 3 2 6 2" xfId="13094"/>
    <cellStyle name="Обычный 4 2 2 2 3 2 7" xfId="4130"/>
    <cellStyle name="Обычный 4 2 2 2 3 2 7 2" xfId="13095"/>
    <cellStyle name="Обычный 4 2 2 2 3 2 8" xfId="13096"/>
    <cellStyle name="Обычный 4 2 2 2 3 3" xfId="4131"/>
    <cellStyle name="Обычный 4 2 2 2 3 3 2" xfId="4132"/>
    <cellStyle name="Обычный 4 2 2 2 3 3 2 2" xfId="4133"/>
    <cellStyle name="Обычный 4 2 2 2 3 3 2 2 2" xfId="4134"/>
    <cellStyle name="Обычный 4 2 2 2 3 3 2 2 2 2" xfId="13097"/>
    <cellStyle name="Обычный 4 2 2 2 3 3 2 2 3" xfId="4135"/>
    <cellStyle name="Обычный 4 2 2 2 3 3 2 2 3 2" xfId="13098"/>
    <cellStyle name="Обычный 4 2 2 2 3 3 2 2 4" xfId="13099"/>
    <cellStyle name="Обычный 4 2 2 2 3 3 2 3" xfId="4136"/>
    <cellStyle name="Обычный 4 2 2 2 3 3 2 3 2" xfId="13100"/>
    <cellStyle name="Обычный 4 2 2 2 3 3 2 4" xfId="4137"/>
    <cellStyle name="Обычный 4 2 2 2 3 3 2 4 2" xfId="13101"/>
    <cellStyle name="Обычный 4 2 2 2 3 3 2 5" xfId="13102"/>
    <cellStyle name="Обычный 4 2 2 2 3 3 3" xfId="4138"/>
    <cellStyle name="Обычный 4 2 2 2 3 3 3 2" xfId="4139"/>
    <cellStyle name="Обычный 4 2 2 2 3 3 3 2 2" xfId="4140"/>
    <cellStyle name="Обычный 4 2 2 2 3 3 3 2 2 2" xfId="13103"/>
    <cellStyle name="Обычный 4 2 2 2 3 3 3 2 3" xfId="13104"/>
    <cellStyle name="Обычный 4 2 2 2 3 3 3 3" xfId="4141"/>
    <cellStyle name="Обычный 4 2 2 2 3 3 3 3 2" xfId="13105"/>
    <cellStyle name="Обычный 4 2 2 2 3 3 3 4" xfId="4142"/>
    <cellStyle name="Обычный 4 2 2 2 3 3 3 4 2" xfId="13106"/>
    <cellStyle name="Обычный 4 2 2 2 3 3 3 5" xfId="13107"/>
    <cellStyle name="Обычный 4 2 2 2 3 3 4" xfId="4143"/>
    <cellStyle name="Обычный 4 2 2 2 3 3 4 2" xfId="4144"/>
    <cellStyle name="Обычный 4 2 2 2 3 3 4 2 2" xfId="13108"/>
    <cellStyle name="Обычный 4 2 2 2 3 3 4 3" xfId="13109"/>
    <cellStyle name="Обычный 4 2 2 2 3 3 5" xfId="4145"/>
    <cellStyle name="Обычный 4 2 2 2 3 3 5 2" xfId="13110"/>
    <cellStyle name="Обычный 4 2 2 2 3 3 6" xfId="4146"/>
    <cellStyle name="Обычный 4 2 2 2 3 3 6 2" xfId="13111"/>
    <cellStyle name="Обычный 4 2 2 2 3 3 7" xfId="13112"/>
    <cellStyle name="Обычный 4 2 2 2 3 4" xfId="4147"/>
    <cellStyle name="Обычный 4 2 2 2 3 4 2" xfId="4148"/>
    <cellStyle name="Обычный 4 2 2 2 3 4 2 2" xfId="4149"/>
    <cellStyle name="Обычный 4 2 2 2 3 4 2 2 2" xfId="13113"/>
    <cellStyle name="Обычный 4 2 2 2 3 4 2 3" xfId="4150"/>
    <cellStyle name="Обычный 4 2 2 2 3 4 2 3 2" xfId="13114"/>
    <cellStyle name="Обычный 4 2 2 2 3 4 2 4" xfId="13115"/>
    <cellStyle name="Обычный 4 2 2 2 3 4 3" xfId="4151"/>
    <cellStyle name="Обычный 4 2 2 2 3 4 3 2" xfId="13116"/>
    <cellStyle name="Обычный 4 2 2 2 3 4 4" xfId="4152"/>
    <cellStyle name="Обычный 4 2 2 2 3 4 4 2" xfId="13117"/>
    <cellStyle name="Обычный 4 2 2 2 3 4 5" xfId="13118"/>
    <cellStyle name="Обычный 4 2 2 2 3 5" xfId="4153"/>
    <cellStyle name="Обычный 4 2 2 2 3 5 2" xfId="4154"/>
    <cellStyle name="Обычный 4 2 2 2 3 5 2 2" xfId="4155"/>
    <cellStyle name="Обычный 4 2 2 2 3 5 2 2 2" xfId="13119"/>
    <cellStyle name="Обычный 4 2 2 2 3 5 2 3" xfId="13120"/>
    <cellStyle name="Обычный 4 2 2 2 3 5 3" xfId="4156"/>
    <cellStyle name="Обычный 4 2 2 2 3 5 3 2" xfId="13121"/>
    <cellStyle name="Обычный 4 2 2 2 3 5 4" xfId="4157"/>
    <cellStyle name="Обычный 4 2 2 2 3 5 4 2" xfId="13122"/>
    <cellStyle name="Обычный 4 2 2 2 3 5 5" xfId="13123"/>
    <cellStyle name="Обычный 4 2 2 2 3 6" xfId="4158"/>
    <cellStyle name="Обычный 4 2 2 2 3 6 2" xfId="4159"/>
    <cellStyle name="Обычный 4 2 2 2 3 6 2 2" xfId="13124"/>
    <cellStyle name="Обычный 4 2 2 2 3 6 3" xfId="13125"/>
    <cellStyle name="Обычный 4 2 2 2 3 7" xfId="4160"/>
    <cellStyle name="Обычный 4 2 2 2 3 7 2" xfId="13126"/>
    <cellStyle name="Обычный 4 2 2 2 3 8" xfId="4161"/>
    <cellStyle name="Обычный 4 2 2 2 3 8 2" xfId="13127"/>
    <cellStyle name="Обычный 4 2 2 2 3 9" xfId="13128"/>
    <cellStyle name="Обычный 4 2 2 2 4" xfId="4162"/>
    <cellStyle name="Обычный 4 2 2 2 4 2" xfId="4163"/>
    <cellStyle name="Обычный 4 2 2 2 4 2 2" xfId="4164"/>
    <cellStyle name="Обычный 4 2 2 2 4 2 2 2" xfId="4165"/>
    <cellStyle name="Обычный 4 2 2 2 4 2 2 2 2" xfId="4166"/>
    <cellStyle name="Обычный 4 2 2 2 4 2 2 2 2 2" xfId="13129"/>
    <cellStyle name="Обычный 4 2 2 2 4 2 2 2 3" xfId="4167"/>
    <cellStyle name="Обычный 4 2 2 2 4 2 2 2 3 2" xfId="13130"/>
    <cellStyle name="Обычный 4 2 2 2 4 2 2 2 4" xfId="13131"/>
    <cellStyle name="Обычный 4 2 2 2 4 2 2 3" xfId="4168"/>
    <cellStyle name="Обычный 4 2 2 2 4 2 2 3 2" xfId="13132"/>
    <cellStyle name="Обычный 4 2 2 2 4 2 2 4" xfId="4169"/>
    <cellStyle name="Обычный 4 2 2 2 4 2 2 4 2" xfId="13133"/>
    <cellStyle name="Обычный 4 2 2 2 4 2 2 5" xfId="13134"/>
    <cellStyle name="Обычный 4 2 2 2 4 2 3" xfId="4170"/>
    <cellStyle name="Обычный 4 2 2 2 4 2 3 2" xfId="4171"/>
    <cellStyle name="Обычный 4 2 2 2 4 2 3 2 2" xfId="4172"/>
    <cellStyle name="Обычный 4 2 2 2 4 2 3 2 2 2" xfId="13135"/>
    <cellStyle name="Обычный 4 2 2 2 4 2 3 2 3" xfId="13136"/>
    <cellStyle name="Обычный 4 2 2 2 4 2 3 3" xfId="4173"/>
    <cellStyle name="Обычный 4 2 2 2 4 2 3 3 2" xfId="13137"/>
    <cellStyle name="Обычный 4 2 2 2 4 2 3 4" xfId="4174"/>
    <cellStyle name="Обычный 4 2 2 2 4 2 3 4 2" xfId="13138"/>
    <cellStyle name="Обычный 4 2 2 2 4 2 3 5" xfId="13139"/>
    <cellStyle name="Обычный 4 2 2 2 4 2 4" xfId="4175"/>
    <cellStyle name="Обычный 4 2 2 2 4 2 4 2" xfId="4176"/>
    <cellStyle name="Обычный 4 2 2 2 4 2 4 2 2" xfId="13140"/>
    <cellStyle name="Обычный 4 2 2 2 4 2 4 3" xfId="13141"/>
    <cellStyle name="Обычный 4 2 2 2 4 2 5" xfId="4177"/>
    <cellStyle name="Обычный 4 2 2 2 4 2 5 2" xfId="13142"/>
    <cellStyle name="Обычный 4 2 2 2 4 2 6" xfId="4178"/>
    <cellStyle name="Обычный 4 2 2 2 4 2 6 2" xfId="13143"/>
    <cellStyle name="Обычный 4 2 2 2 4 2 7" xfId="13144"/>
    <cellStyle name="Обычный 4 2 2 2 4 3" xfId="4179"/>
    <cellStyle name="Обычный 4 2 2 2 4 3 2" xfId="4180"/>
    <cellStyle name="Обычный 4 2 2 2 4 3 2 2" xfId="4181"/>
    <cellStyle name="Обычный 4 2 2 2 4 3 2 2 2" xfId="13145"/>
    <cellStyle name="Обычный 4 2 2 2 4 3 2 3" xfId="4182"/>
    <cellStyle name="Обычный 4 2 2 2 4 3 2 3 2" xfId="13146"/>
    <cellStyle name="Обычный 4 2 2 2 4 3 2 4" xfId="13147"/>
    <cellStyle name="Обычный 4 2 2 2 4 3 3" xfId="4183"/>
    <cellStyle name="Обычный 4 2 2 2 4 3 3 2" xfId="13148"/>
    <cellStyle name="Обычный 4 2 2 2 4 3 4" xfId="4184"/>
    <cellStyle name="Обычный 4 2 2 2 4 3 4 2" xfId="13149"/>
    <cellStyle name="Обычный 4 2 2 2 4 3 5" xfId="13150"/>
    <cellStyle name="Обычный 4 2 2 2 4 4" xfId="4185"/>
    <cellStyle name="Обычный 4 2 2 2 4 4 2" xfId="4186"/>
    <cellStyle name="Обычный 4 2 2 2 4 4 2 2" xfId="4187"/>
    <cellStyle name="Обычный 4 2 2 2 4 4 2 2 2" xfId="13151"/>
    <cellStyle name="Обычный 4 2 2 2 4 4 2 3" xfId="13152"/>
    <cellStyle name="Обычный 4 2 2 2 4 4 3" xfId="4188"/>
    <cellStyle name="Обычный 4 2 2 2 4 4 3 2" xfId="13153"/>
    <cellStyle name="Обычный 4 2 2 2 4 4 4" xfId="4189"/>
    <cellStyle name="Обычный 4 2 2 2 4 4 4 2" xfId="13154"/>
    <cellStyle name="Обычный 4 2 2 2 4 4 5" xfId="13155"/>
    <cellStyle name="Обычный 4 2 2 2 4 5" xfId="4190"/>
    <cellStyle name="Обычный 4 2 2 2 4 5 2" xfId="4191"/>
    <cellStyle name="Обычный 4 2 2 2 4 5 2 2" xfId="13156"/>
    <cellStyle name="Обычный 4 2 2 2 4 5 3" xfId="13157"/>
    <cellStyle name="Обычный 4 2 2 2 4 6" xfId="4192"/>
    <cellStyle name="Обычный 4 2 2 2 4 6 2" xfId="13158"/>
    <cellStyle name="Обычный 4 2 2 2 4 7" xfId="4193"/>
    <cellStyle name="Обычный 4 2 2 2 4 7 2" xfId="13159"/>
    <cellStyle name="Обычный 4 2 2 2 4 8" xfId="13160"/>
    <cellStyle name="Обычный 4 2 2 2 5" xfId="4194"/>
    <cellStyle name="Обычный 4 2 2 2 5 2" xfId="4195"/>
    <cellStyle name="Обычный 4 2 2 2 5 2 2" xfId="4196"/>
    <cellStyle name="Обычный 4 2 2 2 5 2 2 2" xfId="4197"/>
    <cellStyle name="Обычный 4 2 2 2 5 2 2 2 2" xfId="13161"/>
    <cellStyle name="Обычный 4 2 2 2 5 2 2 3" xfId="4198"/>
    <cellStyle name="Обычный 4 2 2 2 5 2 2 3 2" xfId="13162"/>
    <cellStyle name="Обычный 4 2 2 2 5 2 2 4" xfId="13163"/>
    <cellStyle name="Обычный 4 2 2 2 5 2 3" xfId="4199"/>
    <cellStyle name="Обычный 4 2 2 2 5 2 3 2" xfId="13164"/>
    <cellStyle name="Обычный 4 2 2 2 5 2 4" xfId="4200"/>
    <cellStyle name="Обычный 4 2 2 2 5 2 4 2" xfId="13165"/>
    <cellStyle name="Обычный 4 2 2 2 5 2 5" xfId="13166"/>
    <cellStyle name="Обычный 4 2 2 2 5 3" xfId="4201"/>
    <cellStyle name="Обычный 4 2 2 2 5 3 2" xfId="4202"/>
    <cellStyle name="Обычный 4 2 2 2 5 3 2 2" xfId="4203"/>
    <cellStyle name="Обычный 4 2 2 2 5 3 2 2 2" xfId="13167"/>
    <cellStyle name="Обычный 4 2 2 2 5 3 2 3" xfId="13168"/>
    <cellStyle name="Обычный 4 2 2 2 5 3 3" xfId="4204"/>
    <cellStyle name="Обычный 4 2 2 2 5 3 3 2" xfId="13169"/>
    <cellStyle name="Обычный 4 2 2 2 5 3 4" xfId="4205"/>
    <cellStyle name="Обычный 4 2 2 2 5 3 4 2" xfId="13170"/>
    <cellStyle name="Обычный 4 2 2 2 5 3 5" xfId="13171"/>
    <cellStyle name="Обычный 4 2 2 2 5 4" xfId="4206"/>
    <cellStyle name="Обычный 4 2 2 2 5 4 2" xfId="4207"/>
    <cellStyle name="Обычный 4 2 2 2 5 4 2 2" xfId="13172"/>
    <cellStyle name="Обычный 4 2 2 2 5 4 3" xfId="13173"/>
    <cellStyle name="Обычный 4 2 2 2 5 5" xfId="4208"/>
    <cellStyle name="Обычный 4 2 2 2 5 5 2" xfId="13174"/>
    <cellStyle name="Обычный 4 2 2 2 5 6" xfId="4209"/>
    <cellStyle name="Обычный 4 2 2 2 5 6 2" xfId="13175"/>
    <cellStyle name="Обычный 4 2 2 2 5 7" xfId="13176"/>
    <cellStyle name="Обычный 4 2 2 2 6" xfId="4210"/>
    <cellStyle name="Обычный 4 2 2 2 6 2" xfId="4211"/>
    <cellStyle name="Обычный 4 2 2 2 6 2 2" xfId="4212"/>
    <cellStyle name="Обычный 4 2 2 2 6 2 2 2" xfId="13177"/>
    <cellStyle name="Обычный 4 2 2 2 6 2 3" xfId="4213"/>
    <cellStyle name="Обычный 4 2 2 2 6 2 3 2" xfId="13178"/>
    <cellStyle name="Обычный 4 2 2 2 6 2 4" xfId="13179"/>
    <cellStyle name="Обычный 4 2 2 2 6 3" xfId="4214"/>
    <cellStyle name="Обычный 4 2 2 2 6 3 2" xfId="13180"/>
    <cellStyle name="Обычный 4 2 2 2 6 4" xfId="4215"/>
    <cellStyle name="Обычный 4 2 2 2 6 4 2" xfId="13181"/>
    <cellStyle name="Обычный 4 2 2 2 6 5" xfId="13182"/>
    <cellStyle name="Обычный 4 2 2 2 7" xfId="4216"/>
    <cellStyle name="Обычный 4 2 2 2 7 2" xfId="4217"/>
    <cellStyle name="Обычный 4 2 2 2 7 2 2" xfId="4218"/>
    <cellStyle name="Обычный 4 2 2 2 7 2 2 2" xfId="13183"/>
    <cellStyle name="Обычный 4 2 2 2 7 2 3" xfId="13184"/>
    <cellStyle name="Обычный 4 2 2 2 7 3" xfId="4219"/>
    <cellStyle name="Обычный 4 2 2 2 7 3 2" xfId="13185"/>
    <cellStyle name="Обычный 4 2 2 2 7 4" xfId="4220"/>
    <cellStyle name="Обычный 4 2 2 2 7 4 2" xfId="13186"/>
    <cellStyle name="Обычный 4 2 2 2 7 5" xfId="13187"/>
    <cellStyle name="Обычный 4 2 2 2 8" xfId="4221"/>
    <cellStyle name="Обычный 4 2 2 2 8 2" xfId="4222"/>
    <cellStyle name="Обычный 4 2 2 2 8 2 2" xfId="13188"/>
    <cellStyle name="Обычный 4 2 2 2 8 3" xfId="13189"/>
    <cellStyle name="Обычный 4 2 2 2 9" xfId="4223"/>
    <cellStyle name="Обычный 4 2 2 2 9 2" xfId="13190"/>
    <cellStyle name="Обычный 4 2 2 3" xfId="4224"/>
    <cellStyle name="Обычный 4 2 2 3 10" xfId="13191"/>
    <cellStyle name="Обычный 4 2 2 3 2" xfId="4225"/>
    <cellStyle name="Обычный 4 2 2 3 2 2" xfId="4226"/>
    <cellStyle name="Обычный 4 2 2 3 2 2 2" xfId="4227"/>
    <cellStyle name="Обычный 4 2 2 3 2 2 2 2" xfId="4228"/>
    <cellStyle name="Обычный 4 2 2 3 2 2 2 2 2" xfId="4229"/>
    <cellStyle name="Обычный 4 2 2 3 2 2 2 2 2 2" xfId="4230"/>
    <cellStyle name="Обычный 4 2 2 3 2 2 2 2 2 2 2" xfId="13192"/>
    <cellStyle name="Обычный 4 2 2 3 2 2 2 2 2 3" xfId="4231"/>
    <cellStyle name="Обычный 4 2 2 3 2 2 2 2 2 3 2" xfId="13193"/>
    <cellStyle name="Обычный 4 2 2 3 2 2 2 2 2 4" xfId="13194"/>
    <cellStyle name="Обычный 4 2 2 3 2 2 2 2 3" xfId="4232"/>
    <cellStyle name="Обычный 4 2 2 3 2 2 2 2 3 2" xfId="13195"/>
    <cellStyle name="Обычный 4 2 2 3 2 2 2 2 4" xfId="4233"/>
    <cellStyle name="Обычный 4 2 2 3 2 2 2 2 4 2" xfId="13196"/>
    <cellStyle name="Обычный 4 2 2 3 2 2 2 2 5" xfId="13197"/>
    <cellStyle name="Обычный 4 2 2 3 2 2 2 3" xfId="4234"/>
    <cellStyle name="Обычный 4 2 2 3 2 2 2 3 2" xfId="4235"/>
    <cellStyle name="Обычный 4 2 2 3 2 2 2 3 2 2" xfId="4236"/>
    <cellStyle name="Обычный 4 2 2 3 2 2 2 3 2 2 2" xfId="13198"/>
    <cellStyle name="Обычный 4 2 2 3 2 2 2 3 2 3" xfId="13199"/>
    <cellStyle name="Обычный 4 2 2 3 2 2 2 3 3" xfId="4237"/>
    <cellStyle name="Обычный 4 2 2 3 2 2 2 3 3 2" xfId="13200"/>
    <cellStyle name="Обычный 4 2 2 3 2 2 2 3 4" xfId="4238"/>
    <cellStyle name="Обычный 4 2 2 3 2 2 2 3 4 2" xfId="13201"/>
    <cellStyle name="Обычный 4 2 2 3 2 2 2 3 5" xfId="13202"/>
    <cellStyle name="Обычный 4 2 2 3 2 2 2 4" xfId="4239"/>
    <cellStyle name="Обычный 4 2 2 3 2 2 2 4 2" xfId="4240"/>
    <cellStyle name="Обычный 4 2 2 3 2 2 2 4 2 2" xfId="13203"/>
    <cellStyle name="Обычный 4 2 2 3 2 2 2 4 3" xfId="13204"/>
    <cellStyle name="Обычный 4 2 2 3 2 2 2 5" xfId="4241"/>
    <cellStyle name="Обычный 4 2 2 3 2 2 2 5 2" xfId="13205"/>
    <cellStyle name="Обычный 4 2 2 3 2 2 2 6" xfId="4242"/>
    <cellStyle name="Обычный 4 2 2 3 2 2 2 6 2" xfId="13206"/>
    <cellStyle name="Обычный 4 2 2 3 2 2 2 7" xfId="13207"/>
    <cellStyle name="Обычный 4 2 2 3 2 2 3" xfId="4243"/>
    <cellStyle name="Обычный 4 2 2 3 2 2 3 2" xfId="4244"/>
    <cellStyle name="Обычный 4 2 2 3 2 2 3 2 2" xfId="4245"/>
    <cellStyle name="Обычный 4 2 2 3 2 2 3 2 2 2" xfId="13208"/>
    <cellStyle name="Обычный 4 2 2 3 2 2 3 2 3" xfId="4246"/>
    <cellStyle name="Обычный 4 2 2 3 2 2 3 2 3 2" xfId="13209"/>
    <cellStyle name="Обычный 4 2 2 3 2 2 3 2 4" xfId="13210"/>
    <cellStyle name="Обычный 4 2 2 3 2 2 3 3" xfId="4247"/>
    <cellStyle name="Обычный 4 2 2 3 2 2 3 3 2" xfId="13211"/>
    <cellStyle name="Обычный 4 2 2 3 2 2 3 4" xfId="4248"/>
    <cellStyle name="Обычный 4 2 2 3 2 2 3 4 2" xfId="13212"/>
    <cellStyle name="Обычный 4 2 2 3 2 2 3 5" xfId="13213"/>
    <cellStyle name="Обычный 4 2 2 3 2 2 4" xfId="4249"/>
    <cellStyle name="Обычный 4 2 2 3 2 2 4 2" xfId="4250"/>
    <cellStyle name="Обычный 4 2 2 3 2 2 4 2 2" xfId="4251"/>
    <cellStyle name="Обычный 4 2 2 3 2 2 4 2 2 2" xfId="13214"/>
    <cellStyle name="Обычный 4 2 2 3 2 2 4 2 3" xfId="13215"/>
    <cellStyle name="Обычный 4 2 2 3 2 2 4 3" xfId="4252"/>
    <cellStyle name="Обычный 4 2 2 3 2 2 4 3 2" xfId="13216"/>
    <cellStyle name="Обычный 4 2 2 3 2 2 4 4" xfId="4253"/>
    <cellStyle name="Обычный 4 2 2 3 2 2 4 4 2" xfId="13217"/>
    <cellStyle name="Обычный 4 2 2 3 2 2 4 5" xfId="13218"/>
    <cellStyle name="Обычный 4 2 2 3 2 2 5" xfId="4254"/>
    <cellStyle name="Обычный 4 2 2 3 2 2 5 2" xfId="4255"/>
    <cellStyle name="Обычный 4 2 2 3 2 2 5 2 2" xfId="13219"/>
    <cellStyle name="Обычный 4 2 2 3 2 2 5 3" xfId="13220"/>
    <cellStyle name="Обычный 4 2 2 3 2 2 6" xfId="4256"/>
    <cellStyle name="Обычный 4 2 2 3 2 2 6 2" xfId="13221"/>
    <cellStyle name="Обычный 4 2 2 3 2 2 7" xfId="4257"/>
    <cellStyle name="Обычный 4 2 2 3 2 2 7 2" xfId="13222"/>
    <cellStyle name="Обычный 4 2 2 3 2 2 8" xfId="13223"/>
    <cellStyle name="Обычный 4 2 2 3 2 3" xfId="4258"/>
    <cellStyle name="Обычный 4 2 2 3 2 3 2" xfId="4259"/>
    <cellStyle name="Обычный 4 2 2 3 2 3 2 2" xfId="4260"/>
    <cellStyle name="Обычный 4 2 2 3 2 3 2 2 2" xfId="4261"/>
    <cellStyle name="Обычный 4 2 2 3 2 3 2 2 2 2" xfId="13224"/>
    <cellStyle name="Обычный 4 2 2 3 2 3 2 2 3" xfId="4262"/>
    <cellStyle name="Обычный 4 2 2 3 2 3 2 2 3 2" xfId="13225"/>
    <cellStyle name="Обычный 4 2 2 3 2 3 2 2 4" xfId="13226"/>
    <cellStyle name="Обычный 4 2 2 3 2 3 2 3" xfId="4263"/>
    <cellStyle name="Обычный 4 2 2 3 2 3 2 3 2" xfId="13227"/>
    <cellStyle name="Обычный 4 2 2 3 2 3 2 4" xfId="4264"/>
    <cellStyle name="Обычный 4 2 2 3 2 3 2 4 2" xfId="13228"/>
    <cellStyle name="Обычный 4 2 2 3 2 3 2 5" xfId="13229"/>
    <cellStyle name="Обычный 4 2 2 3 2 3 3" xfId="4265"/>
    <cellStyle name="Обычный 4 2 2 3 2 3 3 2" xfId="4266"/>
    <cellStyle name="Обычный 4 2 2 3 2 3 3 2 2" xfId="4267"/>
    <cellStyle name="Обычный 4 2 2 3 2 3 3 2 2 2" xfId="13230"/>
    <cellStyle name="Обычный 4 2 2 3 2 3 3 2 3" xfId="13231"/>
    <cellStyle name="Обычный 4 2 2 3 2 3 3 3" xfId="4268"/>
    <cellStyle name="Обычный 4 2 2 3 2 3 3 3 2" xfId="13232"/>
    <cellStyle name="Обычный 4 2 2 3 2 3 3 4" xfId="4269"/>
    <cellStyle name="Обычный 4 2 2 3 2 3 3 4 2" xfId="13233"/>
    <cellStyle name="Обычный 4 2 2 3 2 3 3 5" xfId="13234"/>
    <cellStyle name="Обычный 4 2 2 3 2 3 4" xfId="4270"/>
    <cellStyle name="Обычный 4 2 2 3 2 3 4 2" xfId="4271"/>
    <cellStyle name="Обычный 4 2 2 3 2 3 4 2 2" xfId="13235"/>
    <cellStyle name="Обычный 4 2 2 3 2 3 4 3" xfId="13236"/>
    <cellStyle name="Обычный 4 2 2 3 2 3 5" xfId="4272"/>
    <cellStyle name="Обычный 4 2 2 3 2 3 5 2" xfId="13237"/>
    <cellStyle name="Обычный 4 2 2 3 2 3 6" xfId="4273"/>
    <cellStyle name="Обычный 4 2 2 3 2 3 6 2" xfId="13238"/>
    <cellStyle name="Обычный 4 2 2 3 2 3 7" xfId="13239"/>
    <cellStyle name="Обычный 4 2 2 3 2 4" xfId="4274"/>
    <cellStyle name="Обычный 4 2 2 3 2 4 2" xfId="4275"/>
    <cellStyle name="Обычный 4 2 2 3 2 4 2 2" xfId="4276"/>
    <cellStyle name="Обычный 4 2 2 3 2 4 2 2 2" xfId="13240"/>
    <cellStyle name="Обычный 4 2 2 3 2 4 2 3" xfId="4277"/>
    <cellStyle name="Обычный 4 2 2 3 2 4 2 3 2" xfId="13241"/>
    <cellStyle name="Обычный 4 2 2 3 2 4 2 4" xfId="13242"/>
    <cellStyle name="Обычный 4 2 2 3 2 4 3" xfId="4278"/>
    <cellStyle name="Обычный 4 2 2 3 2 4 3 2" xfId="13243"/>
    <cellStyle name="Обычный 4 2 2 3 2 4 4" xfId="4279"/>
    <cellStyle name="Обычный 4 2 2 3 2 4 4 2" xfId="13244"/>
    <cellStyle name="Обычный 4 2 2 3 2 4 5" xfId="13245"/>
    <cellStyle name="Обычный 4 2 2 3 2 5" xfId="4280"/>
    <cellStyle name="Обычный 4 2 2 3 2 5 2" xfId="4281"/>
    <cellStyle name="Обычный 4 2 2 3 2 5 2 2" xfId="4282"/>
    <cellStyle name="Обычный 4 2 2 3 2 5 2 2 2" xfId="13246"/>
    <cellStyle name="Обычный 4 2 2 3 2 5 2 3" xfId="13247"/>
    <cellStyle name="Обычный 4 2 2 3 2 5 3" xfId="4283"/>
    <cellStyle name="Обычный 4 2 2 3 2 5 3 2" xfId="13248"/>
    <cellStyle name="Обычный 4 2 2 3 2 5 4" xfId="4284"/>
    <cellStyle name="Обычный 4 2 2 3 2 5 4 2" xfId="13249"/>
    <cellStyle name="Обычный 4 2 2 3 2 5 5" xfId="13250"/>
    <cellStyle name="Обычный 4 2 2 3 2 6" xfId="4285"/>
    <cellStyle name="Обычный 4 2 2 3 2 6 2" xfId="4286"/>
    <cellStyle name="Обычный 4 2 2 3 2 6 2 2" xfId="13251"/>
    <cellStyle name="Обычный 4 2 2 3 2 6 3" xfId="13252"/>
    <cellStyle name="Обычный 4 2 2 3 2 7" xfId="4287"/>
    <cellStyle name="Обычный 4 2 2 3 2 7 2" xfId="13253"/>
    <cellStyle name="Обычный 4 2 2 3 2 8" xfId="4288"/>
    <cellStyle name="Обычный 4 2 2 3 2 8 2" xfId="13254"/>
    <cellStyle name="Обычный 4 2 2 3 2 9" xfId="13255"/>
    <cellStyle name="Обычный 4 2 2 3 3" xfId="4289"/>
    <cellStyle name="Обычный 4 2 2 3 3 2" xfId="4290"/>
    <cellStyle name="Обычный 4 2 2 3 3 2 2" xfId="4291"/>
    <cellStyle name="Обычный 4 2 2 3 3 2 2 2" xfId="4292"/>
    <cellStyle name="Обычный 4 2 2 3 3 2 2 2 2" xfId="4293"/>
    <cellStyle name="Обычный 4 2 2 3 3 2 2 2 2 2" xfId="13256"/>
    <cellStyle name="Обычный 4 2 2 3 3 2 2 2 3" xfId="4294"/>
    <cellStyle name="Обычный 4 2 2 3 3 2 2 2 3 2" xfId="13257"/>
    <cellStyle name="Обычный 4 2 2 3 3 2 2 2 4" xfId="13258"/>
    <cellStyle name="Обычный 4 2 2 3 3 2 2 3" xfId="4295"/>
    <cellStyle name="Обычный 4 2 2 3 3 2 2 3 2" xfId="13259"/>
    <cellStyle name="Обычный 4 2 2 3 3 2 2 4" xfId="4296"/>
    <cellStyle name="Обычный 4 2 2 3 3 2 2 4 2" xfId="13260"/>
    <cellStyle name="Обычный 4 2 2 3 3 2 2 5" xfId="13261"/>
    <cellStyle name="Обычный 4 2 2 3 3 2 3" xfId="4297"/>
    <cellStyle name="Обычный 4 2 2 3 3 2 3 2" xfId="4298"/>
    <cellStyle name="Обычный 4 2 2 3 3 2 3 2 2" xfId="4299"/>
    <cellStyle name="Обычный 4 2 2 3 3 2 3 2 2 2" xfId="13262"/>
    <cellStyle name="Обычный 4 2 2 3 3 2 3 2 3" xfId="13263"/>
    <cellStyle name="Обычный 4 2 2 3 3 2 3 3" xfId="4300"/>
    <cellStyle name="Обычный 4 2 2 3 3 2 3 3 2" xfId="13264"/>
    <cellStyle name="Обычный 4 2 2 3 3 2 3 4" xfId="4301"/>
    <cellStyle name="Обычный 4 2 2 3 3 2 3 4 2" xfId="13265"/>
    <cellStyle name="Обычный 4 2 2 3 3 2 3 5" xfId="13266"/>
    <cellStyle name="Обычный 4 2 2 3 3 2 4" xfId="4302"/>
    <cellStyle name="Обычный 4 2 2 3 3 2 4 2" xfId="4303"/>
    <cellStyle name="Обычный 4 2 2 3 3 2 4 2 2" xfId="13267"/>
    <cellStyle name="Обычный 4 2 2 3 3 2 4 3" xfId="13268"/>
    <cellStyle name="Обычный 4 2 2 3 3 2 5" xfId="4304"/>
    <cellStyle name="Обычный 4 2 2 3 3 2 5 2" xfId="13269"/>
    <cellStyle name="Обычный 4 2 2 3 3 2 6" xfId="4305"/>
    <cellStyle name="Обычный 4 2 2 3 3 2 6 2" xfId="13270"/>
    <cellStyle name="Обычный 4 2 2 3 3 2 7" xfId="13271"/>
    <cellStyle name="Обычный 4 2 2 3 3 3" xfId="4306"/>
    <cellStyle name="Обычный 4 2 2 3 3 3 2" xfId="4307"/>
    <cellStyle name="Обычный 4 2 2 3 3 3 2 2" xfId="4308"/>
    <cellStyle name="Обычный 4 2 2 3 3 3 2 2 2" xfId="13272"/>
    <cellStyle name="Обычный 4 2 2 3 3 3 2 3" xfId="4309"/>
    <cellStyle name="Обычный 4 2 2 3 3 3 2 3 2" xfId="13273"/>
    <cellStyle name="Обычный 4 2 2 3 3 3 2 4" xfId="13274"/>
    <cellStyle name="Обычный 4 2 2 3 3 3 3" xfId="4310"/>
    <cellStyle name="Обычный 4 2 2 3 3 3 3 2" xfId="13275"/>
    <cellStyle name="Обычный 4 2 2 3 3 3 4" xfId="4311"/>
    <cellStyle name="Обычный 4 2 2 3 3 3 4 2" xfId="13276"/>
    <cellStyle name="Обычный 4 2 2 3 3 3 5" xfId="13277"/>
    <cellStyle name="Обычный 4 2 2 3 3 4" xfId="4312"/>
    <cellStyle name="Обычный 4 2 2 3 3 4 2" xfId="4313"/>
    <cellStyle name="Обычный 4 2 2 3 3 4 2 2" xfId="4314"/>
    <cellStyle name="Обычный 4 2 2 3 3 4 2 2 2" xfId="13278"/>
    <cellStyle name="Обычный 4 2 2 3 3 4 2 3" xfId="13279"/>
    <cellStyle name="Обычный 4 2 2 3 3 4 3" xfId="4315"/>
    <cellStyle name="Обычный 4 2 2 3 3 4 3 2" xfId="13280"/>
    <cellStyle name="Обычный 4 2 2 3 3 4 4" xfId="4316"/>
    <cellStyle name="Обычный 4 2 2 3 3 4 4 2" xfId="13281"/>
    <cellStyle name="Обычный 4 2 2 3 3 4 5" xfId="13282"/>
    <cellStyle name="Обычный 4 2 2 3 3 5" xfId="4317"/>
    <cellStyle name="Обычный 4 2 2 3 3 5 2" xfId="4318"/>
    <cellStyle name="Обычный 4 2 2 3 3 5 2 2" xfId="13283"/>
    <cellStyle name="Обычный 4 2 2 3 3 5 3" xfId="13284"/>
    <cellStyle name="Обычный 4 2 2 3 3 6" xfId="4319"/>
    <cellStyle name="Обычный 4 2 2 3 3 6 2" xfId="13285"/>
    <cellStyle name="Обычный 4 2 2 3 3 7" xfId="4320"/>
    <cellStyle name="Обычный 4 2 2 3 3 7 2" xfId="13286"/>
    <cellStyle name="Обычный 4 2 2 3 3 8" xfId="13287"/>
    <cellStyle name="Обычный 4 2 2 3 4" xfId="4321"/>
    <cellStyle name="Обычный 4 2 2 3 4 2" xfId="4322"/>
    <cellStyle name="Обычный 4 2 2 3 4 2 2" xfId="4323"/>
    <cellStyle name="Обычный 4 2 2 3 4 2 2 2" xfId="4324"/>
    <cellStyle name="Обычный 4 2 2 3 4 2 2 2 2" xfId="13288"/>
    <cellStyle name="Обычный 4 2 2 3 4 2 2 3" xfId="4325"/>
    <cellStyle name="Обычный 4 2 2 3 4 2 2 3 2" xfId="13289"/>
    <cellStyle name="Обычный 4 2 2 3 4 2 2 4" xfId="13290"/>
    <cellStyle name="Обычный 4 2 2 3 4 2 3" xfId="4326"/>
    <cellStyle name="Обычный 4 2 2 3 4 2 3 2" xfId="13291"/>
    <cellStyle name="Обычный 4 2 2 3 4 2 4" xfId="4327"/>
    <cellStyle name="Обычный 4 2 2 3 4 2 4 2" xfId="13292"/>
    <cellStyle name="Обычный 4 2 2 3 4 2 5" xfId="13293"/>
    <cellStyle name="Обычный 4 2 2 3 4 3" xfId="4328"/>
    <cellStyle name="Обычный 4 2 2 3 4 3 2" xfId="4329"/>
    <cellStyle name="Обычный 4 2 2 3 4 3 2 2" xfId="4330"/>
    <cellStyle name="Обычный 4 2 2 3 4 3 2 2 2" xfId="13294"/>
    <cellStyle name="Обычный 4 2 2 3 4 3 2 3" xfId="13295"/>
    <cellStyle name="Обычный 4 2 2 3 4 3 3" xfId="4331"/>
    <cellStyle name="Обычный 4 2 2 3 4 3 3 2" xfId="13296"/>
    <cellStyle name="Обычный 4 2 2 3 4 3 4" xfId="4332"/>
    <cellStyle name="Обычный 4 2 2 3 4 3 4 2" xfId="13297"/>
    <cellStyle name="Обычный 4 2 2 3 4 3 5" xfId="13298"/>
    <cellStyle name="Обычный 4 2 2 3 4 4" xfId="4333"/>
    <cellStyle name="Обычный 4 2 2 3 4 4 2" xfId="4334"/>
    <cellStyle name="Обычный 4 2 2 3 4 4 2 2" xfId="13299"/>
    <cellStyle name="Обычный 4 2 2 3 4 4 3" xfId="13300"/>
    <cellStyle name="Обычный 4 2 2 3 4 5" xfId="4335"/>
    <cellStyle name="Обычный 4 2 2 3 4 5 2" xfId="13301"/>
    <cellStyle name="Обычный 4 2 2 3 4 6" xfId="4336"/>
    <cellStyle name="Обычный 4 2 2 3 4 6 2" xfId="13302"/>
    <cellStyle name="Обычный 4 2 2 3 4 7" xfId="13303"/>
    <cellStyle name="Обычный 4 2 2 3 5" xfId="4337"/>
    <cellStyle name="Обычный 4 2 2 3 5 2" xfId="4338"/>
    <cellStyle name="Обычный 4 2 2 3 5 2 2" xfId="4339"/>
    <cellStyle name="Обычный 4 2 2 3 5 2 2 2" xfId="13304"/>
    <cellStyle name="Обычный 4 2 2 3 5 2 3" xfId="4340"/>
    <cellStyle name="Обычный 4 2 2 3 5 2 3 2" xfId="13305"/>
    <cellStyle name="Обычный 4 2 2 3 5 2 4" xfId="13306"/>
    <cellStyle name="Обычный 4 2 2 3 5 3" xfId="4341"/>
    <cellStyle name="Обычный 4 2 2 3 5 3 2" xfId="13307"/>
    <cellStyle name="Обычный 4 2 2 3 5 4" xfId="4342"/>
    <cellStyle name="Обычный 4 2 2 3 5 4 2" xfId="13308"/>
    <cellStyle name="Обычный 4 2 2 3 5 5" xfId="13309"/>
    <cellStyle name="Обычный 4 2 2 3 6" xfId="4343"/>
    <cellStyle name="Обычный 4 2 2 3 6 2" xfId="4344"/>
    <cellStyle name="Обычный 4 2 2 3 6 2 2" xfId="4345"/>
    <cellStyle name="Обычный 4 2 2 3 6 2 2 2" xfId="13310"/>
    <cellStyle name="Обычный 4 2 2 3 6 2 3" xfId="13311"/>
    <cellStyle name="Обычный 4 2 2 3 6 3" xfId="4346"/>
    <cellStyle name="Обычный 4 2 2 3 6 3 2" xfId="13312"/>
    <cellStyle name="Обычный 4 2 2 3 6 4" xfId="4347"/>
    <cellStyle name="Обычный 4 2 2 3 6 4 2" xfId="13313"/>
    <cellStyle name="Обычный 4 2 2 3 6 5" xfId="13314"/>
    <cellStyle name="Обычный 4 2 2 3 7" xfId="4348"/>
    <cellStyle name="Обычный 4 2 2 3 7 2" xfId="4349"/>
    <cellStyle name="Обычный 4 2 2 3 7 2 2" xfId="13315"/>
    <cellStyle name="Обычный 4 2 2 3 7 3" xfId="13316"/>
    <cellStyle name="Обычный 4 2 2 3 8" xfId="4350"/>
    <cellStyle name="Обычный 4 2 2 3 8 2" xfId="13317"/>
    <cellStyle name="Обычный 4 2 2 3 9" xfId="4351"/>
    <cellStyle name="Обычный 4 2 2 3 9 2" xfId="13318"/>
    <cellStyle name="Обычный 4 2 2 4" xfId="4352"/>
    <cellStyle name="Обычный 4 2 2 4 2" xfId="4353"/>
    <cellStyle name="Обычный 4 2 2 4 2 2" xfId="4354"/>
    <cellStyle name="Обычный 4 2 2 4 2 2 2" xfId="4355"/>
    <cellStyle name="Обычный 4 2 2 4 2 2 2 2" xfId="4356"/>
    <cellStyle name="Обычный 4 2 2 4 2 2 2 2 2" xfId="4357"/>
    <cellStyle name="Обычный 4 2 2 4 2 2 2 2 2 2" xfId="13319"/>
    <cellStyle name="Обычный 4 2 2 4 2 2 2 2 3" xfId="4358"/>
    <cellStyle name="Обычный 4 2 2 4 2 2 2 2 3 2" xfId="13320"/>
    <cellStyle name="Обычный 4 2 2 4 2 2 2 2 4" xfId="13321"/>
    <cellStyle name="Обычный 4 2 2 4 2 2 2 3" xfId="4359"/>
    <cellStyle name="Обычный 4 2 2 4 2 2 2 3 2" xfId="13322"/>
    <cellStyle name="Обычный 4 2 2 4 2 2 2 4" xfId="4360"/>
    <cellStyle name="Обычный 4 2 2 4 2 2 2 4 2" xfId="13323"/>
    <cellStyle name="Обычный 4 2 2 4 2 2 2 5" xfId="13324"/>
    <cellStyle name="Обычный 4 2 2 4 2 2 3" xfId="4361"/>
    <cellStyle name="Обычный 4 2 2 4 2 2 3 2" xfId="4362"/>
    <cellStyle name="Обычный 4 2 2 4 2 2 3 2 2" xfId="4363"/>
    <cellStyle name="Обычный 4 2 2 4 2 2 3 2 2 2" xfId="13325"/>
    <cellStyle name="Обычный 4 2 2 4 2 2 3 2 3" xfId="13326"/>
    <cellStyle name="Обычный 4 2 2 4 2 2 3 3" xfId="4364"/>
    <cellStyle name="Обычный 4 2 2 4 2 2 3 3 2" xfId="13327"/>
    <cellStyle name="Обычный 4 2 2 4 2 2 3 4" xfId="4365"/>
    <cellStyle name="Обычный 4 2 2 4 2 2 3 4 2" xfId="13328"/>
    <cellStyle name="Обычный 4 2 2 4 2 2 3 5" xfId="13329"/>
    <cellStyle name="Обычный 4 2 2 4 2 2 4" xfId="4366"/>
    <cellStyle name="Обычный 4 2 2 4 2 2 4 2" xfId="4367"/>
    <cellStyle name="Обычный 4 2 2 4 2 2 4 2 2" xfId="13330"/>
    <cellStyle name="Обычный 4 2 2 4 2 2 4 3" xfId="13331"/>
    <cellStyle name="Обычный 4 2 2 4 2 2 5" xfId="4368"/>
    <cellStyle name="Обычный 4 2 2 4 2 2 5 2" xfId="13332"/>
    <cellStyle name="Обычный 4 2 2 4 2 2 6" xfId="4369"/>
    <cellStyle name="Обычный 4 2 2 4 2 2 6 2" xfId="13333"/>
    <cellStyle name="Обычный 4 2 2 4 2 2 7" xfId="13334"/>
    <cellStyle name="Обычный 4 2 2 4 2 3" xfId="4370"/>
    <cellStyle name="Обычный 4 2 2 4 2 3 2" xfId="4371"/>
    <cellStyle name="Обычный 4 2 2 4 2 3 2 2" xfId="4372"/>
    <cellStyle name="Обычный 4 2 2 4 2 3 2 2 2" xfId="13335"/>
    <cellStyle name="Обычный 4 2 2 4 2 3 2 3" xfId="4373"/>
    <cellStyle name="Обычный 4 2 2 4 2 3 2 3 2" xfId="13336"/>
    <cellStyle name="Обычный 4 2 2 4 2 3 2 4" xfId="13337"/>
    <cellStyle name="Обычный 4 2 2 4 2 3 3" xfId="4374"/>
    <cellStyle name="Обычный 4 2 2 4 2 3 3 2" xfId="13338"/>
    <cellStyle name="Обычный 4 2 2 4 2 3 4" xfId="4375"/>
    <cellStyle name="Обычный 4 2 2 4 2 3 4 2" xfId="13339"/>
    <cellStyle name="Обычный 4 2 2 4 2 3 5" xfId="13340"/>
    <cellStyle name="Обычный 4 2 2 4 2 4" xfId="4376"/>
    <cellStyle name="Обычный 4 2 2 4 2 4 2" xfId="4377"/>
    <cellStyle name="Обычный 4 2 2 4 2 4 2 2" xfId="4378"/>
    <cellStyle name="Обычный 4 2 2 4 2 4 2 2 2" xfId="13341"/>
    <cellStyle name="Обычный 4 2 2 4 2 4 2 3" xfId="13342"/>
    <cellStyle name="Обычный 4 2 2 4 2 4 3" xfId="4379"/>
    <cellStyle name="Обычный 4 2 2 4 2 4 3 2" xfId="13343"/>
    <cellStyle name="Обычный 4 2 2 4 2 4 4" xfId="4380"/>
    <cellStyle name="Обычный 4 2 2 4 2 4 4 2" xfId="13344"/>
    <cellStyle name="Обычный 4 2 2 4 2 4 5" xfId="13345"/>
    <cellStyle name="Обычный 4 2 2 4 2 5" xfId="4381"/>
    <cellStyle name="Обычный 4 2 2 4 2 5 2" xfId="4382"/>
    <cellStyle name="Обычный 4 2 2 4 2 5 2 2" xfId="13346"/>
    <cellStyle name="Обычный 4 2 2 4 2 5 3" xfId="13347"/>
    <cellStyle name="Обычный 4 2 2 4 2 6" xfId="4383"/>
    <cellStyle name="Обычный 4 2 2 4 2 6 2" xfId="13348"/>
    <cellStyle name="Обычный 4 2 2 4 2 7" xfId="4384"/>
    <cellStyle name="Обычный 4 2 2 4 2 7 2" xfId="13349"/>
    <cellStyle name="Обычный 4 2 2 4 2 8" xfId="13350"/>
    <cellStyle name="Обычный 4 2 2 4 3" xfId="4385"/>
    <cellStyle name="Обычный 4 2 2 4 3 2" xfId="4386"/>
    <cellStyle name="Обычный 4 2 2 4 3 2 2" xfId="4387"/>
    <cellStyle name="Обычный 4 2 2 4 3 2 2 2" xfId="4388"/>
    <cellStyle name="Обычный 4 2 2 4 3 2 2 2 2" xfId="13351"/>
    <cellStyle name="Обычный 4 2 2 4 3 2 2 3" xfId="4389"/>
    <cellStyle name="Обычный 4 2 2 4 3 2 2 3 2" xfId="13352"/>
    <cellStyle name="Обычный 4 2 2 4 3 2 2 4" xfId="13353"/>
    <cellStyle name="Обычный 4 2 2 4 3 2 3" xfId="4390"/>
    <cellStyle name="Обычный 4 2 2 4 3 2 3 2" xfId="13354"/>
    <cellStyle name="Обычный 4 2 2 4 3 2 4" xfId="4391"/>
    <cellStyle name="Обычный 4 2 2 4 3 2 4 2" xfId="13355"/>
    <cellStyle name="Обычный 4 2 2 4 3 2 5" xfId="13356"/>
    <cellStyle name="Обычный 4 2 2 4 3 3" xfId="4392"/>
    <cellStyle name="Обычный 4 2 2 4 3 3 2" xfId="4393"/>
    <cellStyle name="Обычный 4 2 2 4 3 3 2 2" xfId="4394"/>
    <cellStyle name="Обычный 4 2 2 4 3 3 2 2 2" xfId="13357"/>
    <cellStyle name="Обычный 4 2 2 4 3 3 2 3" xfId="13358"/>
    <cellStyle name="Обычный 4 2 2 4 3 3 3" xfId="4395"/>
    <cellStyle name="Обычный 4 2 2 4 3 3 3 2" xfId="13359"/>
    <cellStyle name="Обычный 4 2 2 4 3 3 4" xfId="4396"/>
    <cellStyle name="Обычный 4 2 2 4 3 3 4 2" xfId="13360"/>
    <cellStyle name="Обычный 4 2 2 4 3 3 5" xfId="13361"/>
    <cellStyle name="Обычный 4 2 2 4 3 4" xfId="4397"/>
    <cellStyle name="Обычный 4 2 2 4 3 4 2" xfId="4398"/>
    <cellStyle name="Обычный 4 2 2 4 3 4 2 2" xfId="13362"/>
    <cellStyle name="Обычный 4 2 2 4 3 4 3" xfId="13363"/>
    <cellStyle name="Обычный 4 2 2 4 3 5" xfId="4399"/>
    <cellStyle name="Обычный 4 2 2 4 3 5 2" xfId="13364"/>
    <cellStyle name="Обычный 4 2 2 4 3 6" xfId="4400"/>
    <cellStyle name="Обычный 4 2 2 4 3 6 2" xfId="13365"/>
    <cellStyle name="Обычный 4 2 2 4 3 7" xfId="13366"/>
    <cellStyle name="Обычный 4 2 2 4 4" xfId="4401"/>
    <cellStyle name="Обычный 4 2 2 4 4 2" xfId="4402"/>
    <cellStyle name="Обычный 4 2 2 4 4 2 2" xfId="4403"/>
    <cellStyle name="Обычный 4 2 2 4 4 2 2 2" xfId="13367"/>
    <cellStyle name="Обычный 4 2 2 4 4 2 3" xfId="4404"/>
    <cellStyle name="Обычный 4 2 2 4 4 2 3 2" xfId="13368"/>
    <cellStyle name="Обычный 4 2 2 4 4 2 4" xfId="13369"/>
    <cellStyle name="Обычный 4 2 2 4 4 3" xfId="4405"/>
    <cellStyle name="Обычный 4 2 2 4 4 3 2" xfId="13370"/>
    <cellStyle name="Обычный 4 2 2 4 4 4" xfId="4406"/>
    <cellStyle name="Обычный 4 2 2 4 4 4 2" xfId="13371"/>
    <cellStyle name="Обычный 4 2 2 4 4 5" xfId="13372"/>
    <cellStyle name="Обычный 4 2 2 4 5" xfId="4407"/>
    <cellStyle name="Обычный 4 2 2 4 5 2" xfId="4408"/>
    <cellStyle name="Обычный 4 2 2 4 5 2 2" xfId="4409"/>
    <cellStyle name="Обычный 4 2 2 4 5 2 2 2" xfId="13373"/>
    <cellStyle name="Обычный 4 2 2 4 5 2 3" xfId="13374"/>
    <cellStyle name="Обычный 4 2 2 4 5 3" xfId="4410"/>
    <cellStyle name="Обычный 4 2 2 4 5 3 2" xfId="13375"/>
    <cellStyle name="Обычный 4 2 2 4 5 4" xfId="4411"/>
    <cellStyle name="Обычный 4 2 2 4 5 4 2" xfId="13376"/>
    <cellStyle name="Обычный 4 2 2 4 5 5" xfId="13377"/>
    <cellStyle name="Обычный 4 2 2 4 6" xfId="4412"/>
    <cellStyle name="Обычный 4 2 2 4 6 2" xfId="4413"/>
    <cellStyle name="Обычный 4 2 2 4 6 2 2" xfId="13378"/>
    <cellStyle name="Обычный 4 2 2 4 6 3" xfId="13379"/>
    <cellStyle name="Обычный 4 2 2 4 7" xfId="4414"/>
    <cellStyle name="Обычный 4 2 2 4 7 2" xfId="13380"/>
    <cellStyle name="Обычный 4 2 2 4 8" xfId="4415"/>
    <cellStyle name="Обычный 4 2 2 4 8 2" xfId="13381"/>
    <cellStyle name="Обычный 4 2 2 4 9" xfId="13382"/>
    <cellStyle name="Обычный 4 2 2 5" xfId="4416"/>
    <cellStyle name="Обычный 4 2 2 5 2" xfId="4417"/>
    <cellStyle name="Обычный 4 2 2 5 2 2" xfId="4418"/>
    <cellStyle name="Обычный 4 2 2 5 2 2 2" xfId="4419"/>
    <cellStyle name="Обычный 4 2 2 5 2 2 2 2" xfId="4420"/>
    <cellStyle name="Обычный 4 2 2 5 2 2 2 2 2" xfId="13383"/>
    <cellStyle name="Обычный 4 2 2 5 2 2 2 3" xfId="4421"/>
    <cellStyle name="Обычный 4 2 2 5 2 2 2 3 2" xfId="13384"/>
    <cellStyle name="Обычный 4 2 2 5 2 2 2 4" xfId="13385"/>
    <cellStyle name="Обычный 4 2 2 5 2 2 3" xfId="4422"/>
    <cellStyle name="Обычный 4 2 2 5 2 2 3 2" xfId="13386"/>
    <cellStyle name="Обычный 4 2 2 5 2 2 4" xfId="4423"/>
    <cellStyle name="Обычный 4 2 2 5 2 2 4 2" xfId="13387"/>
    <cellStyle name="Обычный 4 2 2 5 2 2 5" xfId="13388"/>
    <cellStyle name="Обычный 4 2 2 5 2 3" xfId="4424"/>
    <cellStyle name="Обычный 4 2 2 5 2 3 2" xfId="4425"/>
    <cellStyle name="Обычный 4 2 2 5 2 3 2 2" xfId="4426"/>
    <cellStyle name="Обычный 4 2 2 5 2 3 2 2 2" xfId="13389"/>
    <cellStyle name="Обычный 4 2 2 5 2 3 2 3" xfId="13390"/>
    <cellStyle name="Обычный 4 2 2 5 2 3 3" xfId="4427"/>
    <cellStyle name="Обычный 4 2 2 5 2 3 3 2" xfId="13391"/>
    <cellStyle name="Обычный 4 2 2 5 2 3 4" xfId="4428"/>
    <cellStyle name="Обычный 4 2 2 5 2 3 4 2" xfId="13392"/>
    <cellStyle name="Обычный 4 2 2 5 2 3 5" xfId="13393"/>
    <cellStyle name="Обычный 4 2 2 5 2 4" xfId="4429"/>
    <cellStyle name="Обычный 4 2 2 5 2 4 2" xfId="4430"/>
    <cellStyle name="Обычный 4 2 2 5 2 4 2 2" xfId="13394"/>
    <cellStyle name="Обычный 4 2 2 5 2 4 3" xfId="13395"/>
    <cellStyle name="Обычный 4 2 2 5 2 5" xfId="4431"/>
    <cellStyle name="Обычный 4 2 2 5 2 5 2" xfId="13396"/>
    <cellStyle name="Обычный 4 2 2 5 2 6" xfId="4432"/>
    <cellStyle name="Обычный 4 2 2 5 2 6 2" xfId="13397"/>
    <cellStyle name="Обычный 4 2 2 5 2 7" xfId="13398"/>
    <cellStyle name="Обычный 4 2 2 5 3" xfId="4433"/>
    <cellStyle name="Обычный 4 2 2 5 3 2" xfId="4434"/>
    <cellStyle name="Обычный 4 2 2 5 3 2 2" xfId="4435"/>
    <cellStyle name="Обычный 4 2 2 5 3 2 2 2" xfId="13399"/>
    <cellStyle name="Обычный 4 2 2 5 3 2 3" xfId="4436"/>
    <cellStyle name="Обычный 4 2 2 5 3 2 3 2" xfId="13400"/>
    <cellStyle name="Обычный 4 2 2 5 3 2 4" xfId="13401"/>
    <cellStyle name="Обычный 4 2 2 5 3 3" xfId="4437"/>
    <cellStyle name="Обычный 4 2 2 5 3 3 2" xfId="13402"/>
    <cellStyle name="Обычный 4 2 2 5 3 4" xfId="4438"/>
    <cellStyle name="Обычный 4 2 2 5 3 4 2" xfId="13403"/>
    <cellStyle name="Обычный 4 2 2 5 3 5" xfId="13404"/>
    <cellStyle name="Обычный 4 2 2 5 4" xfId="4439"/>
    <cellStyle name="Обычный 4 2 2 5 4 2" xfId="4440"/>
    <cellStyle name="Обычный 4 2 2 5 4 2 2" xfId="4441"/>
    <cellStyle name="Обычный 4 2 2 5 4 2 2 2" xfId="13405"/>
    <cellStyle name="Обычный 4 2 2 5 4 2 3" xfId="13406"/>
    <cellStyle name="Обычный 4 2 2 5 4 3" xfId="4442"/>
    <cellStyle name="Обычный 4 2 2 5 4 3 2" xfId="13407"/>
    <cellStyle name="Обычный 4 2 2 5 4 4" xfId="4443"/>
    <cellStyle name="Обычный 4 2 2 5 4 4 2" xfId="13408"/>
    <cellStyle name="Обычный 4 2 2 5 4 5" xfId="13409"/>
    <cellStyle name="Обычный 4 2 2 5 5" xfId="4444"/>
    <cellStyle name="Обычный 4 2 2 5 5 2" xfId="4445"/>
    <cellStyle name="Обычный 4 2 2 5 5 2 2" xfId="13410"/>
    <cellStyle name="Обычный 4 2 2 5 5 3" xfId="13411"/>
    <cellStyle name="Обычный 4 2 2 5 6" xfId="4446"/>
    <cellStyle name="Обычный 4 2 2 5 6 2" xfId="13412"/>
    <cellStyle name="Обычный 4 2 2 5 7" xfId="4447"/>
    <cellStyle name="Обычный 4 2 2 5 7 2" xfId="13413"/>
    <cellStyle name="Обычный 4 2 2 5 8" xfId="13414"/>
    <cellStyle name="Обычный 4 2 2 6" xfId="4448"/>
    <cellStyle name="Обычный 4 2 2 6 2" xfId="4449"/>
    <cellStyle name="Обычный 4 2 2 6 2 2" xfId="4450"/>
    <cellStyle name="Обычный 4 2 2 6 2 2 2" xfId="4451"/>
    <cellStyle name="Обычный 4 2 2 6 2 2 2 2" xfId="13415"/>
    <cellStyle name="Обычный 4 2 2 6 2 2 3" xfId="4452"/>
    <cellStyle name="Обычный 4 2 2 6 2 2 3 2" xfId="13416"/>
    <cellStyle name="Обычный 4 2 2 6 2 2 4" xfId="13417"/>
    <cellStyle name="Обычный 4 2 2 6 2 3" xfId="4453"/>
    <cellStyle name="Обычный 4 2 2 6 2 3 2" xfId="13418"/>
    <cellStyle name="Обычный 4 2 2 6 2 4" xfId="4454"/>
    <cellStyle name="Обычный 4 2 2 6 2 4 2" xfId="13419"/>
    <cellStyle name="Обычный 4 2 2 6 2 5" xfId="13420"/>
    <cellStyle name="Обычный 4 2 2 6 3" xfId="4455"/>
    <cellStyle name="Обычный 4 2 2 6 3 2" xfId="4456"/>
    <cellStyle name="Обычный 4 2 2 6 3 2 2" xfId="4457"/>
    <cellStyle name="Обычный 4 2 2 6 3 2 2 2" xfId="13421"/>
    <cellStyle name="Обычный 4 2 2 6 3 2 3" xfId="13422"/>
    <cellStyle name="Обычный 4 2 2 6 3 3" xfId="4458"/>
    <cellStyle name="Обычный 4 2 2 6 3 3 2" xfId="13423"/>
    <cellStyle name="Обычный 4 2 2 6 3 4" xfId="4459"/>
    <cellStyle name="Обычный 4 2 2 6 3 4 2" xfId="13424"/>
    <cellStyle name="Обычный 4 2 2 6 3 5" xfId="13425"/>
    <cellStyle name="Обычный 4 2 2 6 4" xfId="4460"/>
    <cellStyle name="Обычный 4 2 2 6 4 2" xfId="4461"/>
    <cellStyle name="Обычный 4 2 2 6 4 2 2" xfId="13426"/>
    <cellStyle name="Обычный 4 2 2 6 4 3" xfId="13427"/>
    <cellStyle name="Обычный 4 2 2 6 5" xfId="4462"/>
    <cellStyle name="Обычный 4 2 2 6 5 2" xfId="13428"/>
    <cellStyle name="Обычный 4 2 2 6 6" xfId="4463"/>
    <cellStyle name="Обычный 4 2 2 6 6 2" xfId="13429"/>
    <cellStyle name="Обычный 4 2 2 6 7" xfId="13430"/>
    <cellStyle name="Обычный 4 2 2 7" xfId="4464"/>
    <cellStyle name="Обычный 4 2 2 7 2" xfId="4465"/>
    <cellStyle name="Обычный 4 2 2 7 2 2" xfId="4466"/>
    <cellStyle name="Обычный 4 2 2 7 2 2 2" xfId="4467"/>
    <cellStyle name="Обычный 4 2 2 7 2 2 2 2" xfId="13431"/>
    <cellStyle name="Обычный 4 2 2 7 2 2 3" xfId="4468"/>
    <cellStyle name="Обычный 4 2 2 7 2 2 3 2" xfId="13432"/>
    <cellStyle name="Обычный 4 2 2 7 2 2 4" xfId="13433"/>
    <cellStyle name="Обычный 4 2 2 7 2 3" xfId="4469"/>
    <cellStyle name="Обычный 4 2 2 7 2 3 2" xfId="13434"/>
    <cellStyle name="Обычный 4 2 2 7 2 4" xfId="4470"/>
    <cellStyle name="Обычный 4 2 2 7 2 4 2" xfId="13435"/>
    <cellStyle name="Обычный 4 2 2 7 2 5" xfId="13436"/>
    <cellStyle name="Обычный 4 2 2 7 3" xfId="4471"/>
    <cellStyle name="Обычный 4 2 2 7 3 2" xfId="4472"/>
    <cellStyle name="Обычный 4 2 2 7 3 2 2" xfId="4473"/>
    <cellStyle name="Обычный 4 2 2 7 3 2 2 2" xfId="13437"/>
    <cellStyle name="Обычный 4 2 2 7 3 2 3" xfId="13438"/>
    <cellStyle name="Обычный 4 2 2 7 3 3" xfId="4474"/>
    <cellStyle name="Обычный 4 2 2 7 3 3 2" xfId="13439"/>
    <cellStyle name="Обычный 4 2 2 7 3 4" xfId="4475"/>
    <cellStyle name="Обычный 4 2 2 7 3 4 2" xfId="13440"/>
    <cellStyle name="Обычный 4 2 2 7 3 5" xfId="13441"/>
    <cellStyle name="Обычный 4 2 2 7 4" xfId="4476"/>
    <cellStyle name="Обычный 4 2 2 7 4 2" xfId="4477"/>
    <cellStyle name="Обычный 4 2 2 7 4 2 2" xfId="13442"/>
    <cellStyle name="Обычный 4 2 2 7 4 3" xfId="13443"/>
    <cellStyle name="Обычный 4 2 2 7 5" xfId="4478"/>
    <cellStyle name="Обычный 4 2 2 7 5 2" xfId="13444"/>
    <cellStyle name="Обычный 4 2 2 7 6" xfId="4479"/>
    <cellStyle name="Обычный 4 2 2 7 6 2" xfId="13445"/>
    <cellStyle name="Обычный 4 2 2 7 7" xfId="13446"/>
    <cellStyle name="Обычный 4 2 2 8" xfId="4480"/>
    <cellStyle name="Обычный 4 2 2 8 2" xfId="4481"/>
    <cellStyle name="Обычный 4 2 2 8 2 2" xfId="4482"/>
    <cellStyle name="Обычный 4 2 2 8 2 2 2" xfId="13447"/>
    <cellStyle name="Обычный 4 2 2 8 2 3" xfId="4483"/>
    <cellStyle name="Обычный 4 2 2 8 2 3 2" xfId="13448"/>
    <cellStyle name="Обычный 4 2 2 8 2 4" xfId="13449"/>
    <cellStyle name="Обычный 4 2 2 8 3" xfId="4484"/>
    <cellStyle name="Обычный 4 2 2 8 3 2" xfId="13450"/>
    <cellStyle name="Обычный 4 2 2 8 4" xfId="4485"/>
    <cellStyle name="Обычный 4 2 2 8 4 2" xfId="13451"/>
    <cellStyle name="Обычный 4 2 2 8 5" xfId="13452"/>
    <cellStyle name="Обычный 4 2 2 9" xfId="4486"/>
    <cellStyle name="Обычный 4 2 2 9 2" xfId="4487"/>
    <cellStyle name="Обычный 4 2 2 9 2 2" xfId="4488"/>
    <cellStyle name="Обычный 4 2 2 9 2 2 2" xfId="13453"/>
    <cellStyle name="Обычный 4 2 2 9 2 3" xfId="13454"/>
    <cellStyle name="Обычный 4 2 2 9 3" xfId="4489"/>
    <cellStyle name="Обычный 4 2 2 9 3 2" xfId="13455"/>
    <cellStyle name="Обычный 4 2 2 9 4" xfId="4490"/>
    <cellStyle name="Обычный 4 2 2 9 4 2" xfId="13456"/>
    <cellStyle name="Обычный 4 2 2 9 5" xfId="13457"/>
    <cellStyle name="Обычный 4 2 3" xfId="4491"/>
    <cellStyle name="Обычный 4 2 3 10" xfId="4492"/>
    <cellStyle name="Обычный 4 2 3 10 2" xfId="13458"/>
    <cellStyle name="Обычный 4 2 3 11" xfId="4493"/>
    <cellStyle name="Обычный 4 2 3 11 2" xfId="13459"/>
    <cellStyle name="Обычный 4 2 3 12" xfId="13460"/>
    <cellStyle name="Обычный 4 2 3 2" xfId="4494"/>
    <cellStyle name="Обычный 4 2 3 2 10" xfId="4495"/>
    <cellStyle name="Обычный 4 2 3 2 10 2" xfId="13461"/>
    <cellStyle name="Обычный 4 2 3 2 11" xfId="13462"/>
    <cellStyle name="Обычный 4 2 3 2 2" xfId="4496"/>
    <cellStyle name="Обычный 4 2 3 2 2 10" xfId="13463"/>
    <cellStyle name="Обычный 4 2 3 2 2 2" xfId="4497"/>
    <cellStyle name="Обычный 4 2 3 2 2 2 2" xfId="4498"/>
    <cellStyle name="Обычный 4 2 3 2 2 2 2 2" xfId="4499"/>
    <cellStyle name="Обычный 4 2 3 2 2 2 2 2 2" xfId="4500"/>
    <cellStyle name="Обычный 4 2 3 2 2 2 2 2 2 2" xfId="4501"/>
    <cellStyle name="Обычный 4 2 3 2 2 2 2 2 2 2 2" xfId="4502"/>
    <cellStyle name="Обычный 4 2 3 2 2 2 2 2 2 2 2 2" xfId="13464"/>
    <cellStyle name="Обычный 4 2 3 2 2 2 2 2 2 2 3" xfId="4503"/>
    <cellStyle name="Обычный 4 2 3 2 2 2 2 2 2 2 3 2" xfId="13465"/>
    <cellStyle name="Обычный 4 2 3 2 2 2 2 2 2 2 4" xfId="13466"/>
    <cellStyle name="Обычный 4 2 3 2 2 2 2 2 2 3" xfId="4504"/>
    <cellStyle name="Обычный 4 2 3 2 2 2 2 2 2 3 2" xfId="13467"/>
    <cellStyle name="Обычный 4 2 3 2 2 2 2 2 2 4" xfId="4505"/>
    <cellStyle name="Обычный 4 2 3 2 2 2 2 2 2 4 2" xfId="13468"/>
    <cellStyle name="Обычный 4 2 3 2 2 2 2 2 2 5" xfId="13469"/>
    <cellStyle name="Обычный 4 2 3 2 2 2 2 2 3" xfId="4506"/>
    <cellStyle name="Обычный 4 2 3 2 2 2 2 2 3 2" xfId="4507"/>
    <cellStyle name="Обычный 4 2 3 2 2 2 2 2 3 2 2" xfId="4508"/>
    <cellStyle name="Обычный 4 2 3 2 2 2 2 2 3 2 2 2" xfId="13470"/>
    <cellStyle name="Обычный 4 2 3 2 2 2 2 2 3 2 3" xfId="13471"/>
    <cellStyle name="Обычный 4 2 3 2 2 2 2 2 3 3" xfId="4509"/>
    <cellStyle name="Обычный 4 2 3 2 2 2 2 2 3 3 2" xfId="13472"/>
    <cellStyle name="Обычный 4 2 3 2 2 2 2 2 3 4" xfId="4510"/>
    <cellStyle name="Обычный 4 2 3 2 2 2 2 2 3 4 2" xfId="13473"/>
    <cellStyle name="Обычный 4 2 3 2 2 2 2 2 3 5" xfId="13474"/>
    <cellStyle name="Обычный 4 2 3 2 2 2 2 2 4" xfId="4511"/>
    <cellStyle name="Обычный 4 2 3 2 2 2 2 2 4 2" xfId="4512"/>
    <cellStyle name="Обычный 4 2 3 2 2 2 2 2 4 2 2" xfId="13475"/>
    <cellStyle name="Обычный 4 2 3 2 2 2 2 2 4 3" xfId="13476"/>
    <cellStyle name="Обычный 4 2 3 2 2 2 2 2 5" xfId="4513"/>
    <cellStyle name="Обычный 4 2 3 2 2 2 2 2 5 2" xfId="13477"/>
    <cellStyle name="Обычный 4 2 3 2 2 2 2 2 6" xfId="4514"/>
    <cellStyle name="Обычный 4 2 3 2 2 2 2 2 6 2" xfId="13478"/>
    <cellStyle name="Обычный 4 2 3 2 2 2 2 2 7" xfId="13479"/>
    <cellStyle name="Обычный 4 2 3 2 2 2 2 3" xfId="4515"/>
    <cellStyle name="Обычный 4 2 3 2 2 2 2 3 2" xfId="4516"/>
    <cellStyle name="Обычный 4 2 3 2 2 2 2 3 2 2" xfId="4517"/>
    <cellStyle name="Обычный 4 2 3 2 2 2 2 3 2 2 2" xfId="13480"/>
    <cellStyle name="Обычный 4 2 3 2 2 2 2 3 2 3" xfId="4518"/>
    <cellStyle name="Обычный 4 2 3 2 2 2 2 3 2 3 2" xfId="13481"/>
    <cellStyle name="Обычный 4 2 3 2 2 2 2 3 2 4" xfId="13482"/>
    <cellStyle name="Обычный 4 2 3 2 2 2 2 3 3" xfId="4519"/>
    <cellStyle name="Обычный 4 2 3 2 2 2 2 3 3 2" xfId="13483"/>
    <cellStyle name="Обычный 4 2 3 2 2 2 2 3 4" xfId="4520"/>
    <cellStyle name="Обычный 4 2 3 2 2 2 2 3 4 2" xfId="13484"/>
    <cellStyle name="Обычный 4 2 3 2 2 2 2 3 5" xfId="13485"/>
    <cellStyle name="Обычный 4 2 3 2 2 2 2 4" xfId="4521"/>
    <cellStyle name="Обычный 4 2 3 2 2 2 2 4 2" xfId="4522"/>
    <cellStyle name="Обычный 4 2 3 2 2 2 2 4 2 2" xfId="4523"/>
    <cellStyle name="Обычный 4 2 3 2 2 2 2 4 2 2 2" xfId="13486"/>
    <cellStyle name="Обычный 4 2 3 2 2 2 2 4 2 3" xfId="13487"/>
    <cellStyle name="Обычный 4 2 3 2 2 2 2 4 3" xfId="4524"/>
    <cellStyle name="Обычный 4 2 3 2 2 2 2 4 3 2" xfId="13488"/>
    <cellStyle name="Обычный 4 2 3 2 2 2 2 4 4" xfId="4525"/>
    <cellStyle name="Обычный 4 2 3 2 2 2 2 4 4 2" xfId="13489"/>
    <cellStyle name="Обычный 4 2 3 2 2 2 2 4 5" xfId="13490"/>
    <cellStyle name="Обычный 4 2 3 2 2 2 2 5" xfId="4526"/>
    <cellStyle name="Обычный 4 2 3 2 2 2 2 5 2" xfId="4527"/>
    <cellStyle name="Обычный 4 2 3 2 2 2 2 5 2 2" xfId="13491"/>
    <cellStyle name="Обычный 4 2 3 2 2 2 2 5 3" xfId="13492"/>
    <cellStyle name="Обычный 4 2 3 2 2 2 2 6" xfId="4528"/>
    <cellStyle name="Обычный 4 2 3 2 2 2 2 6 2" xfId="13493"/>
    <cellStyle name="Обычный 4 2 3 2 2 2 2 7" xfId="4529"/>
    <cellStyle name="Обычный 4 2 3 2 2 2 2 7 2" xfId="13494"/>
    <cellStyle name="Обычный 4 2 3 2 2 2 2 8" xfId="13495"/>
    <cellStyle name="Обычный 4 2 3 2 2 2 3" xfId="4530"/>
    <cellStyle name="Обычный 4 2 3 2 2 2 3 2" xfId="4531"/>
    <cellStyle name="Обычный 4 2 3 2 2 2 3 2 2" xfId="4532"/>
    <cellStyle name="Обычный 4 2 3 2 2 2 3 2 2 2" xfId="4533"/>
    <cellStyle name="Обычный 4 2 3 2 2 2 3 2 2 2 2" xfId="13496"/>
    <cellStyle name="Обычный 4 2 3 2 2 2 3 2 2 3" xfId="4534"/>
    <cellStyle name="Обычный 4 2 3 2 2 2 3 2 2 3 2" xfId="13497"/>
    <cellStyle name="Обычный 4 2 3 2 2 2 3 2 2 4" xfId="13498"/>
    <cellStyle name="Обычный 4 2 3 2 2 2 3 2 3" xfId="4535"/>
    <cellStyle name="Обычный 4 2 3 2 2 2 3 2 3 2" xfId="13499"/>
    <cellStyle name="Обычный 4 2 3 2 2 2 3 2 4" xfId="4536"/>
    <cellStyle name="Обычный 4 2 3 2 2 2 3 2 4 2" xfId="13500"/>
    <cellStyle name="Обычный 4 2 3 2 2 2 3 2 5" xfId="13501"/>
    <cellStyle name="Обычный 4 2 3 2 2 2 3 3" xfId="4537"/>
    <cellStyle name="Обычный 4 2 3 2 2 2 3 3 2" xfId="4538"/>
    <cellStyle name="Обычный 4 2 3 2 2 2 3 3 2 2" xfId="4539"/>
    <cellStyle name="Обычный 4 2 3 2 2 2 3 3 2 2 2" xfId="13502"/>
    <cellStyle name="Обычный 4 2 3 2 2 2 3 3 2 3" xfId="13503"/>
    <cellStyle name="Обычный 4 2 3 2 2 2 3 3 3" xfId="4540"/>
    <cellStyle name="Обычный 4 2 3 2 2 2 3 3 3 2" xfId="13504"/>
    <cellStyle name="Обычный 4 2 3 2 2 2 3 3 4" xfId="4541"/>
    <cellStyle name="Обычный 4 2 3 2 2 2 3 3 4 2" xfId="13505"/>
    <cellStyle name="Обычный 4 2 3 2 2 2 3 3 5" xfId="13506"/>
    <cellStyle name="Обычный 4 2 3 2 2 2 3 4" xfId="4542"/>
    <cellStyle name="Обычный 4 2 3 2 2 2 3 4 2" xfId="4543"/>
    <cellStyle name="Обычный 4 2 3 2 2 2 3 4 2 2" xfId="13507"/>
    <cellStyle name="Обычный 4 2 3 2 2 2 3 4 3" xfId="13508"/>
    <cellStyle name="Обычный 4 2 3 2 2 2 3 5" xfId="4544"/>
    <cellStyle name="Обычный 4 2 3 2 2 2 3 5 2" xfId="13509"/>
    <cellStyle name="Обычный 4 2 3 2 2 2 3 6" xfId="4545"/>
    <cellStyle name="Обычный 4 2 3 2 2 2 3 6 2" xfId="13510"/>
    <cellStyle name="Обычный 4 2 3 2 2 2 3 7" xfId="13511"/>
    <cellStyle name="Обычный 4 2 3 2 2 2 4" xfId="4546"/>
    <cellStyle name="Обычный 4 2 3 2 2 2 4 2" xfId="4547"/>
    <cellStyle name="Обычный 4 2 3 2 2 2 4 2 2" xfId="4548"/>
    <cellStyle name="Обычный 4 2 3 2 2 2 4 2 2 2" xfId="13512"/>
    <cellStyle name="Обычный 4 2 3 2 2 2 4 2 3" xfId="4549"/>
    <cellStyle name="Обычный 4 2 3 2 2 2 4 2 3 2" xfId="13513"/>
    <cellStyle name="Обычный 4 2 3 2 2 2 4 2 4" xfId="13514"/>
    <cellStyle name="Обычный 4 2 3 2 2 2 4 3" xfId="4550"/>
    <cellStyle name="Обычный 4 2 3 2 2 2 4 3 2" xfId="13515"/>
    <cellStyle name="Обычный 4 2 3 2 2 2 4 4" xfId="4551"/>
    <cellStyle name="Обычный 4 2 3 2 2 2 4 4 2" xfId="13516"/>
    <cellStyle name="Обычный 4 2 3 2 2 2 4 5" xfId="13517"/>
    <cellStyle name="Обычный 4 2 3 2 2 2 5" xfId="4552"/>
    <cellStyle name="Обычный 4 2 3 2 2 2 5 2" xfId="4553"/>
    <cellStyle name="Обычный 4 2 3 2 2 2 5 2 2" xfId="4554"/>
    <cellStyle name="Обычный 4 2 3 2 2 2 5 2 2 2" xfId="13518"/>
    <cellStyle name="Обычный 4 2 3 2 2 2 5 2 3" xfId="13519"/>
    <cellStyle name="Обычный 4 2 3 2 2 2 5 3" xfId="4555"/>
    <cellStyle name="Обычный 4 2 3 2 2 2 5 3 2" xfId="13520"/>
    <cellStyle name="Обычный 4 2 3 2 2 2 5 4" xfId="4556"/>
    <cellStyle name="Обычный 4 2 3 2 2 2 5 4 2" xfId="13521"/>
    <cellStyle name="Обычный 4 2 3 2 2 2 5 5" xfId="13522"/>
    <cellStyle name="Обычный 4 2 3 2 2 2 6" xfId="4557"/>
    <cellStyle name="Обычный 4 2 3 2 2 2 6 2" xfId="4558"/>
    <cellStyle name="Обычный 4 2 3 2 2 2 6 2 2" xfId="13523"/>
    <cellStyle name="Обычный 4 2 3 2 2 2 6 3" xfId="13524"/>
    <cellStyle name="Обычный 4 2 3 2 2 2 7" xfId="4559"/>
    <cellStyle name="Обычный 4 2 3 2 2 2 7 2" xfId="13525"/>
    <cellStyle name="Обычный 4 2 3 2 2 2 8" xfId="4560"/>
    <cellStyle name="Обычный 4 2 3 2 2 2 8 2" xfId="13526"/>
    <cellStyle name="Обычный 4 2 3 2 2 2 9" xfId="13527"/>
    <cellStyle name="Обычный 4 2 3 2 2 3" xfId="4561"/>
    <cellStyle name="Обычный 4 2 3 2 2 3 2" xfId="4562"/>
    <cellStyle name="Обычный 4 2 3 2 2 3 2 2" xfId="4563"/>
    <cellStyle name="Обычный 4 2 3 2 2 3 2 2 2" xfId="4564"/>
    <cellStyle name="Обычный 4 2 3 2 2 3 2 2 2 2" xfId="4565"/>
    <cellStyle name="Обычный 4 2 3 2 2 3 2 2 2 2 2" xfId="13528"/>
    <cellStyle name="Обычный 4 2 3 2 2 3 2 2 2 3" xfId="4566"/>
    <cellStyle name="Обычный 4 2 3 2 2 3 2 2 2 3 2" xfId="13529"/>
    <cellStyle name="Обычный 4 2 3 2 2 3 2 2 2 4" xfId="13530"/>
    <cellStyle name="Обычный 4 2 3 2 2 3 2 2 3" xfId="4567"/>
    <cellStyle name="Обычный 4 2 3 2 2 3 2 2 3 2" xfId="13531"/>
    <cellStyle name="Обычный 4 2 3 2 2 3 2 2 4" xfId="4568"/>
    <cellStyle name="Обычный 4 2 3 2 2 3 2 2 4 2" xfId="13532"/>
    <cellStyle name="Обычный 4 2 3 2 2 3 2 2 5" xfId="13533"/>
    <cellStyle name="Обычный 4 2 3 2 2 3 2 3" xfId="4569"/>
    <cellStyle name="Обычный 4 2 3 2 2 3 2 3 2" xfId="4570"/>
    <cellStyle name="Обычный 4 2 3 2 2 3 2 3 2 2" xfId="4571"/>
    <cellStyle name="Обычный 4 2 3 2 2 3 2 3 2 2 2" xfId="13534"/>
    <cellStyle name="Обычный 4 2 3 2 2 3 2 3 2 3" xfId="13535"/>
    <cellStyle name="Обычный 4 2 3 2 2 3 2 3 3" xfId="4572"/>
    <cellStyle name="Обычный 4 2 3 2 2 3 2 3 3 2" xfId="13536"/>
    <cellStyle name="Обычный 4 2 3 2 2 3 2 3 4" xfId="4573"/>
    <cellStyle name="Обычный 4 2 3 2 2 3 2 3 4 2" xfId="13537"/>
    <cellStyle name="Обычный 4 2 3 2 2 3 2 3 5" xfId="13538"/>
    <cellStyle name="Обычный 4 2 3 2 2 3 2 4" xfId="4574"/>
    <cellStyle name="Обычный 4 2 3 2 2 3 2 4 2" xfId="4575"/>
    <cellStyle name="Обычный 4 2 3 2 2 3 2 4 2 2" xfId="13539"/>
    <cellStyle name="Обычный 4 2 3 2 2 3 2 4 3" xfId="13540"/>
    <cellStyle name="Обычный 4 2 3 2 2 3 2 5" xfId="4576"/>
    <cellStyle name="Обычный 4 2 3 2 2 3 2 5 2" xfId="13541"/>
    <cellStyle name="Обычный 4 2 3 2 2 3 2 6" xfId="4577"/>
    <cellStyle name="Обычный 4 2 3 2 2 3 2 6 2" xfId="13542"/>
    <cellStyle name="Обычный 4 2 3 2 2 3 2 7" xfId="13543"/>
    <cellStyle name="Обычный 4 2 3 2 2 3 3" xfId="4578"/>
    <cellStyle name="Обычный 4 2 3 2 2 3 3 2" xfId="4579"/>
    <cellStyle name="Обычный 4 2 3 2 2 3 3 2 2" xfId="4580"/>
    <cellStyle name="Обычный 4 2 3 2 2 3 3 2 2 2" xfId="13544"/>
    <cellStyle name="Обычный 4 2 3 2 2 3 3 2 3" xfId="4581"/>
    <cellStyle name="Обычный 4 2 3 2 2 3 3 2 3 2" xfId="13545"/>
    <cellStyle name="Обычный 4 2 3 2 2 3 3 2 4" xfId="13546"/>
    <cellStyle name="Обычный 4 2 3 2 2 3 3 3" xfId="4582"/>
    <cellStyle name="Обычный 4 2 3 2 2 3 3 3 2" xfId="13547"/>
    <cellStyle name="Обычный 4 2 3 2 2 3 3 4" xfId="4583"/>
    <cellStyle name="Обычный 4 2 3 2 2 3 3 4 2" xfId="13548"/>
    <cellStyle name="Обычный 4 2 3 2 2 3 3 5" xfId="13549"/>
    <cellStyle name="Обычный 4 2 3 2 2 3 4" xfId="4584"/>
    <cellStyle name="Обычный 4 2 3 2 2 3 4 2" xfId="4585"/>
    <cellStyle name="Обычный 4 2 3 2 2 3 4 2 2" xfId="4586"/>
    <cellStyle name="Обычный 4 2 3 2 2 3 4 2 2 2" xfId="13550"/>
    <cellStyle name="Обычный 4 2 3 2 2 3 4 2 3" xfId="13551"/>
    <cellStyle name="Обычный 4 2 3 2 2 3 4 3" xfId="4587"/>
    <cellStyle name="Обычный 4 2 3 2 2 3 4 3 2" xfId="13552"/>
    <cellStyle name="Обычный 4 2 3 2 2 3 4 4" xfId="4588"/>
    <cellStyle name="Обычный 4 2 3 2 2 3 4 4 2" xfId="13553"/>
    <cellStyle name="Обычный 4 2 3 2 2 3 4 5" xfId="13554"/>
    <cellStyle name="Обычный 4 2 3 2 2 3 5" xfId="4589"/>
    <cellStyle name="Обычный 4 2 3 2 2 3 5 2" xfId="4590"/>
    <cellStyle name="Обычный 4 2 3 2 2 3 5 2 2" xfId="13555"/>
    <cellStyle name="Обычный 4 2 3 2 2 3 5 3" xfId="13556"/>
    <cellStyle name="Обычный 4 2 3 2 2 3 6" xfId="4591"/>
    <cellStyle name="Обычный 4 2 3 2 2 3 6 2" xfId="13557"/>
    <cellStyle name="Обычный 4 2 3 2 2 3 7" xfId="4592"/>
    <cellStyle name="Обычный 4 2 3 2 2 3 7 2" xfId="13558"/>
    <cellStyle name="Обычный 4 2 3 2 2 3 8" xfId="13559"/>
    <cellStyle name="Обычный 4 2 3 2 2 4" xfId="4593"/>
    <cellStyle name="Обычный 4 2 3 2 2 4 2" xfId="4594"/>
    <cellStyle name="Обычный 4 2 3 2 2 4 2 2" xfId="4595"/>
    <cellStyle name="Обычный 4 2 3 2 2 4 2 2 2" xfId="4596"/>
    <cellStyle name="Обычный 4 2 3 2 2 4 2 2 2 2" xfId="13560"/>
    <cellStyle name="Обычный 4 2 3 2 2 4 2 2 3" xfId="4597"/>
    <cellStyle name="Обычный 4 2 3 2 2 4 2 2 3 2" xfId="13561"/>
    <cellStyle name="Обычный 4 2 3 2 2 4 2 2 4" xfId="13562"/>
    <cellStyle name="Обычный 4 2 3 2 2 4 2 3" xfId="4598"/>
    <cellStyle name="Обычный 4 2 3 2 2 4 2 3 2" xfId="13563"/>
    <cellStyle name="Обычный 4 2 3 2 2 4 2 4" xfId="4599"/>
    <cellStyle name="Обычный 4 2 3 2 2 4 2 4 2" xfId="13564"/>
    <cellStyle name="Обычный 4 2 3 2 2 4 2 5" xfId="13565"/>
    <cellStyle name="Обычный 4 2 3 2 2 4 3" xfId="4600"/>
    <cellStyle name="Обычный 4 2 3 2 2 4 3 2" xfId="4601"/>
    <cellStyle name="Обычный 4 2 3 2 2 4 3 2 2" xfId="4602"/>
    <cellStyle name="Обычный 4 2 3 2 2 4 3 2 2 2" xfId="13566"/>
    <cellStyle name="Обычный 4 2 3 2 2 4 3 2 3" xfId="13567"/>
    <cellStyle name="Обычный 4 2 3 2 2 4 3 3" xfId="4603"/>
    <cellStyle name="Обычный 4 2 3 2 2 4 3 3 2" xfId="13568"/>
    <cellStyle name="Обычный 4 2 3 2 2 4 3 4" xfId="4604"/>
    <cellStyle name="Обычный 4 2 3 2 2 4 3 4 2" xfId="13569"/>
    <cellStyle name="Обычный 4 2 3 2 2 4 3 5" xfId="13570"/>
    <cellStyle name="Обычный 4 2 3 2 2 4 4" xfId="4605"/>
    <cellStyle name="Обычный 4 2 3 2 2 4 4 2" xfId="4606"/>
    <cellStyle name="Обычный 4 2 3 2 2 4 4 2 2" xfId="13571"/>
    <cellStyle name="Обычный 4 2 3 2 2 4 4 3" xfId="13572"/>
    <cellStyle name="Обычный 4 2 3 2 2 4 5" xfId="4607"/>
    <cellStyle name="Обычный 4 2 3 2 2 4 5 2" xfId="13573"/>
    <cellStyle name="Обычный 4 2 3 2 2 4 6" xfId="4608"/>
    <cellStyle name="Обычный 4 2 3 2 2 4 6 2" xfId="13574"/>
    <cellStyle name="Обычный 4 2 3 2 2 4 7" xfId="13575"/>
    <cellStyle name="Обычный 4 2 3 2 2 5" xfId="4609"/>
    <cellStyle name="Обычный 4 2 3 2 2 5 2" xfId="4610"/>
    <cellStyle name="Обычный 4 2 3 2 2 5 2 2" xfId="4611"/>
    <cellStyle name="Обычный 4 2 3 2 2 5 2 2 2" xfId="13576"/>
    <cellStyle name="Обычный 4 2 3 2 2 5 2 3" xfId="4612"/>
    <cellStyle name="Обычный 4 2 3 2 2 5 2 3 2" xfId="13577"/>
    <cellStyle name="Обычный 4 2 3 2 2 5 2 4" xfId="13578"/>
    <cellStyle name="Обычный 4 2 3 2 2 5 3" xfId="4613"/>
    <cellStyle name="Обычный 4 2 3 2 2 5 3 2" xfId="13579"/>
    <cellStyle name="Обычный 4 2 3 2 2 5 4" xfId="4614"/>
    <cellStyle name="Обычный 4 2 3 2 2 5 4 2" xfId="13580"/>
    <cellStyle name="Обычный 4 2 3 2 2 5 5" xfId="13581"/>
    <cellStyle name="Обычный 4 2 3 2 2 6" xfId="4615"/>
    <cellStyle name="Обычный 4 2 3 2 2 6 2" xfId="4616"/>
    <cellStyle name="Обычный 4 2 3 2 2 6 2 2" xfId="4617"/>
    <cellStyle name="Обычный 4 2 3 2 2 6 2 2 2" xfId="13582"/>
    <cellStyle name="Обычный 4 2 3 2 2 6 2 3" xfId="13583"/>
    <cellStyle name="Обычный 4 2 3 2 2 6 3" xfId="4618"/>
    <cellStyle name="Обычный 4 2 3 2 2 6 3 2" xfId="13584"/>
    <cellStyle name="Обычный 4 2 3 2 2 6 4" xfId="4619"/>
    <cellStyle name="Обычный 4 2 3 2 2 6 4 2" xfId="13585"/>
    <cellStyle name="Обычный 4 2 3 2 2 6 5" xfId="13586"/>
    <cellStyle name="Обычный 4 2 3 2 2 7" xfId="4620"/>
    <cellStyle name="Обычный 4 2 3 2 2 7 2" xfId="4621"/>
    <cellStyle name="Обычный 4 2 3 2 2 7 2 2" xfId="13587"/>
    <cellStyle name="Обычный 4 2 3 2 2 7 3" xfId="13588"/>
    <cellStyle name="Обычный 4 2 3 2 2 8" xfId="4622"/>
    <cellStyle name="Обычный 4 2 3 2 2 8 2" xfId="13589"/>
    <cellStyle name="Обычный 4 2 3 2 2 9" xfId="4623"/>
    <cellStyle name="Обычный 4 2 3 2 2 9 2" xfId="13590"/>
    <cellStyle name="Обычный 4 2 3 2 3" xfId="4624"/>
    <cellStyle name="Обычный 4 2 3 2 3 2" xfId="4625"/>
    <cellStyle name="Обычный 4 2 3 2 3 2 2" xfId="4626"/>
    <cellStyle name="Обычный 4 2 3 2 3 2 2 2" xfId="4627"/>
    <cellStyle name="Обычный 4 2 3 2 3 2 2 2 2" xfId="4628"/>
    <cellStyle name="Обычный 4 2 3 2 3 2 2 2 2 2" xfId="4629"/>
    <cellStyle name="Обычный 4 2 3 2 3 2 2 2 2 2 2" xfId="13591"/>
    <cellStyle name="Обычный 4 2 3 2 3 2 2 2 2 3" xfId="4630"/>
    <cellStyle name="Обычный 4 2 3 2 3 2 2 2 2 3 2" xfId="13592"/>
    <cellStyle name="Обычный 4 2 3 2 3 2 2 2 2 4" xfId="13593"/>
    <cellStyle name="Обычный 4 2 3 2 3 2 2 2 3" xfId="4631"/>
    <cellStyle name="Обычный 4 2 3 2 3 2 2 2 3 2" xfId="13594"/>
    <cellStyle name="Обычный 4 2 3 2 3 2 2 2 4" xfId="4632"/>
    <cellStyle name="Обычный 4 2 3 2 3 2 2 2 4 2" xfId="13595"/>
    <cellStyle name="Обычный 4 2 3 2 3 2 2 2 5" xfId="13596"/>
    <cellStyle name="Обычный 4 2 3 2 3 2 2 3" xfId="4633"/>
    <cellStyle name="Обычный 4 2 3 2 3 2 2 3 2" xfId="4634"/>
    <cellStyle name="Обычный 4 2 3 2 3 2 2 3 2 2" xfId="4635"/>
    <cellStyle name="Обычный 4 2 3 2 3 2 2 3 2 2 2" xfId="13597"/>
    <cellStyle name="Обычный 4 2 3 2 3 2 2 3 2 3" xfId="13598"/>
    <cellStyle name="Обычный 4 2 3 2 3 2 2 3 3" xfId="4636"/>
    <cellStyle name="Обычный 4 2 3 2 3 2 2 3 3 2" xfId="13599"/>
    <cellStyle name="Обычный 4 2 3 2 3 2 2 3 4" xfId="4637"/>
    <cellStyle name="Обычный 4 2 3 2 3 2 2 3 4 2" xfId="13600"/>
    <cellStyle name="Обычный 4 2 3 2 3 2 2 3 5" xfId="13601"/>
    <cellStyle name="Обычный 4 2 3 2 3 2 2 4" xfId="4638"/>
    <cellStyle name="Обычный 4 2 3 2 3 2 2 4 2" xfId="4639"/>
    <cellStyle name="Обычный 4 2 3 2 3 2 2 4 2 2" xfId="13602"/>
    <cellStyle name="Обычный 4 2 3 2 3 2 2 4 3" xfId="13603"/>
    <cellStyle name="Обычный 4 2 3 2 3 2 2 5" xfId="4640"/>
    <cellStyle name="Обычный 4 2 3 2 3 2 2 5 2" xfId="13604"/>
    <cellStyle name="Обычный 4 2 3 2 3 2 2 6" xfId="4641"/>
    <cellStyle name="Обычный 4 2 3 2 3 2 2 6 2" xfId="13605"/>
    <cellStyle name="Обычный 4 2 3 2 3 2 2 7" xfId="13606"/>
    <cellStyle name="Обычный 4 2 3 2 3 2 3" xfId="4642"/>
    <cellStyle name="Обычный 4 2 3 2 3 2 3 2" xfId="4643"/>
    <cellStyle name="Обычный 4 2 3 2 3 2 3 2 2" xfId="4644"/>
    <cellStyle name="Обычный 4 2 3 2 3 2 3 2 2 2" xfId="13607"/>
    <cellStyle name="Обычный 4 2 3 2 3 2 3 2 3" xfId="4645"/>
    <cellStyle name="Обычный 4 2 3 2 3 2 3 2 3 2" xfId="13608"/>
    <cellStyle name="Обычный 4 2 3 2 3 2 3 2 4" xfId="13609"/>
    <cellStyle name="Обычный 4 2 3 2 3 2 3 3" xfId="4646"/>
    <cellStyle name="Обычный 4 2 3 2 3 2 3 3 2" xfId="13610"/>
    <cellStyle name="Обычный 4 2 3 2 3 2 3 4" xfId="4647"/>
    <cellStyle name="Обычный 4 2 3 2 3 2 3 4 2" xfId="13611"/>
    <cellStyle name="Обычный 4 2 3 2 3 2 3 5" xfId="13612"/>
    <cellStyle name="Обычный 4 2 3 2 3 2 4" xfId="4648"/>
    <cellStyle name="Обычный 4 2 3 2 3 2 4 2" xfId="4649"/>
    <cellStyle name="Обычный 4 2 3 2 3 2 4 2 2" xfId="4650"/>
    <cellStyle name="Обычный 4 2 3 2 3 2 4 2 2 2" xfId="13613"/>
    <cellStyle name="Обычный 4 2 3 2 3 2 4 2 3" xfId="13614"/>
    <cellStyle name="Обычный 4 2 3 2 3 2 4 3" xfId="4651"/>
    <cellStyle name="Обычный 4 2 3 2 3 2 4 3 2" xfId="13615"/>
    <cellStyle name="Обычный 4 2 3 2 3 2 4 4" xfId="4652"/>
    <cellStyle name="Обычный 4 2 3 2 3 2 4 4 2" xfId="13616"/>
    <cellStyle name="Обычный 4 2 3 2 3 2 4 5" xfId="13617"/>
    <cellStyle name="Обычный 4 2 3 2 3 2 5" xfId="4653"/>
    <cellStyle name="Обычный 4 2 3 2 3 2 5 2" xfId="4654"/>
    <cellStyle name="Обычный 4 2 3 2 3 2 5 2 2" xfId="13618"/>
    <cellStyle name="Обычный 4 2 3 2 3 2 5 3" xfId="13619"/>
    <cellStyle name="Обычный 4 2 3 2 3 2 6" xfId="4655"/>
    <cellStyle name="Обычный 4 2 3 2 3 2 6 2" xfId="13620"/>
    <cellStyle name="Обычный 4 2 3 2 3 2 7" xfId="4656"/>
    <cellStyle name="Обычный 4 2 3 2 3 2 7 2" xfId="13621"/>
    <cellStyle name="Обычный 4 2 3 2 3 2 8" xfId="13622"/>
    <cellStyle name="Обычный 4 2 3 2 3 3" xfId="4657"/>
    <cellStyle name="Обычный 4 2 3 2 3 3 2" xfId="4658"/>
    <cellStyle name="Обычный 4 2 3 2 3 3 2 2" xfId="4659"/>
    <cellStyle name="Обычный 4 2 3 2 3 3 2 2 2" xfId="4660"/>
    <cellStyle name="Обычный 4 2 3 2 3 3 2 2 2 2" xfId="13623"/>
    <cellStyle name="Обычный 4 2 3 2 3 3 2 2 3" xfId="4661"/>
    <cellStyle name="Обычный 4 2 3 2 3 3 2 2 3 2" xfId="13624"/>
    <cellStyle name="Обычный 4 2 3 2 3 3 2 2 4" xfId="13625"/>
    <cellStyle name="Обычный 4 2 3 2 3 3 2 3" xfId="4662"/>
    <cellStyle name="Обычный 4 2 3 2 3 3 2 3 2" xfId="13626"/>
    <cellStyle name="Обычный 4 2 3 2 3 3 2 4" xfId="4663"/>
    <cellStyle name="Обычный 4 2 3 2 3 3 2 4 2" xfId="13627"/>
    <cellStyle name="Обычный 4 2 3 2 3 3 2 5" xfId="13628"/>
    <cellStyle name="Обычный 4 2 3 2 3 3 3" xfId="4664"/>
    <cellStyle name="Обычный 4 2 3 2 3 3 3 2" xfId="4665"/>
    <cellStyle name="Обычный 4 2 3 2 3 3 3 2 2" xfId="4666"/>
    <cellStyle name="Обычный 4 2 3 2 3 3 3 2 2 2" xfId="13629"/>
    <cellStyle name="Обычный 4 2 3 2 3 3 3 2 3" xfId="13630"/>
    <cellStyle name="Обычный 4 2 3 2 3 3 3 3" xfId="4667"/>
    <cellStyle name="Обычный 4 2 3 2 3 3 3 3 2" xfId="13631"/>
    <cellStyle name="Обычный 4 2 3 2 3 3 3 4" xfId="4668"/>
    <cellStyle name="Обычный 4 2 3 2 3 3 3 4 2" xfId="13632"/>
    <cellStyle name="Обычный 4 2 3 2 3 3 3 5" xfId="13633"/>
    <cellStyle name="Обычный 4 2 3 2 3 3 4" xfId="4669"/>
    <cellStyle name="Обычный 4 2 3 2 3 3 4 2" xfId="4670"/>
    <cellStyle name="Обычный 4 2 3 2 3 3 4 2 2" xfId="13634"/>
    <cellStyle name="Обычный 4 2 3 2 3 3 4 3" xfId="13635"/>
    <cellStyle name="Обычный 4 2 3 2 3 3 5" xfId="4671"/>
    <cellStyle name="Обычный 4 2 3 2 3 3 5 2" xfId="13636"/>
    <cellStyle name="Обычный 4 2 3 2 3 3 6" xfId="4672"/>
    <cellStyle name="Обычный 4 2 3 2 3 3 6 2" xfId="13637"/>
    <cellStyle name="Обычный 4 2 3 2 3 3 7" xfId="13638"/>
    <cellStyle name="Обычный 4 2 3 2 3 4" xfId="4673"/>
    <cellStyle name="Обычный 4 2 3 2 3 4 2" xfId="4674"/>
    <cellStyle name="Обычный 4 2 3 2 3 4 2 2" xfId="4675"/>
    <cellStyle name="Обычный 4 2 3 2 3 4 2 2 2" xfId="13639"/>
    <cellStyle name="Обычный 4 2 3 2 3 4 2 3" xfId="4676"/>
    <cellStyle name="Обычный 4 2 3 2 3 4 2 3 2" xfId="13640"/>
    <cellStyle name="Обычный 4 2 3 2 3 4 2 4" xfId="13641"/>
    <cellStyle name="Обычный 4 2 3 2 3 4 3" xfId="4677"/>
    <cellStyle name="Обычный 4 2 3 2 3 4 3 2" xfId="13642"/>
    <cellStyle name="Обычный 4 2 3 2 3 4 4" xfId="4678"/>
    <cellStyle name="Обычный 4 2 3 2 3 4 4 2" xfId="13643"/>
    <cellStyle name="Обычный 4 2 3 2 3 4 5" xfId="13644"/>
    <cellStyle name="Обычный 4 2 3 2 3 5" xfId="4679"/>
    <cellStyle name="Обычный 4 2 3 2 3 5 2" xfId="4680"/>
    <cellStyle name="Обычный 4 2 3 2 3 5 2 2" xfId="4681"/>
    <cellStyle name="Обычный 4 2 3 2 3 5 2 2 2" xfId="13645"/>
    <cellStyle name="Обычный 4 2 3 2 3 5 2 3" xfId="13646"/>
    <cellStyle name="Обычный 4 2 3 2 3 5 3" xfId="4682"/>
    <cellStyle name="Обычный 4 2 3 2 3 5 3 2" xfId="13647"/>
    <cellStyle name="Обычный 4 2 3 2 3 5 4" xfId="4683"/>
    <cellStyle name="Обычный 4 2 3 2 3 5 4 2" xfId="13648"/>
    <cellStyle name="Обычный 4 2 3 2 3 5 5" xfId="13649"/>
    <cellStyle name="Обычный 4 2 3 2 3 6" xfId="4684"/>
    <cellStyle name="Обычный 4 2 3 2 3 6 2" xfId="4685"/>
    <cellStyle name="Обычный 4 2 3 2 3 6 2 2" xfId="13650"/>
    <cellStyle name="Обычный 4 2 3 2 3 6 3" xfId="13651"/>
    <cellStyle name="Обычный 4 2 3 2 3 7" xfId="4686"/>
    <cellStyle name="Обычный 4 2 3 2 3 7 2" xfId="13652"/>
    <cellStyle name="Обычный 4 2 3 2 3 8" xfId="4687"/>
    <cellStyle name="Обычный 4 2 3 2 3 8 2" xfId="13653"/>
    <cellStyle name="Обычный 4 2 3 2 3 9" xfId="13654"/>
    <cellStyle name="Обычный 4 2 3 2 4" xfId="4688"/>
    <cellStyle name="Обычный 4 2 3 2 4 2" xfId="4689"/>
    <cellStyle name="Обычный 4 2 3 2 4 2 2" xfId="4690"/>
    <cellStyle name="Обычный 4 2 3 2 4 2 2 2" xfId="4691"/>
    <cellStyle name="Обычный 4 2 3 2 4 2 2 2 2" xfId="4692"/>
    <cellStyle name="Обычный 4 2 3 2 4 2 2 2 2 2" xfId="13655"/>
    <cellStyle name="Обычный 4 2 3 2 4 2 2 2 3" xfId="4693"/>
    <cellStyle name="Обычный 4 2 3 2 4 2 2 2 3 2" xfId="13656"/>
    <cellStyle name="Обычный 4 2 3 2 4 2 2 2 4" xfId="13657"/>
    <cellStyle name="Обычный 4 2 3 2 4 2 2 3" xfId="4694"/>
    <cellStyle name="Обычный 4 2 3 2 4 2 2 3 2" xfId="13658"/>
    <cellStyle name="Обычный 4 2 3 2 4 2 2 4" xfId="4695"/>
    <cellStyle name="Обычный 4 2 3 2 4 2 2 4 2" xfId="13659"/>
    <cellStyle name="Обычный 4 2 3 2 4 2 2 5" xfId="13660"/>
    <cellStyle name="Обычный 4 2 3 2 4 2 3" xfId="4696"/>
    <cellStyle name="Обычный 4 2 3 2 4 2 3 2" xfId="4697"/>
    <cellStyle name="Обычный 4 2 3 2 4 2 3 2 2" xfId="4698"/>
    <cellStyle name="Обычный 4 2 3 2 4 2 3 2 2 2" xfId="13661"/>
    <cellStyle name="Обычный 4 2 3 2 4 2 3 2 3" xfId="13662"/>
    <cellStyle name="Обычный 4 2 3 2 4 2 3 3" xfId="4699"/>
    <cellStyle name="Обычный 4 2 3 2 4 2 3 3 2" xfId="13663"/>
    <cellStyle name="Обычный 4 2 3 2 4 2 3 4" xfId="4700"/>
    <cellStyle name="Обычный 4 2 3 2 4 2 3 4 2" xfId="13664"/>
    <cellStyle name="Обычный 4 2 3 2 4 2 3 5" xfId="13665"/>
    <cellStyle name="Обычный 4 2 3 2 4 2 4" xfId="4701"/>
    <cellStyle name="Обычный 4 2 3 2 4 2 4 2" xfId="4702"/>
    <cellStyle name="Обычный 4 2 3 2 4 2 4 2 2" xfId="13666"/>
    <cellStyle name="Обычный 4 2 3 2 4 2 4 3" xfId="13667"/>
    <cellStyle name="Обычный 4 2 3 2 4 2 5" xfId="4703"/>
    <cellStyle name="Обычный 4 2 3 2 4 2 5 2" xfId="13668"/>
    <cellStyle name="Обычный 4 2 3 2 4 2 6" xfId="4704"/>
    <cellStyle name="Обычный 4 2 3 2 4 2 6 2" xfId="13669"/>
    <cellStyle name="Обычный 4 2 3 2 4 2 7" xfId="13670"/>
    <cellStyle name="Обычный 4 2 3 2 4 3" xfId="4705"/>
    <cellStyle name="Обычный 4 2 3 2 4 3 2" xfId="4706"/>
    <cellStyle name="Обычный 4 2 3 2 4 3 2 2" xfId="4707"/>
    <cellStyle name="Обычный 4 2 3 2 4 3 2 2 2" xfId="13671"/>
    <cellStyle name="Обычный 4 2 3 2 4 3 2 3" xfId="4708"/>
    <cellStyle name="Обычный 4 2 3 2 4 3 2 3 2" xfId="13672"/>
    <cellStyle name="Обычный 4 2 3 2 4 3 2 4" xfId="13673"/>
    <cellStyle name="Обычный 4 2 3 2 4 3 3" xfId="4709"/>
    <cellStyle name="Обычный 4 2 3 2 4 3 3 2" xfId="13674"/>
    <cellStyle name="Обычный 4 2 3 2 4 3 4" xfId="4710"/>
    <cellStyle name="Обычный 4 2 3 2 4 3 4 2" xfId="13675"/>
    <cellStyle name="Обычный 4 2 3 2 4 3 5" xfId="13676"/>
    <cellStyle name="Обычный 4 2 3 2 4 4" xfId="4711"/>
    <cellStyle name="Обычный 4 2 3 2 4 4 2" xfId="4712"/>
    <cellStyle name="Обычный 4 2 3 2 4 4 2 2" xfId="4713"/>
    <cellStyle name="Обычный 4 2 3 2 4 4 2 2 2" xfId="13677"/>
    <cellStyle name="Обычный 4 2 3 2 4 4 2 3" xfId="13678"/>
    <cellStyle name="Обычный 4 2 3 2 4 4 3" xfId="4714"/>
    <cellStyle name="Обычный 4 2 3 2 4 4 3 2" xfId="13679"/>
    <cellStyle name="Обычный 4 2 3 2 4 4 4" xfId="4715"/>
    <cellStyle name="Обычный 4 2 3 2 4 4 4 2" xfId="13680"/>
    <cellStyle name="Обычный 4 2 3 2 4 4 5" xfId="13681"/>
    <cellStyle name="Обычный 4 2 3 2 4 5" xfId="4716"/>
    <cellStyle name="Обычный 4 2 3 2 4 5 2" xfId="4717"/>
    <cellStyle name="Обычный 4 2 3 2 4 5 2 2" xfId="13682"/>
    <cellStyle name="Обычный 4 2 3 2 4 5 3" xfId="13683"/>
    <cellStyle name="Обычный 4 2 3 2 4 6" xfId="4718"/>
    <cellStyle name="Обычный 4 2 3 2 4 6 2" xfId="13684"/>
    <cellStyle name="Обычный 4 2 3 2 4 7" xfId="4719"/>
    <cellStyle name="Обычный 4 2 3 2 4 7 2" xfId="13685"/>
    <cellStyle name="Обычный 4 2 3 2 4 8" xfId="13686"/>
    <cellStyle name="Обычный 4 2 3 2 5" xfId="4720"/>
    <cellStyle name="Обычный 4 2 3 2 5 2" xfId="4721"/>
    <cellStyle name="Обычный 4 2 3 2 5 2 2" xfId="4722"/>
    <cellStyle name="Обычный 4 2 3 2 5 2 2 2" xfId="4723"/>
    <cellStyle name="Обычный 4 2 3 2 5 2 2 2 2" xfId="13687"/>
    <cellStyle name="Обычный 4 2 3 2 5 2 2 3" xfId="4724"/>
    <cellStyle name="Обычный 4 2 3 2 5 2 2 3 2" xfId="13688"/>
    <cellStyle name="Обычный 4 2 3 2 5 2 2 4" xfId="13689"/>
    <cellStyle name="Обычный 4 2 3 2 5 2 3" xfId="4725"/>
    <cellStyle name="Обычный 4 2 3 2 5 2 3 2" xfId="13690"/>
    <cellStyle name="Обычный 4 2 3 2 5 2 4" xfId="4726"/>
    <cellStyle name="Обычный 4 2 3 2 5 2 4 2" xfId="13691"/>
    <cellStyle name="Обычный 4 2 3 2 5 2 5" xfId="13692"/>
    <cellStyle name="Обычный 4 2 3 2 5 3" xfId="4727"/>
    <cellStyle name="Обычный 4 2 3 2 5 3 2" xfId="4728"/>
    <cellStyle name="Обычный 4 2 3 2 5 3 2 2" xfId="4729"/>
    <cellStyle name="Обычный 4 2 3 2 5 3 2 2 2" xfId="13693"/>
    <cellStyle name="Обычный 4 2 3 2 5 3 2 3" xfId="13694"/>
    <cellStyle name="Обычный 4 2 3 2 5 3 3" xfId="4730"/>
    <cellStyle name="Обычный 4 2 3 2 5 3 3 2" xfId="13695"/>
    <cellStyle name="Обычный 4 2 3 2 5 3 4" xfId="4731"/>
    <cellStyle name="Обычный 4 2 3 2 5 3 4 2" xfId="13696"/>
    <cellStyle name="Обычный 4 2 3 2 5 3 5" xfId="13697"/>
    <cellStyle name="Обычный 4 2 3 2 5 4" xfId="4732"/>
    <cellStyle name="Обычный 4 2 3 2 5 4 2" xfId="4733"/>
    <cellStyle name="Обычный 4 2 3 2 5 4 2 2" xfId="13698"/>
    <cellStyle name="Обычный 4 2 3 2 5 4 3" xfId="13699"/>
    <cellStyle name="Обычный 4 2 3 2 5 5" xfId="4734"/>
    <cellStyle name="Обычный 4 2 3 2 5 5 2" xfId="13700"/>
    <cellStyle name="Обычный 4 2 3 2 5 6" xfId="4735"/>
    <cellStyle name="Обычный 4 2 3 2 5 6 2" xfId="13701"/>
    <cellStyle name="Обычный 4 2 3 2 5 7" xfId="13702"/>
    <cellStyle name="Обычный 4 2 3 2 6" xfId="4736"/>
    <cellStyle name="Обычный 4 2 3 2 6 2" xfId="4737"/>
    <cellStyle name="Обычный 4 2 3 2 6 2 2" xfId="4738"/>
    <cellStyle name="Обычный 4 2 3 2 6 2 2 2" xfId="13703"/>
    <cellStyle name="Обычный 4 2 3 2 6 2 3" xfId="4739"/>
    <cellStyle name="Обычный 4 2 3 2 6 2 3 2" xfId="13704"/>
    <cellStyle name="Обычный 4 2 3 2 6 2 4" xfId="13705"/>
    <cellStyle name="Обычный 4 2 3 2 6 3" xfId="4740"/>
    <cellStyle name="Обычный 4 2 3 2 6 3 2" xfId="13706"/>
    <cellStyle name="Обычный 4 2 3 2 6 4" xfId="4741"/>
    <cellStyle name="Обычный 4 2 3 2 6 4 2" xfId="13707"/>
    <cellStyle name="Обычный 4 2 3 2 6 5" xfId="13708"/>
    <cellStyle name="Обычный 4 2 3 2 7" xfId="4742"/>
    <cellStyle name="Обычный 4 2 3 2 7 2" xfId="4743"/>
    <cellStyle name="Обычный 4 2 3 2 7 2 2" xfId="4744"/>
    <cellStyle name="Обычный 4 2 3 2 7 2 2 2" xfId="13709"/>
    <cellStyle name="Обычный 4 2 3 2 7 2 3" xfId="13710"/>
    <cellStyle name="Обычный 4 2 3 2 7 3" xfId="4745"/>
    <cellStyle name="Обычный 4 2 3 2 7 3 2" xfId="13711"/>
    <cellStyle name="Обычный 4 2 3 2 7 4" xfId="4746"/>
    <cellStyle name="Обычный 4 2 3 2 7 4 2" xfId="13712"/>
    <cellStyle name="Обычный 4 2 3 2 7 5" xfId="13713"/>
    <cellStyle name="Обычный 4 2 3 2 8" xfId="4747"/>
    <cellStyle name="Обычный 4 2 3 2 8 2" xfId="4748"/>
    <cellStyle name="Обычный 4 2 3 2 8 2 2" xfId="13714"/>
    <cellStyle name="Обычный 4 2 3 2 8 3" xfId="13715"/>
    <cellStyle name="Обычный 4 2 3 2 9" xfId="4749"/>
    <cellStyle name="Обычный 4 2 3 2 9 2" xfId="13716"/>
    <cellStyle name="Обычный 4 2 3 3" xfId="4750"/>
    <cellStyle name="Обычный 4 2 3 3 10" xfId="13717"/>
    <cellStyle name="Обычный 4 2 3 3 2" xfId="4751"/>
    <cellStyle name="Обычный 4 2 3 3 2 2" xfId="4752"/>
    <cellStyle name="Обычный 4 2 3 3 2 2 2" xfId="4753"/>
    <cellStyle name="Обычный 4 2 3 3 2 2 2 2" xfId="4754"/>
    <cellStyle name="Обычный 4 2 3 3 2 2 2 2 2" xfId="4755"/>
    <cellStyle name="Обычный 4 2 3 3 2 2 2 2 2 2" xfId="4756"/>
    <cellStyle name="Обычный 4 2 3 3 2 2 2 2 2 2 2" xfId="13718"/>
    <cellStyle name="Обычный 4 2 3 3 2 2 2 2 2 3" xfId="4757"/>
    <cellStyle name="Обычный 4 2 3 3 2 2 2 2 2 3 2" xfId="13719"/>
    <cellStyle name="Обычный 4 2 3 3 2 2 2 2 2 4" xfId="13720"/>
    <cellStyle name="Обычный 4 2 3 3 2 2 2 2 3" xfId="4758"/>
    <cellStyle name="Обычный 4 2 3 3 2 2 2 2 3 2" xfId="13721"/>
    <cellStyle name="Обычный 4 2 3 3 2 2 2 2 4" xfId="4759"/>
    <cellStyle name="Обычный 4 2 3 3 2 2 2 2 4 2" xfId="13722"/>
    <cellStyle name="Обычный 4 2 3 3 2 2 2 2 5" xfId="13723"/>
    <cellStyle name="Обычный 4 2 3 3 2 2 2 3" xfId="4760"/>
    <cellStyle name="Обычный 4 2 3 3 2 2 2 3 2" xfId="4761"/>
    <cellStyle name="Обычный 4 2 3 3 2 2 2 3 2 2" xfId="4762"/>
    <cellStyle name="Обычный 4 2 3 3 2 2 2 3 2 2 2" xfId="13724"/>
    <cellStyle name="Обычный 4 2 3 3 2 2 2 3 2 3" xfId="13725"/>
    <cellStyle name="Обычный 4 2 3 3 2 2 2 3 3" xfId="4763"/>
    <cellStyle name="Обычный 4 2 3 3 2 2 2 3 3 2" xfId="13726"/>
    <cellStyle name="Обычный 4 2 3 3 2 2 2 3 4" xfId="4764"/>
    <cellStyle name="Обычный 4 2 3 3 2 2 2 3 4 2" xfId="13727"/>
    <cellStyle name="Обычный 4 2 3 3 2 2 2 3 5" xfId="13728"/>
    <cellStyle name="Обычный 4 2 3 3 2 2 2 4" xfId="4765"/>
    <cellStyle name="Обычный 4 2 3 3 2 2 2 4 2" xfId="4766"/>
    <cellStyle name="Обычный 4 2 3 3 2 2 2 4 2 2" xfId="13729"/>
    <cellStyle name="Обычный 4 2 3 3 2 2 2 4 3" xfId="13730"/>
    <cellStyle name="Обычный 4 2 3 3 2 2 2 5" xfId="4767"/>
    <cellStyle name="Обычный 4 2 3 3 2 2 2 5 2" xfId="13731"/>
    <cellStyle name="Обычный 4 2 3 3 2 2 2 6" xfId="4768"/>
    <cellStyle name="Обычный 4 2 3 3 2 2 2 6 2" xfId="13732"/>
    <cellStyle name="Обычный 4 2 3 3 2 2 2 7" xfId="13733"/>
    <cellStyle name="Обычный 4 2 3 3 2 2 3" xfId="4769"/>
    <cellStyle name="Обычный 4 2 3 3 2 2 3 2" xfId="4770"/>
    <cellStyle name="Обычный 4 2 3 3 2 2 3 2 2" xfId="4771"/>
    <cellStyle name="Обычный 4 2 3 3 2 2 3 2 2 2" xfId="13734"/>
    <cellStyle name="Обычный 4 2 3 3 2 2 3 2 3" xfId="4772"/>
    <cellStyle name="Обычный 4 2 3 3 2 2 3 2 3 2" xfId="13735"/>
    <cellStyle name="Обычный 4 2 3 3 2 2 3 2 4" xfId="13736"/>
    <cellStyle name="Обычный 4 2 3 3 2 2 3 3" xfId="4773"/>
    <cellStyle name="Обычный 4 2 3 3 2 2 3 3 2" xfId="13737"/>
    <cellStyle name="Обычный 4 2 3 3 2 2 3 4" xfId="4774"/>
    <cellStyle name="Обычный 4 2 3 3 2 2 3 4 2" xfId="13738"/>
    <cellStyle name="Обычный 4 2 3 3 2 2 3 5" xfId="13739"/>
    <cellStyle name="Обычный 4 2 3 3 2 2 4" xfId="4775"/>
    <cellStyle name="Обычный 4 2 3 3 2 2 4 2" xfId="4776"/>
    <cellStyle name="Обычный 4 2 3 3 2 2 4 2 2" xfId="4777"/>
    <cellStyle name="Обычный 4 2 3 3 2 2 4 2 2 2" xfId="13740"/>
    <cellStyle name="Обычный 4 2 3 3 2 2 4 2 3" xfId="13741"/>
    <cellStyle name="Обычный 4 2 3 3 2 2 4 3" xfId="4778"/>
    <cellStyle name="Обычный 4 2 3 3 2 2 4 3 2" xfId="13742"/>
    <cellStyle name="Обычный 4 2 3 3 2 2 4 4" xfId="4779"/>
    <cellStyle name="Обычный 4 2 3 3 2 2 4 4 2" xfId="13743"/>
    <cellStyle name="Обычный 4 2 3 3 2 2 4 5" xfId="13744"/>
    <cellStyle name="Обычный 4 2 3 3 2 2 5" xfId="4780"/>
    <cellStyle name="Обычный 4 2 3 3 2 2 5 2" xfId="4781"/>
    <cellStyle name="Обычный 4 2 3 3 2 2 5 2 2" xfId="13745"/>
    <cellStyle name="Обычный 4 2 3 3 2 2 5 3" xfId="13746"/>
    <cellStyle name="Обычный 4 2 3 3 2 2 6" xfId="4782"/>
    <cellStyle name="Обычный 4 2 3 3 2 2 6 2" xfId="13747"/>
    <cellStyle name="Обычный 4 2 3 3 2 2 7" xfId="4783"/>
    <cellStyle name="Обычный 4 2 3 3 2 2 7 2" xfId="13748"/>
    <cellStyle name="Обычный 4 2 3 3 2 2 8" xfId="13749"/>
    <cellStyle name="Обычный 4 2 3 3 2 3" xfId="4784"/>
    <cellStyle name="Обычный 4 2 3 3 2 3 2" xfId="4785"/>
    <cellStyle name="Обычный 4 2 3 3 2 3 2 2" xfId="4786"/>
    <cellStyle name="Обычный 4 2 3 3 2 3 2 2 2" xfId="4787"/>
    <cellStyle name="Обычный 4 2 3 3 2 3 2 2 2 2" xfId="13750"/>
    <cellStyle name="Обычный 4 2 3 3 2 3 2 2 3" xfId="4788"/>
    <cellStyle name="Обычный 4 2 3 3 2 3 2 2 3 2" xfId="13751"/>
    <cellStyle name="Обычный 4 2 3 3 2 3 2 2 4" xfId="13752"/>
    <cellStyle name="Обычный 4 2 3 3 2 3 2 3" xfId="4789"/>
    <cellStyle name="Обычный 4 2 3 3 2 3 2 3 2" xfId="13753"/>
    <cellStyle name="Обычный 4 2 3 3 2 3 2 4" xfId="4790"/>
    <cellStyle name="Обычный 4 2 3 3 2 3 2 4 2" xfId="13754"/>
    <cellStyle name="Обычный 4 2 3 3 2 3 2 5" xfId="13755"/>
    <cellStyle name="Обычный 4 2 3 3 2 3 3" xfId="4791"/>
    <cellStyle name="Обычный 4 2 3 3 2 3 3 2" xfId="4792"/>
    <cellStyle name="Обычный 4 2 3 3 2 3 3 2 2" xfId="4793"/>
    <cellStyle name="Обычный 4 2 3 3 2 3 3 2 2 2" xfId="13756"/>
    <cellStyle name="Обычный 4 2 3 3 2 3 3 2 3" xfId="13757"/>
    <cellStyle name="Обычный 4 2 3 3 2 3 3 3" xfId="4794"/>
    <cellStyle name="Обычный 4 2 3 3 2 3 3 3 2" xfId="13758"/>
    <cellStyle name="Обычный 4 2 3 3 2 3 3 4" xfId="4795"/>
    <cellStyle name="Обычный 4 2 3 3 2 3 3 4 2" xfId="13759"/>
    <cellStyle name="Обычный 4 2 3 3 2 3 3 5" xfId="13760"/>
    <cellStyle name="Обычный 4 2 3 3 2 3 4" xfId="4796"/>
    <cellStyle name="Обычный 4 2 3 3 2 3 4 2" xfId="4797"/>
    <cellStyle name="Обычный 4 2 3 3 2 3 4 2 2" xfId="13761"/>
    <cellStyle name="Обычный 4 2 3 3 2 3 4 3" xfId="13762"/>
    <cellStyle name="Обычный 4 2 3 3 2 3 5" xfId="4798"/>
    <cellStyle name="Обычный 4 2 3 3 2 3 5 2" xfId="13763"/>
    <cellStyle name="Обычный 4 2 3 3 2 3 6" xfId="4799"/>
    <cellStyle name="Обычный 4 2 3 3 2 3 6 2" xfId="13764"/>
    <cellStyle name="Обычный 4 2 3 3 2 3 7" xfId="13765"/>
    <cellStyle name="Обычный 4 2 3 3 2 4" xfId="4800"/>
    <cellStyle name="Обычный 4 2 3 3 2 4 2" xfId="4801"/>
    <cellStyle name="Обычный 4 2 3 3 2 4 2 2" xfId="4802"/>
    <cellStyle name="Обычный 4 2 3 3 2 4 2 2 2" xfId="13766"/>
    <cellStyle name="Обычный 4 2 3 3 2 4 2 3" xfId="4803"/>
    <cellStyle name="Обычный 4 2 3 3 2 4 2 3 2" xfId="13767"/>
    <cellStyle name="Обычный 4 2 3 3 2 4 2 4" xfId="13768"/>
    <cellStyle name="Обычный 4 2 3 3 2 4 3" xfId="4804"/>
    <cellStyle name="Обычный 4 2 3 3 2 4 3 2" xfId="13769"/>
    <cellStyle name="Обычный 4 2 3 3 2 4 4" xfId="4805"/>
    <cellStyle name="Обычный 4 2 3 3 2 4 4 2" xfId="13770"/>
    <cellStyle name="Обычный 4 2 3 3 2 4 5" xfId="13771"/>
    <cellStyle name="Обычный 4 2 3 3 2 5" xfId="4806"/>
    <cellStyle name="Обычный 4 2 3 3 2 5 2" xfId="4807"/>
    <cellStyle name="Обычный 4 2 3 3 2 5 2 2" xfId="4808"/>
    <cellStyle name="Обычный 4 2 3 3 2 5 2 2 2" xfId="13772"/>
    <cellStyle name="Обычный 4 2 3 3 2 5 2 3" xfId="13773"/>
    <cellStyle name="Обычный 4 2 3 3 2 5 3" xfId="4809"/>
    <cellStyle name="Обычный 4 2 3 3 2 5 3 2" xfId="13774"/>
    <cellStyle name="Обычный 4 2 3 3 2 5 4" xfId="4810"/>
    <cellStyle name="Обычный 4 2 3 3 2 5 4 2" xfId="13775"/>
    <cellStyle name="Обычный 4 2 3 3 2 5 5" xfId="13776"/>
    <cellStyle name="Обычный 4 2 3 3 2 6" xfId="4811"/>
    <cellStyle name="Обычный 4 2 3 3 2 6 2" xfId="4812"/>
    <cellStyle name="Обычный 4 2 3 3 2 6 2 2" xfId="13777"/>
    <cellStyle name="Обычный 4 2 3 3 2 6 3" xfId="13778"/>
    <cellStyle name="Обычный 4 2 3 3 2 7" xfId="4813"/>
    <cellStyle name="Обычный 4 2 3 3 2 7 2" xfId="13779"/>
    <cellStyle name="Обычный 4 2 3 3 2 8" xfId="4814"/>
    <cellStyle name="Обычный 4 2 3 3 2 8 2" xfId="13780"/>
    <cellStyle name="Обычный 4 2 3 3 2 9" xfId="13781"/>
    <cellStyle name="Обычный 4 2 3 3 3" xfId="4815"/>
    <cellStyle name="Обычный 4 2 3 3 3 2" xfId="4816"/>
    <cellStyle name="Обычный 4 2 3 3 3 2 2" xfId="4817"/>
    <cellStyle name="Обычный 4 2 3 3 3 2 2 2" xfId="4818"/>
    <cellStyle name="Обычный 4 2 3 3 3 2 2 2 2" xfId="4819"/>
    <cellStyle name="Обычный 4 2 3 3 3 2 2 2 2 2" xfId="13782"/>
    <cellStyle name="Обычный 4 2 3 3 3 2 2 2 3" xfId="4820"/>
    <cellStyle name="Обычный 4 2 3 3 3 2 2 2 3 2" xfId="13783"/>
    <cellStyle name="Обычный 4 2 3 3 3 2 2 2 4" xfId="13784"/>
    <cellStyle name="Обычный 4 2 3 3 3 2 2 3" xfId="4821"/>
    <cellStyle name="Обычный 4 2 3 3 3 2 2 3 2" xfId="13785"/>
    <cellStyle name="Обычный 4 2 3 3 3 2 2 4" xfId="4822"/>
    <cellStyle name="Обычный 4 2 3 3 3 2 2 4 2" xfId="13786"/>
    <cellStyle name="Обычный 4 2 3 3 3 2 2 5" xfId="13787"/>
    <cellStyle name="Обычный 4 2 3 3 3 2 3" xfId="4823"/>
    <cellStyle name="Обычный 4 2 3 3 3 2 3 2" xfId="4824"/>
    <cellStyle name="Обычный 4 2 3 3 3 2 3 2 2" xfId="4825"/>
    <cellStyle name="Обычный 4 2 3 3 3 2 3 2 2 2" xfId="13788"/>
    <cellStyle name="Обычный 4 2 3 3 3 2 3 2 3" xfId="13789"/>
    <cellStyle name="Обычный 4 2 3 3 3 2 3 3" xfId="4826"/>
    <cellStyle name="Обычный 4 2 3 3 3 2 3 3 2" xfId="13790"/>
    <cellStyle name="Обычный 4 2 3 3 3 2 3 4" xfId="4827"/>
    <cellStyle name="Обычный 4 2 3 3 3 2 3 4 2" xfId="13791"/>
    <cellStyle name="Обычный 4 2 3 3 3 2 3 5" xfId="13792"/>
    <cellStyle name="Обычный 4 2 3 3 3 2 4" xfId="4828"/>
    <cellStyle name="Обычный 4 2 3 3 3 2 4 2" xfId="4829"/>
    <cellStyle name="Обычный 4 2 3 3 3 2 4 2 2" xfId="13793"/>
    <cellStyle name="Обычный 4 2 3 3 3 2 4 3" xfId="13794"/>
    <cellStyle name="Обычный 4 2 3 3 3 2 5" xfId="4830"/>
    <cellStyle name="Обычный 4 2 3 3 3 2 5 2" xfId="13795"/>
    <cellStyle name="Обычный 4 2 3 3 3 2 6" xfId="4831"/>
    <cellStyle name="Обычный 4 2 3 3 3 2 6 2" xfId="13796"/>
    <cellStyle name="Обычный 4 2 3 3 3 2 7" xfId="13797"/>
    <cellStyle name="Обычный 4 2 3 3 3 3" xfId="4832"/>
    <cellStyle name="Обычный 4 2 3 3 3 3 2" xfId="4833"/>
    <cellStyle name="Обычный 4 2 3 3 3 3 2 2" xfId="4834"/>
    <cellStyle name="Обычный 4 2 3 3 3 3 2 2 2" xfId="13798"/>
    <cellStyle name="Обычный 4 2 3 3 3 3 2 3" xfId="4835"/>
    <cellStyle name="Обычный 4 2 3 3 3 3 2 3 2" xfId="13799"/>
    <cellStyle name="Обычный 4 2 3 3 3 3 2 4" xfId="13800"/>
    <cellStyle name="Обычный 4 2 3 3 3 3 3" xfId="4836"/>
    <cellStyle name="Обычный 4 2 3 3 3 3 3 2" xfId="13801"/>
    <cellStyle name="Обычный 4 2 3 3 3 3 4" xfId="4837"/>
    <cellStyle name="Обычный 4 2 3 3 3 3 4 2" xfId="13802"/>
    <cellStyle name="Обычный 4 2 3 3 3 3 5" xfId="13803"/>
    <cellStyle name="Обычный 4 2 3 3 3 4" xfId="4838"/>
    <cellStyle name="Обычный 4 2 3 3 3 4 2" xfId="4839"/>
    <cellStyle name="Обычный 4 2 3 3 3 4 2 2" xfId="4840"/>
    <cellStyle name="Обычный 4 2 3 3 3 4 2 2 2" xfId="13804"/>
    <cellStyle name="Обычный 4 2 3 3 3 4 2 3" xfId="13805"/>
    <cellStyle name="Обычный 4 2 3 3 3 4 3" xfId="4841"/>
    <cellStyle name="Обычный 4 2 3 3 3 4 3 2" xfId="13806"/>
    <cellStyle name="Обычный 4 2 3 3 3 4 4" xfId="4842"/>
    <cellStyle name="Обычный 4 2 3 3 3 4 4 2" xfId="13807"/>
    <cellStyle name="Обычный 4 2 3 3 3 4 5" xfId="13808"/>
    <cellStyle name="Обычный 4 2 3 3 3 5" xfId="4843"/>
    <cellStyle name="Обычный 4 2 3 3 3 5 2" xfId="4844"/>
    <cellStyle name="Обычный 4 2 3 3 3 5 2 2" xfId="13809"/>
    <cellStyle name="Обычный 4 2 3 3 3 5 3" xfId="13810"/>
    <cellStyle name="Обычный 4 2 3 3 3 6" xfId="4845"/>
    <cellStyle name="Обычный 4 2 3 3 3 6 2" xfId="13811"/>
    <cellStyle name="Обычный 4 2 3 3 3 7" xfId="4846"/>
    <cellStyle name="Обычный 4 2 3 3 3 7 2" xfId="13812"/>
    <cellStyle name="Обычный 4 2 3 3 3 8" xfId="13813"/>
    <cellStyle name="Обычный 4 2 3 3 4" xfId="4847"/>
    <cellStyle name="Обычный 4 2 3 3 4 2" xfId="4848"/>
    <cellStyle name="Обычный 4 2 3 3 4 2 2" xfId="4849"/>
    <cellStyle name="Обычный 4 2 3 3 4 2 2 2" xfId="4850"/>
    <cellStyle name="Обычный 4 2 3 3 4 2 2 2 2" xfId="13814"/>
    <cellStyle name="Обычный 4 2 3 3 4 2 2 3" xfId="4851"/>
    <cellStyle name="Обычный 4 2 3 3 4 2 2 3 2" xfId="13815"/>
    <cellStyle name="Обычный 4 2 3 3 4 2 2 4" xfId="13816"/>
    <cellStyle name="Обычный 4 2 3 3 4 2 3" xfId="4852"/>
    <cellStyle name="Обычный 4 2 3 3 4 2 3 2" xfId="13817"/>
    <cellStyle name="Обычный 4 2 3 3 4 2 4" xfId="4853"/>
    <cellStyle name="Обычный 4 2 3 3 4 2 4 2" xfId="13818"/>
    <cellStyle name="Обычный 4 2 3 3 4 2 5" xfId="13819"/>
    <cellStyle name="Обычный 4 2 3 3 4 3" xfId="4854"/>
    <cellStyle name="Обычный 4 2 3 3 4 3 2" xfId="4855"/>
    <cellStyle name="Обычный 4 2 3 3 4 3 2 2" xfId="4856"/>
    <cellStyle name="Обычный 4 2 3 3 4 3 2 2 2" xfId="13820"/>
    <cellStyle name="Обычный 4 2 3 3 4 3 2 3" xfId="13821"/>
    <cellStyle name="Обычный 4 2 3 3 4 3 3" xfId="4857"/>
    <cellStyle name="Обычный 4 2 3 3 4 3 3 2" xfId="13822"/>
    <cellStyle name="Обычный 4 2 3 3 4 3 4" xfId="4858"/>
    <cellStyle name="Обычный 4 2 3 3 4 3 4 2" xfId="13823"/>
    <cellStyle name="Обычный 4 2 3 3 4 3 5" xfId="13824"/>
    <cellStyle name="Обычный 4 2 3 3 4 4" xfId="4859"/>
    <cellStyle name="Обычный 4 2 3 3 4 4 2" xfId="4860"/>
    <cellStyle name="Обычный 4 2 3 3 4 4 2 2" xfId="13825"/>
    <cellStyle name="Обычный 4 2 3 3 4 4 3" xfId="13826"/>
    <cellStyle name="Обычный 4 2 3 3 4 5" xfId="4861"/>
    <cellStyle name="Обычный 4 2 3 3 4 5 2" xfId="13827"/>
    <cellStyle name="Обычный 4 2 3 3 4 6" xfId="4862"/>
    <cellStyle name="Обычный 4 2 3 3 4 6 2" xfId="13828"/>
    <cellStyle name="Обычный 4 2 3 3 4 7" xfId="13829"/>
    <cellStyle name="Обычный 4 2 3 3 5" xfId="4863"/>
    <cellStyle name="Обычный 4 2 3 3 5 2" xfId="4864"/>
    <cellStyle name="Обычный 4 2 3 3 5 2 2" xfId="4865"/>
    <cellStyle name="Обычный 4 2 3 3 5 2 2 2" xfId="13830"/>
    <cellStyle name="Обычный 4 2 3 3 5 2 3" xfId="4866"/>
    <cellStyle name="Обычный 4 2 3 3 5 2 3 2" xfId="13831"/>
    <cellStyle name="Обычный 4 2 3 3 5 2 4" xfId="13832"/>
    <cellStyle name="Обычный 4 2 3 3 5 3" xfId="4867"/>
    <cellStyle name="Обычный 4 2 3 3 5 3 2" xfId="13833"/>
    <cellStyle name="Обычный 4 2 3 3 5 4" xfId="4868"/>
    <cellStyle name="Обычный 4 2 3 3 5 4 2" xfId="13834"/>
    <cellStyle name="Обычный 4 2 3 3 5 5" xfId="13835"/>
    <cellStyle name="Обычный 4 2 3 3 6" xfId="4869"/>
    <cellStyle name="Обычный 4 2 3 3 6 2" xfId="4870"/>
    <cellStyle name="Обычный 4 2 3 3 6 2 2" xfId="4871"/>
    <cellStyle name="Обычный 4 2 3 3 6 2 2 2" xfId="13836"/>
    <cellStyle name="Обычный 4 2 3 3 6 2 3" xfId="13837"/>
    <cellStyle name="Обычный 4 2 3 3 6 3" xfId="4872"/>
    <cellStyle name="Обычный 4 2 3 3 6 3 2" xfId="13838"/>
    <cellStyle name="Обычный 4 2 3 3 6 4" xfId="4873"/>
    <cellStyle name="Обычный 4 2 3 3 6 4 2" xfId="13839"/>
    <cellStyle name="Обычный 4 2 3 3 6 5" xfId="13840"/>
    <cellStyle name="Обычный 4 2 3 3 7" xfId="4874"/>
    <cellStyle name="Обычный 4 2 3 3 7 2" xfId="4875"/>
    <cellStyle name="Обычный 4 2 3 3 7 2 2" xfId="13841"/>
    <cellStyle name="Обычный 4 2 3 3 7 3" xfId="13842"/>
    <cellStyle name="Обычный 4 2 3 3 8" xfId="4876"/>
    <cellStyle name="Обычный 4 2 3 3 8 2" xfId="13843"/>
    <cellStyle name="Обычный 4 2 3 3 9" xfId="4877"/>
    <cellStyle name="Обычный 4 2 3 3 9 2" xfId="13844"/>
    <cellStyle name="Обычный 4 2 3 4" xfId="4878"/>
    <cellStyle name="Обычный 4 2 3 4 2" xfId="4879"/>
    <cellStyle name="Обычный 4 2 3 4 2 2" xfId="4880"/>
    <cellStyle name="Обычный 4 2 3 4 2 2 2" xfId="4881"/>
    <cellStyle name="Обычный 4 2 3 4 2 2 2 2" xfId="4882"/>
    <cellStyle name="Обычный 4 2 3 4 2 2 2 2 2" xfId="4883"/>
    <cellStyle name="Обычный 4 2 3 4 2 2 2 2 2 2" xfId="13845"/>
    <cellStyle name="Обычный 4 2 3 4 2 2 2 2 3" xfId="4884"/>
    <cellStyle name="Обычный 4 2 3 4 2 2 2 2 3 2" xfId="13846"/>
    <cellStyle name="Обычный 4 2 3 4 2 2 2 2 4" xfId="13847"/>
    <cellStyle name="Обычный 4 2 3 4 2 2 2 3" xfId="4885"/>
    <cellStyle name="Обычный 4 2 3 4 2 2 2 3 2" xfId="13848"/>
    <cellStyle name="Обычный 4 2 3 4 2 2 2 4" xfId="4886"/>
    <cellStyle name="Обычный 4 2 3 4 2 2 2 4 2" xfId="13849"/>
    <cellStyle name="Обычный 4 2 3 4 2 2 2 5" xfId="13850"/>
    <cellStyle name="Обычный 4 2 3 4 2 2 3" xfId="4887"/>
    <cellStyle name="Обычный 4 2 3 4 2 2 3 2" xfId="4888"/>
    <cellStyle name="Обычный 4 2 3 4 2 2 3 2 2" xfId="4889"/>
    <cellStyle name="Обычный 4 2 3 4 2 2 3 2 2 2" xfId="13851"/>
    <cellStyle name="Обычный 4 2 3 4 2 2 3 2 3" xfId="13852"/>
    <cellStyle name="Обычный 4 2 3 4 2 2 3 3" xfId="4890"/>
    <cellStyle name="Обычный 4 2 3 4 2 2 3 3 2" xfId="13853"/>
    <cellStyle name="Обычный 4 2 3 4 2 2 3 4" xfId="4891"/>
    <cellStyle name="Обычный 4 2 3 4 2 2 3 4 2" xfId="13854"/>
    <cellStyle name="Обычный 4 2 3 4 2 2 3 5" xfId="13855"/>
    <cellStyle name="Обычный 4 2 3 4 2 2 4" xfId="4892"/>
    <cellStyle name="Обычный 4 2 3 4 2 2 4 2" xfId="4893"/>
    <cellStyle name="Обычный 4 2 3 4 2 2 4 2 2" xfId="13856"/>
    <cellStyle name="Обычный 4 2 3 4 2 2 4 3" xfId="13857"/>
    <cellStyle name="Обычный 4 2 3 4 2 2 5" xfId="4894"/>
    <cellStyle name="Обычный 4 2 3 4 2 2 5 2" xfId="13858"/>
    <cellStyle name="Обычный 4 2 3 4 2 2 6" xfId="4895"/>
    <cellStyle name="Обычный 4 2 3 4 2 2 6 2" xfId="13859"/>
    <cellStyle name="Обычный 4 2 3 4 2 2 7" xfId="13860"/>
    <cellStyle name="Обычный 4 2 3 4 2 3" xfId="4896"/>
    <cellStyle name="Обычный 4 2 3 4 2 3 2" xfId="4897"/>
    <cellStyle name="Обычный 4 2 3 4 2 3 2 2" xfId="4898"/>
    <cellStyle name="Обычный 4 2 3 4 2 3 2 2 2" xfId="13861"/>
    <cellStyle name="Обычный 4 2 3 4 2 3 2 3" xfId="4899"/>
    <cellStyle name="Обычный 4 2 3 4 2 3 2 3 2" xfId="13862"/>
    <cellStyle name="Обычный 4 2 3 4 2 3 2 4" xfId="13863"/>
    <cellStyle name="Обычный 4 2 3 4 2 3 3" xfId="4900"/>
    <cellStyle name="Обычный 4 2 3 4 2 3 3 2" xfId="13864"/>
    <cellStyle name="Обычный 4 2 3 4 2 3 4" xfId="4901"/>
    <cellStyle name="Обычный 4 2 3 4 2 3 4 2" xfId="13865"/>
    <cellStyle name="Обычный 4 2 3 4 2 3 5" xfId="13866"/>
    <cellStyle name="Обычный 4 2 3 4 2 4" xfId="4902"/>
    <cellStyle name="Обычный 4 2 3 4 2 4 2" xfId="4903"/>
    <cellStyle name="Обычный 4 2 3 4 2 4 2 2" xfId="4904"/>
    <cellStyle name="Обычный 4 2 3 4 2 4 2 2 2" xfId="13867"/>
    <cellStyle name="Обычный 4 2 3 4 2 4 2 3" xfId="13868"/>
    <cellStyle name="Обычный 4 2 3 4 2 4 3" xfId="4905"/>
    <cellStyle name="Обычный 4 2 3 4 2 4 3 2" xfId="13869"/>
    <cellStyle name="Обычный 4 2 3 4 2 4 4" xfId="4906"/>
    <cellStyle name="Обычный 4 2 3 4 2 4 4 2" xfId="13870"/>
    <cellStyle name="Обычный 4 2 3 4 2 4 5" xfId="13871"/>
    <cellStyle name="Обычный 4 2 3 4 2 5" xfId="4907"/>
    <cellStyle name="Обычный 4 2 3 4 2 5 2" xfId="4908"/>
    <cellStyle name="Обычный 4 2 3 4 2 5 2 2" xfId="13872"/>
    <cellStyle name="Обычный 4 2 3 4 2 5 3" xfId="13873"/>
    <cellStyle name="Обычный 4 2 3 4 2 6" xfId="4909"/>
    <cellStyle name="Обычный 4 2 3 4 2 6 2" xfId="13874"/>
    <cellStyle name="Обычный 4 2 3 4 2 7" xfId="4910"/>
    <cellStyle name="Обычный 4 2 3 4 2 7 2" xfId="13875"/>
    <cellStyle name="Обычный 4 2 3 4 2 8" xfId="13876"/>
    <cellStyle name="Обычный 4 2 3 4 3" xfId="4911"/>
    <cellStyle name="Обычный 4 2 3 4 3 2" xfId="4912"/>
    <cellStyle name="Обычный 4 2 3 4 3 2 2" xfId="4913"/>
    <cellStyle name="Обычный 4 2 3 4 3 2 2 2" xfId="4914"/>
    <cellStyle name="Обычный 4 2 3 4 3 2 2 2 2" xfId="13877"/>
    <cellStyle name="Обычный 4 2 3 4 3 2 2 3" xfId="4915"/>
    <cellStyle name="Обычный 4 2 3 4 3 2 2 3 2" xfId="13878"/>
    <cellStyle name="Обычный 4 2 3 4 3 2 2 4" xfId="13879"/>
    <cellStyle name="Обычный 4 2 3 4 3 2 3" xfId="4916"/>
    <cellStyle name="Обычный 4 2 3 4 3 2 3 2" xfId="13880"/>
    <cellStyle name="Обычный 4 2 3 4 3 2 4" xfId="4917"/>
    <cellStyle name="Обычный 4 2 3 4 3 2 4 2" xfId="13881"/>
    <cellStyle name="Обычный 4 2 3 4 3 2 5" xfId="13882"/>
    <cellStyle name="Обычный 4 2 3 4 3 3" xfId="4918"/>
    <cellStyle name="Обычный 4 2 3 4 3 3 2" xfId="4919"/>
    <cellStyle name="Обычный 4 2 3 4 3 3 2 2" xfId="4920"/>
    <cellStyle name="Обычный 4 2 3 4 3 3 2 2 2" xfId="13883"/>
    <cellStyle name="Обычный 4 2 3 4 3 3 2 3" xfId="13884"/>
    <cellStyle name="Обычный 4 2 3 4 3 3 3" xfId="4921"/>
    <cellStyle name="Обычный 4 2 3 4 3 3 3 2" xfId="13885"/>
    <cellStyle name="Обычный 4 2 3 4 3 3 4" xfId="4922"/>
    <cellStyle name="Обычный 4 2 3 4 3 3 4 2" xfId="13886"/>
    <cellStyle name="Обычный 4 2 3 4 3 3 5" xfId="13887"/>
    <cellStyle name="Обычный 4 2 3 4 3 4" xfId="4923"/>
    <cellStyle name="Обычный 4 2 3 4 3 4 2" xfId="4924"/>
    <cellStyle name="Обычный 4 2 3 4 3 4 2 2" xfId="13888"/>
    <cellStyle name="Обычный 4 2 3 4 3 4 3" xfId="13889"/>
    <cellStyle name="Обычный 4 2 3 4 3 5" xfId="4925"/>
    <cellStyle name="Обычный 4 2 3 4 3 5 2" xfId="13890"/>
    <cellStyle name="Обычный 4 2 3 4 3 6" xfId="4926"/>
    <cellStyle name="Обычный 4 2 3 4 3 6 2" xfId="13891"/>
    <cellStyle name="Обычный 4 2 3 4 3 7" xfId="13892"/>
    <cellStyle name="Обычный 4 2 3 4 4" xfId="4927"/>
    <cellStyle name="Обычный 4 2 3 4 4 2" xfId="4928"/>
    <cellStyle name="Обычный 4 2 3 4 4 2 2" xfId="4929"/>
    <cellStyle name="Обычный 4 2 3 4 4 2 2 2" xfId="13893"/>
    <cellStyle name="Обычный 4 2 3 4 4 2 3" xfId="4930"/>
    <cellStyle name="Обычный 4 2 3 4 4 2 3 2" xfId="13894"/>
    <cellStyle name="Обычный 4 2 3 4 4 2 4" xfId="13895"/>
    <cellStyle name="Обычный 4 2 3 4 4 3" xfId="4931"/>
    <cellStyle name="Обычный 4 2 3 4 4 3 2" xfId="13896"/>
    <cellStyle name="Обычный 4 2 3 4 4 4" xfId="4932"/>
    <cellStyle name="Обычный 4 2 3 4 4 4 2" xfId="13897"/>
    <cellStyle name="Обычный 4 2 3 4 4 5" xfId="13898"/>
    <cellStyle name="Обычный 4 2 3 4 5" xfId="4933"/>
    <cellStyle name="Обычный 4 2 3 4 5 2" xfId="4934"/>
    <cellStyle name="Обычный 4 2 3 4 5 2 2" xfId="4935"/>
    <cellStyle name="Обычный 4 2 3 4 5 2 2 2" xfId="13899"/>
    <cellStyle name="Обычный 4 2 3 4 5 2 3" xfId="13900"/>
    <cellStyle name="Обычный 4 2 3 4 5 3" xfId="4936"/>
    <cellStyle name="Обычный 4 2 3 4 5 3 2" xfId="13901"/>
    <cellStyle name="Обычный 4 2 3 4 5 4" xfId="4937"/>
    <cellStyle name="Обычный 4 2 3 4 5 4 2" xfId="13902"/>
    <cellStyle name="Обычный 4 2 3 4 5 5" xfId="13903"/>
    <cellStyle name="Обычный 4 2 3 4 6" xfId="4938"/>
    <cellStyle name="Обычный 4 2 3 4 6 2" xfId="4939"/>
    <cellStyle name="Обычный 4 2 3 4 6 2 2" xfId="13904"/>
    <cellStyle name="Обычный 4 2 3 4 6 3" xfId="13905"/>
    <cellStyle name="Обычный 4 2 3 4 7" xfId="4940"/>
    <cellStyle name="Обычный 4 2 3 4 7 2" xfId="13906"/>
    <cellStyle name="Обычный 4 2 3 4 8" xfId="4941"/>
    <cellStyle name="Обычный 4 2 3 4 8 2" xfId="13907"/>
    <cellStyle name="Обычный 4 2 3 4 9" xfId="13908"/>
    <cellStyle name="Обычный 4 2 3 5" xfId="4942"/>
    <cellStyle name="Обычный 4 2 3 5 2" xfId="4943"/>
    <cellStyle name="Обычный 4 2 3 5 2 2" xfId="4944"/>
    <cellStyle name="Обычный 4 2 3 5 2 2 2" xfId="4945"/>
    <cellStyle name="Обычный 4 2 3 5 2 2 2 2" xfId="4946"/>
    <cellStyle name="Обычный 4 2 3 5 2 2 2 2 2" xfId="13909"/>
    <cellStyle name="Обычный 4 2 3 5 2 2 2 3" xfId="4947"/>
    <cellStyle name="Обычный 4 2 3 5 2 2 2 3 2" xfId="13910"/>
    <cellStyle name="Обычный 4 2 3 5 2 2 2 4" xfId="13911"/>
    <cellStyle name="Обычный 4 2 3 5 2 2 3" xfId="4948"/>
    <cellStyle name="Обычный 4 2 3 5 2 2 3 2" xfId="13912"/>
    <cellStyle name="Обычный 4 2 3 5 2 2 4" xfId="4949"/>
    <cellStyle name="Обычный 4 2 3 5 2 2 4 2" xfId="13913"/>
    <cellStyle name="Обычный 4 2 3 5 2 2 5" xfId="13914"/>
    <cellStyle name="Обычный 4 2 3 5 2 3" xfId="4950"/>
    <cellStyle name="Обычный 4 2 3 5 2 3 2" xfId="4951"/>
    <cellStyle name="Обычный 4 2 3 5 2 3 2 2" xfId="4952"/>
    <cellStyle name="Обычный 4 2 3 5 2 3 2 2 2" xfId="13915"/>
    <cellStyle name="Обычный 4 2 3 5 2 3 2 3" xfId="13916"/>
    <cellStyle name="Обычный 4 2 3 5 2 3 3" xfId="4953"/>
    <cellStyle name="Обычный 4 2 3 5 2 3 3 2" xfId="13917"/>
    <cellStyle name="Обычный 4 2 3 5 2 3 4" xfId="4954"/>
    <cellStyle name="Обычный 4 2 3 5 2 3 4 2" xfId="13918"/>
    <cellStyle name="Обычный 4 2 3 5 2 3 5" xfId="13919"/>
    <cellStyle name="Обычный 4 2 3 5 2 4" xfId="4955"/>
    <cellStyle name="Обычный 4 2 3 5 2 4 2" xfId="4956"/>
    <cellStyle name="Обычный 4 2 3 5 2 4 2 2" xfId="13920"/>
    <cellStyle name="Обычный 4 2 3 5 2 4 3" xfId="13921"/>
    <cellStyle name="Обычный 4 2 3 5 2 5" xfId="4957"/>
    <cellStyle name="Обычный 4 2 3 5 2 5 2" xfId="13922"/>
    <cellStyle name="Обычный 4 2 3 5 2 6" xfId="4958"/>
    <cellStyle name="Обычный 4 2 3 5 2 6 2" xfId="13923"/>
    <cellStyle name="Обычный 4 2 3 5 2 7" xfId="13924"/>
    <cellStyle name="Обычный 4 2 3 5 3" xfId="4959"/>
    <cellStyle name="Обычный 4 2 3 5 3 2" xfId="4960"/>
    <cellStyle name="Обычный 4 2 3 5 3 2 2" xfId="4961"/>
    <cellStyle name="Обычный 4 2 3 5 3 2 2 2" xfId="13925"/>
    <cellStyle name="Обычный 4 2 3 5 3 2 3" xfId="4962"/>
    <cellStyle name="Обычный 4 2 3 5 3 2 3 2" xfId="13926"/>
    <cellStyle name="Обычный 4 2 3 5 3 2 4" xfId="13927"/>
    <cellStyle name="Обычный 4 2 3 5 3 3" xfId="4963"/>
    <cellStyle name="Обычный 4 2 3 5 3 3 2" xfId="13928"/>
    <cellStyle name="Обычный 4 2 3 5 3 4" xfId="4964"/>
    <cellStyle name="Обычный 4 2 3 5 3 4 2" xfId="13929"/>
    <cellStyle name="Обычный 4 2 3 5 3 5" xfId="13930"/>
    <cellStyle name="Обычный 4 2 3 5 4" xfId="4965"/>
    <cellStyle name="Обычный 4 2 3 5 4 2" xfId="4966"/>
    <cellStyle name="Обычный 4 2 3 5 4 2 2" xfId="4967"/>
    <cellStyle name="Обычный 4 2 3 5 4 2 2 2" xfId="13931"/>
    <cellStyle name="Обычный 4 2 3 5 4 2 3" xfId="13932"/>
    <cellStyle name="Обычный 4 2 3 5 4 3" xfId="4968"/>
    <cellStyle name="Обычный 4 2 3 5 4 3 2" xfId="13933"/>
    <cellStyle name="Обычный 4 2 3 5 4 4" xfId="4969"/>
    <cellStyle name="Обычный 4 2 3 5 4 4 2" xfId="13934"/>
    <cellStyle name="Обычный 4 2 3 5 4 5" xfId="13935"/>
    <cellStyle name="Обычный 4 2 3 5 5" xfId="4970"/>
    <cellStyle name="Обычный 4 2 3 5 5 2" xfId="4971"/>
    <cellStyle name="Обычный 4 2 3 5 5 2 2" xfId="13936"/>
    <cellStyle name="Обычный 4 2 3 5 5 3" xfId="13937"/>
    <cellStyle name="Обычный 4 2 3 5 6" xfId="4972"/>
    <cellStyle name="Обычный 4 2 3 5 6 2" xfId="13938"/>
    <cellStyle name="Обычный 4 2 3 5 7" xfId="4973"/>
    <cellStyle name="Обычный 4 2 3 5 7 2" xfId="13939"/>
    <cellStyle name="Обычный 4 2 3 5 8" xfId="13940"/>
    <cellStyle name="Обычный 4 2 3 6" xfId="4974"/>
    <cellStyle name="Обычный 4 2 3 6 2" xfId="4975"/>
    <cellStyle name="Обычный 4 2 3 6 2 2" xfId="4976"/>
    <cellStyle name="Обычный 4 2 3 6 2 2 2" xfId="4977"/>
    <cellStyle name="Обычный 4 2 3 6 2 2 2 2" xfId="13941"/>
    <cellStyle name="Обычный 4 2 3 6 2 2 3" xfId="4978"/>
    <cellStyle name="Обычный 4 2 3 6 2 2 3 2" xfId="13942"/>
    <cellStyle name="Обычный 4 2 3 6 2 2 4" xfId="13943"/>
    <cellStyle name="Обычный 4 2 3 6 2 3" xfId="4979"/>
    <cellStyle name="Обычный 4 2 3 6 2 3 2" xfId="13944"/>
    <cellStyle name="Обычный 4 2 3 6 2 4" xfId="4980"/>
    <cellStyle name="Обычный 4 2 3 6 2 4 2" xfId="13945"/>
    <cellStyle name="Обычный 4 2 3 6 2 5" xfId="13946"/>
    <cellStyle name="Обычный 4 2 3 6 3" xfId="4981"/>
    <cellStyle name="Обычный 4 2 3 6 3 2" xfId="4982"/>
    <cellStyle name="Обычный 4 2 3 6 3 2 2" xfId="4983"/>
    <cellStyle name="Обычный 4 2 3 6 3 2 2 2" xfId="13947"/>
    <cellStyle name="Обычный 4 2 3 6 3 2 3" xfId="13948"/>
    <cellStyle name="Обычный 4 2 3 6 3 3" xfId="4984"/>
    <cellStyle name="Обычный 4 2 3 6 3 3 2" xfId="13949"/>
    <cellStyle name="Обычный 4 2 3 6 3 4" xfId="4985"/>
    <cellStyle name="Обычный 4 2 3 6 3 4 2" xfId="13950"/>
    <cellStyle name="Обычный 4 2 3 6 3 5" xfId="13951"/>
    <cellStyle name="Обычный 4 2 3 6 4" xfId="4986"/>
    <cellStyle name="Обычный 4 2 3 6 4 2" xfId="4987"/>
    <cellStyle name="Обычный 4 2 3 6 4 2 2" xfId="13952"/>
    <cellStyle name="Обычный 4 2 3 6 4 3" xfId="13953"/>
    <cellStyle name="Обычный 4 2 3 6 5" xfId="4988"/>
    <cellStyle name="Обычный 4 2 3 6 5 2" xfId="13954"/>
    <cellStyle name="Обычный 4 2 3 6 6" xfId="4989"/>
    <cellStyle name="Обычный 4 2 3 6 6 2" xfId="13955"/>
    <cellStyle name="Обычный 4 2 3 6 7" xfId="13956"/>
    <cellStyle name="Обычный 4 2 3 7" xfId="4990"/>
    <cellStyle name="Обычный 4 2 3 7 2" xfId="4991"/>
    <cellStyle name="Обычный 4 2 3 7 2 2" xfId="4992"/>
    <cellStyle name="Обычный 4 2 3 7 2 2 2" xfId="13957"/>
    <cellStyle name="Обычный 4 2 3 7 2 3" xfId="4993"/>
    <cellStyle name="Обычный 4 2 3 7 2 3 2" xfId="13958"/>
    <cellStyle name="Обычный 4 2 3 7 2 4" xfId="13959"/>
    <cellStyle name="Обычный 4 2 3 7 3" xfId="4994"/>
    <cellStyle name="Обычный 4 2 3 7 3 2" xfId="13960"/>
    <cellStyle name="Обычный 4 2 3 7 4" xfId="4995"/>
    <cellStyle name="Обычный 4 2 3 7 4 2" xfId="13961"/>
    <cellStyle name="Обычный 4 2 3 7 5" xfId="13962"/>
    <cellStyle name="Обычный 4 2 3 8" xfId="4996"/>
    <cellStyle name="Обычный 4 2 3 8 2" xfId="4997"/>
    <cellStyle name="Обычный 4 2 3 8 2 2" xfId="4998"/>
    <cellStyle name="Обычный 4 2 3 8 2 2 2" xfId="13963"/>
    <cellStyle name="Обычный 4 2 3 8 2 3" xfId="13964"/>
    <cellStyle name="Обычный 4 2 3 8 3" xfId="4999"/>
    <cellStyle name="Обычный 4 2 3 8 3 2" xfId="13965"/>
    <cellStyle name="Обычный 4 2 3 8 4" xfId="5000"/>
    <cellStyle name="Обычный 4 2 3 8 4 2" xfId="13966"/>
    <cellStyle name="Обычный 4 2 3 8 5" xfId="13967"/>
    <cellStyle name="Обычный 4 2 3 9" xfId="5001"/>
    <cellStyle name="Обычный 4 2 3 9 2" xfId="5002"/>
    <cellStyle name="Обычный 4 2 3 9 2 2" xfId="13968"/>
    <cellStyle name="Обычный 4 2 3 9 3" xfId="13969"/>
    <cellStyle name="Обычный 4 2 4" xfId="5003"/>
    <cellStyle name="Обычный 4 2 4 10" xfId="5004"/>
    <cellStyle name="Обычный 4 2 4 10 2" xfId="13970"/>
    <cellStyle name="Обычный 4 2 4 11" xfId="5005"/>
    <cellStyle name="Обычный 4 2 4 11 2" xfId="13971"/>
    <cellStyle name="Обычный 4 2 4 12" xfId="13972"/>
    <cellStyle name="Обычный 4 2 4 2" xfId="5006"/>
    <cellStyle name="Обычный 4 2 4 2 10" xfId="5007"/>
    <cellStyle name="Обычный 4 2 4 2 10 2" xfId="13973"/>
    <cellStyle name="Обычный 4 2 4 2 11" xfId="13974"/>
    <cellStyle name="Обычный 4 2 4 2 2" xfId="5008"/>
    <cellStyle name="Обычный 4 2 4 2 2 10" xfId="13975"/>
    <cellStyle name="Обычный 4 2 4 2 2 2" xfId="5009"/>
    <cellStyle name="Обычный 4 2 4 2 2 2 2" xfId="5010"/>
    <cellStyle name="Обычный 4 2 4 2 2 2 2 2" xfId="5011"/>
    <cellStyle name="Обычный 4 2 4 2 2 2 2 2 2" xfId="5012"/>
    <cellStyle name="Обычный 4 2 4 2 2 2 2 2 2 2" xfId="5013"/>
    <cellStyle name="Обычный 4 2 4 2 2 2 2 2 2 2 2" xfId="5014"/>
    <cellStyle name="Обычный 4 2 4 2 2 2 2 2 2 2 2 2" xfId="13976"/>
    <cellStyle name="Обычный 4 2 4 2 2 2 2 2 2 2 3" xfId="5015"/>
    <cellStyle name="Обычный 4 2 4 2 2 2 2 2 2 2 3 2" xfId="13977"/>
    <cellStyle name="Обычный 4 2 4 2 2 2 2 2 2 2 4" xfId="13978"/>
    <cellStyle name="Обычный 4 2 4 2 2 2 2 2 2 3" xfId="5016"/>
    <cellStyle name="Обычный 4 2 4 2 2 2 2 2 2 3 2" xfId="13979"/>
    <cellStyle name="Обычный 4 2 4 2 2 2 2 2 2 4" xfId="5017"/>
    <cellStyle name="Обычный 4 2 4 2 2 2 2 2 2 4 2" xfId="13980"/>
    <cellStyle name="Обычный 4 2 4 2 2 2 2 2 2 5" xfId="13981"/>
    <cellStyle name="Обычный 4 2 4 2 2 2 2 2 3" xfId="5018"/>
    <cellStyle name="Обычный 4 2 4 2 2 2 2 2 3 2" xfId="5019"/>
    <cellStyle name="Обычный 4 2 4 2 2 2 2 2 3 2 2" xfId="5020"/>
    <cellStyle name="Обычный 4 2 4 2 2 2 2 2 3 2 2 2" xfId="13982"/>
    <cellStyle name="Обычный 4 2 4 2 2 2 2 2 3 2 3" xfId="13983"/>
    <cellStyle name="Обычный 4 2 4 2 2 2 2 2 3 3" xfId="5021"/>
    <cellStyle name="Обычный 4 2 4 2 2 2 2 2 3 3 2" xfId="13984"/>
    <cellStyle name="Обычный 4 2 4 2 2 2 2 2 3 4" xfId="5022"/>
    <cellStyle name="Обычный 4 2 4 2 2 2 2 2 3 4 2" xfId="13985"/>
    <cellStyle name="Обычный 4 2 4 2 2 2 2 2 3 5" xfId="13986"/>
    <cellStyle name="Обычный 4 2 4 2 2 2 2 2 4" xfId="5023"/>
    <cellStyle name="Обычный 4 2 4 2 2 2 2 2 4 2" xfId="5024"/>
    <cellStyle name="Обычный 4 2 4 2 2 2 2 2 4 2 2" xfId="13987"/>
    <cellStyle name="Обычный 4 2 4 2 2 2 2 2 4 3" xfId="13988"/>
    <cellStyle name="Обычный 4 2 4 2 2 2 2 2 5" xfId="5025"/>
    <cellStyle name="Обычный 4 2 4 2 2 2 2 2 5 2" xfId="13989"/>
    <cellStyle name="Обычный 4 2 4 2 2 2 2 2 6" xfId="5026"/>
    <cellStyle name="Обычный 4 2 4 2 2 2 2 2 6 2" xfId="13990"/>
    <cellStyle name="Обычный 4 2 4 2 2 2 2 2 7" xfId="13991"/>
    <cellStyle name="Обычный 4 2 4 2 2 2 2 3" xfId="5027"/>
    <cellStyle name="Обычный 4 2 4 2 2 2 2 3 2" xfId="5028"/>
    <cellStyle name="Обычный 4 2 4 2 2 2 2 3 2 2" xfId="5029"/>
    <cellStyle name="Обычный 4 2 4 2 2 2 2 3 2 2 2" xfId="13992"/>
    <cellStyle name="Обычный 4 2 4 2 2 2 2 3 2 3" xfId="5030"/>
    <cellStyle name="Обычный 4 2 4 2 2 2 2 3 2 3 2" xfId="13993"/>
    <cellStyle name="Обычный 4 2 4 2 2 2 2 3 2 4" xfId="13994"/>
    <cellStyle name="Обычный 4 2 4 2 2 2 2 3 3" xfId="5031"/>
    <cellStyle name="Обычный 4 2 4 2 2 2 2 3 3 2" xfId="13995"/>
    <cellStyle name="Обычный 4 2 4 2 2 2 2 3 4" xfId="5032"/>
    <cellStyle name="Обычный 4 2 4 2 2 2 2 3 4 2" xfId="13996"/>
    <cellStyle name="Обычный 4 2 4 2 2 2 2 3 5" xfId="13997"/>
    <cellStyle name="Обычный 4 2 4 2 2 2 2 4" xfId="5033"/>
    <cellStyle name="Обычный 4 2 4 2 2 2 2 4 2" xfId="5034"/>
    <cellStyle name="Обычный 4 2 4 2 2 2 2 4 2 2" xfId="5035"/>
    <cellStyle name="Обычный 4 2 4 2 2 2 2 4 2 2 2" xfId="13998"/>
    <cellStyle name="Обычный 4 2 4 2 2 2 2 4 2 3" xfId="13999"/>
    <cellStyle name="Обычный 4 2 4 2 2 2 2 4 3" xfId="5036"/>
    <cellStyle name="Обычный 4 2 4 2 2 2 2 4 3 2" xfId="14000"/>
    <cellStyle name="Обычный 4 2 4 2 2 2 2 4 4" xfId="5037"/>
    <cellStyle name="Обычный 4 2 4 2 2 2 2 4 4 2" xfId="14001"/>
    <cellStyle name="Обычный 4 2 4 2 2 2 2 4 5" xfId="14002"/>
    <cellStyle name="Обычный 4 2 4 2 2 2 2 5" xfId="5038"/>
    <cellStyle name="Обычный 4 2 4 2 2 2 2 5 2" xfId="5039"/>
    <cellStyle name="Обычный 4 2 4 2 2 2 2 5 2 2" xfId="14003"/>
    <cellStyle name="Обычный 4 2 4 2 2 2 2 5 3" xfId="14004"/>
    <cellStyle name="Обычный 4 2 4 2 2 2 2 6" xfId="5040"/>
    <cellStyle name="Обычный 4 2 4 2 2 2 2 6 2" xfId="14005"/>
    <cellStyle name="Обычный 4 2 4 2 2 2 2 7" xfId="5041"/>
    <cellStyle name="Обычный 4 2 4 2 2 2 2 7 2" xfId="14006"/>
    <cellStyle name="Обычный 4 2 4 2 2 2 2 8" xfId="14007"/>
    <cellStyle name="Обычный 4 2 4 2 2 2 3" xfId="5042"/>
    <cellStyle name="Обычный 4 2 4 2 2 2 3 2" xfId="5043"/>
    <cellStyle name="Обычный 4 2 4 2 2 2 3 2 2" xfId="5044"/>
    <cellStyle name="Обычный 4 2 4 2 2 2 3 2 2 2" xfId="5045"/>
    <cellStyle name="Обычный 4 2 4 2 2 2 3 2 2 2 2" xfId="14008"/>
    <cellStyle name="Обычный 4 2 4 2 2 2 3 2 2 3" xfId="5046"/>
    <cellStyle name="Обычный 4 2 4 2 2 2 3 2 2 3 2" xfId="14009"/>
    <cellStyle name="Обычный 4 2 4 2 2 2 3 2 2 4" xfId="14010"/>
    <cellStyle name="Обычный 4 2 4 2 2 2 3 2 3" xfId="5047"/>
    <cellStyle name="Обычный 4 2 4 2 2 2 3 2 3 2" xfId="14011"/>
    <cellStyle name="Обычный 4 2 4 2 2 2 3 2 4" xfId="5048"/>
    <cellStyle name="Обычный 4 2 4 2 2 2 3 2 4 2" xfId="14012"/>
    <cellStyle name="Обычный 4 2 4 2 2 2 3 2 5" xfId="14013"/>
    <cellStyle name="Обычный 4 2 4 2 2 2 3 3" xfId="5049"/>
    <cellStyle name="Обычный 4 2 4 2 2 2 3 3 2" xfId="5050"/>
    <cellStyle name="Обычный 4 2 4 2 2 2 3 3 2 2" xfId="5051"/>
    <cellStyle name="Обычный 4 2 4 2 2 2 3 3 2 2 2" xfId="14014"/>
    <cellStyle name="Обычный 4 2 4 2 2 2 3 3 2 3" xfId="14015"/>
    <cellStyle name="Обычный 4 2 4 2 2 2 3 3 3" xfId="5052"/>
    <cellStyle name="Обычный 4 2 4 2 2 2 3 3 3 2" xfId="14016"/>
    <cellStyle name="Обычный 4 2 4 2 2 2 3 3 4" xfId="5053"/>
    <cellStyle name="Обычный 4 2 4 2 2 2 3 3 4 2" xfId="14017"/>
    <cellStyle name="Обычный 4 2 4 2 2 2 3 3 5" xfId="14018"/>
    <cellStyle name="Обычный 4 2 4 2 2 2 3 4" xfId="5054"/>
    <cellStyle name="Обычный 4 2 4 2 2 2 3 4 2" xfId="5055"/>
    <cellStyle name="Обычный 4 2 4 2 2 2 3 4 2 2" xfId="14019"/>
    <cellStyle name="Обычный 4 2 4 2 2 2 3 4 3" xfId="14020"/>
    <cellStyle name="Обычный 4 2 4 2 2 2 3 5" xfId="5056"/>
    <cellStyle name="Обычный 4 2 4 2 2 2 3 5 2" xfId="14021"/>
    <cellStyle name="Обычный 4 2 4 2 2 2 3 6" xfId="5057"/>
    <cellStyle name="Обычный 4 2 4 2 2 2 3 6 2" xfId="14022"/>
    <cellStyle name="Обычный 4 2 4 2 2 2 3 7" xfId="14023"/>
    <cellStyle name="Обычный 4 2 4 2 2 2 4" xfId="5058"/>
    <cellStyle name="Обычный 4 2 4 2 2 2 4 2" xfId="5059"/>
    <cellStyle name="Обычный 4 2 4 2 2 2 4 2 2" xfId="5060"/>
    <cellStyle name="Обычный 4 2 4 2 2 2 4 2 2 2" xfId="14024"/>
    <cellStyle name="Обычный 4 2 4 2 2 2 4 2 3" xfId="5061"/>
    <cellStyle name="Обычный 4 2 4 2 2 2 4 2 3 2" xfId="14025"/>
    <cellStyle name="Обычный 4 2 4 2 2 2 4 2 4" xfId="14026"/>
    <cellStyle name="Обычный 4 2 4 2 2 2 4 3" xfId="5062"/>
    <cellStyle name="Обычный 4 2 4 2 2 2 4 3 2" xfId="14027"/>
    <cellStyle name="Обычный 4 2 4 2 2 2 4 4" xfId="5063"/>
    <cellStyle name="Обычный 4 2 4 2 2 2 4 4 2" xfId="14028"/>
    <cellStyle name="Обычный 4 2 4 2 2 2 4 5" xfId="14029"/>
    <cellStyle name="Обычный 4 2 4 2 2 2 5" xfId="5064"/>
    <cellStyle name="Обычный 4 2 4 2 2 2 5 2" xfId="5065"/>
    <cellStyle name="Обычный 4 2 4 2 2 2 5 2 2" xfId="5066"/>
    <cellStyle name="Обычный 4 2 4 2 2 2 5 2 2 2" xfId="14030"/>
    <cellStyle name="Обычный 4 2 4 2 2 2 5 2 3" xfId="14031"/>
    <cellStyle name="Обычный 4 2 4 2 2 2 5 3" xfId="5067"/>
    <cellStyle name="Обычный 4 2 4 2 2 2 5 3 2" xfId="14032"/>
    <cellStyle name="Обычный 4 2 4 2 2 2 5 4" xfId="5068"/>
    <cellStyle name="Обычный 4 2 4 2 2 2 5 4 2" xfId="14033"/>
    <cellStyle name="Обычный 4 2 4 2 2 2 5 5" xfId="14034"/>
    <cellStyle name="Обычный 4 2 4 2 2 2 6" xfId="5069"/>
    <cellStyle name="Обычный 4 2 4 2 2 2 6 2" xfId="5070"/>
    <cellStyle name="Обычный 4 2 4 2 2 2 6 2 2" xfId="14035"/>
    <cellStyle name="Обычный 4 2 4 2 2 2 6 3" xfId="14036"/>
    <cellStyle name="Обычный 4 2 4 2 2 2 7" xfId="5071"/>
    <cellStyle name="Обычный 4 2 4 2 2 2 7 2" xfId="14037"/>
    <cellStyle name="Обычный 4 2 4 2 2 2 8" xfId="5072"/>
    <cellStyle name="Обычный 4 2 4 2 2 2 8 2" xfId="14038"/>
    <cellStyle name="Обычный 4 2 4 2 2 2 9" xfId="14039"/>
    <cellStyle name="Обычный 4 2 4 2 2 3" xfId="5073"/>
    <cellStyle name="Обычный 4 2 4 2 2 3 2" xfId="5074"/>
    <cellStyle name="Обычный 4 2 4 2 2 3 2 2" xfId="5075"/>
    <cellStyle name="Обычный 4 2 4 2 2 3 2 2 2" xfId="5076"/>
    <cellStyle name="Обычный 4 2 4 2 2 3 2 2 2 2" xfId="5077"/>
    <cellStyle name="Обычный 4 2 4 2 2 3 2 2 2 2 2" xfId="14040"/>
    <cellStyle name="Обычный 4 2 4 2 2 3 2 2 2 3" xfId="5078"/>
    <cellStyle name="Обычный 4 2 4 2 2 3 2 2 2 3 2" xfId="14041"/>
    <cellStyle name="Обычный 4 2 4 2 2 3 2 2 2 4" xfId="14042"/>
    <cellStyle name="Обычный 4 2 4 2 2 3 2 2 3" xfId="5079"/>
    <cellStyle name="Обычный 4 2 4 2 2 3 2 2 3 2" xfId="14043"/>
    <cellStyle name="Обычный 4 2 4 2 2 3 2 2 4" xfId="5080"/>
    <cellStyle name="Обычный 4 2 4 2 2 3 2 2 4 2" xfId="14044"/>
    <cellStyle name="Обычный 4 2 4 2 2 3 2 2 5" xfId="14045"/>
    <cellStyle name="Обычный 4 2 4 2 2 3 2 3" xfId="5081"/>
    <cellStyle name="Обычный 4 2 4 2 2 3 2 3 2" xfId="5082"/>
    <cellStyle name="Обычный 4 2 4 2 2 3 2 3 2 2" xfId="5083"/>
    <cellStyle name="Обычный 4 2 4 2 2 3 2 3 2 2 2" xfId="14046"/>
    <cellStyle name="Обычный 4 2 4 2 2 3 2 3 2 3" xfId="14047"/>
    <cellStyle name="Обычный 4 2 4 2 2 3 2 3 3" xfId="5084"/>
    <cellStyle name="Обычный 4 2 4 2 2 3 2 3 3 2" xfId="14048"/>
    <cellStyle name="Обычный 4 2 4 2 2 3 2 3 4" xfId="5085"/>
    <cellStyle name="Обычный 4 2 4 2 2 3 2 3 4 2" xfId="14049"/>
    <cellStyle name="Обычный 4 2 4 2 2 3 2 3 5" xfId="14050"/>
    <cellStyle name="Обычный 4 2 4 2 2 3 2 4" xfId="5086"/>
    <cellStyle name="Обычный 4 2 4 2 2 3 2 4 2" xfId="5087"/>
    <cellStyle name="Обычный 4 2 4 2 2 3 2 4 2 2" xfId="14051"/>
    <cellStyle name="Обычный 4 2 4 2 2 3 2 4 3" xfId="14052"/>
    <cellStyle name="Обычный 4 2 4 2 2 3 2 5" xfId="5088"/>
    <cellStyle name="Обычный 4 2 4 2 2 3 2 5 2" xfId="14053"/>
    <cellStyle name="Обычный 4 2 4 2 2 3 2 6" xfId="5089"/>
    <cellStyle name="Обычный 4 2 4 2 2 3 2 6 2" xfId="14054"/>
    <cellStyle name="Обычный 4 2 4 2 2 3 2 7" xfId="14055"/>
    <cellStyle name="Обычный 4 2 4 2 2 3 3" xfId="5090"/>
    <cellStyle name="Обычный 4 2 4 2 2 3 3 2" xfId="5091"/>
    <cellStyle name="Обычный 4 2 4 2 2 3 3 2 2" xfId="5092"/>
    <cellStyle name="Обычный 4 2 4 2 2 3 3 2 2 2" xfId="14056"/>
    <cellStyle name="Обычный 4 2 4 2 2 3 3 2 3" xfId="5093"/>
    <cellStyle name="Обычный 4 2 4 2 2 3 3 2 3 2" xfId="14057"/>
    <cellStyle name="Обычный 4 2 4 2 2 3 3 2 4" xfId="14058"/>
    <cellStyle name="Обычный 4 2 4 2 2 3 3 3" xfId="5094"/>
    <cellStyle name="Обычный 4 2 4 2 2 3 3 3 2" xfId="14059"/>
    <cellStyle name="Обычный 4 2 4 2 2 3 3 4" xfId="5095"/>
    <cellStyle name="Обычный 4 2 4 2 2 3 3 4 2" xfId="14060"/>
    <cellStyle name="Обычный 4 2 4 2 2 3 3 5" xfId="14061"/>
    <cellStyle name="Обычный 4 2 4 2 2 3 4" xfId="5096"/>
    <cellStyle name="Обычный 4 2 4 2 2 3 4 2" xfId="5097"/>
    <cellStyle name="Обычный 4 2 4 2 2 3 4 2 2" xfId="5098"/>
    <cellStyle name="Обычный 4 2 4 2 2 3 4 2 2 2" xfId="14062"/>
    <cellStyle name="Обычный 4 2 4 2 2 3 4 2 3" xfId="14063"/>
    <cellStyle name="Обычный 4 2 4 2 2 3 4 3" xfId="5099"/>
    <cellStyle name="Обычный 4 2 4 2 2 3 4 3 2" xfId="14064"/>
    <cellStyle name="Обычный 4 2 4 2 2 3 4 4" xfId="5100"/>
    <cellStyle name="Обычный 4 2 4 2 2 3 4 4 2" xfId="14065"/>
    <cellStyle name="Обычный 4 2 4 2 2 3 4 5" xfId="14066"/>
    <cellStyle name="Обычный 4 2 4 2 2 3 5" xfId="5101"/>
    <cellStyle name="Обычный 4 2 4 2 2 3 5 2" xfId="5102"/>
    <cellStyle name="Обычный 4 2 4 2 2 3 5 2 2" xfId="14067"/>
    <cellStyle name="Обычный 4 2 4 2 2 3 5 3" xfId="14068"/>
    <cellStyle name="Обычный 4 2 4 2 2 3 6" xfId="5103"/>
    <cellStyle name="Обычный 4 2 4 2 2 3 6 2" xfId="14069"/>
    <cellStyle name="Обычный 4 2 4 2 2 3 7" xfId="5104"/>
    <cellStyle name="Обычный 4 2 4 2 2 3 7 2" xfId="14070"/>
    <cellStyle name="Обычный 4 2 4 2 2 3 8" xfId="14071"/>
    <cellStyle name="Обычный 4 2 4 2 2 4" xfId="5105"/>
    <cellStyle name="Обычный 4 2 4 2 2 4 2" xfId="5106"/>
    <cellStyle name="Обычный 4 2 4 2 2 4 2 2" xfId="5107"/>
    <cellStyle name="Обычный 4 2 4 2 2 4 2 2 2" xfId="5108"/>
    <cellStyle name="Обычный 4 2 4 2 2 4 2 2 2 2" xfId="14072"/>
    <cellStyle name="Обычный 4 2 4 2 2 4 2 2 3" xfId="5109"/>
    <cellStyle name="Обычный 4 2 4 2 2 4 2 2 3 2" xfId="14073"/>
    <cellStyle name="Обычный 4 2 4 2 2 4 2 2 4" xfId="14074"/>
    <cellStyle name="Обычный 4 2 4 2 2 4 2 3" xfId="5110"/>
    <cellStyle name="Обычный 4 2 4 2 2 4 2 3 2" xfId="14075"/>
    <cellStyle name="Обычный 4 2 4 2 2 4 2 4" xfId="5111"/>
    <cellStyle name="Обычный 4 2 4 2 2 4 2 4 2" xfId="14076"/>
    <cellStyle name="Обычный 4 2 4 2 2 4 2 5" xfId="14077"/>
    <cellStyle name="Обычный 4 2 4 2 2 4 3" xfId="5112"/>
    <cellStyle name="Обычный 4 2 4 2 2 4 3 2" xfId="5113"/>
    <cellStyle name="Обычный 4 2 4 2 2 4 3 2 2" xfId="5114"/>
    <cellStyle name="Обычный 4 2 4 2 2 4 3 2 2 2" xfId="14078"/>
    <cellStyle name="Обычный 4 2 4 2 2 4 3 2 3" xfId="14079"/>
    <cellStyle name="Обычный 4 2 4 2 2 4 3 3" xfId="5115"/>
    <cellStyle name="Обычный 4 2 4 2 2 4 3 3 2" xfId="14080"/>
    <cellStyle name="Обычный 4 2 4 2 2 4 3 4" xfId="5116"/>
    <cellStyle name="Обычный 4 2 4 2 2 4 3 4 2" xfId="14081"/>
    <cellStyle name="Обычный 4 2 4 2 2 4 3 5" xfId="14082"/>
    <cellStyle name="Обычный 4 2 4 2 2 4 4" xfId="5117"/>
    <cellStyle name="Обычный 4 2 4 2 2 4 4 2" xfId="5118"/>
    <cellStyle name="Обычный 4 2 4 2 2 4 4 2 2" xfId="14083"/>
    <cellStyle name="Обычный 4 2 4 2 2 4 4 3" xfId="14084"/>
    <cellStyle name="Обычный 4 2 4 2 2 4 5" xfId="5119"/>
    <cellStyle name="Обычный 4 2 4 2 2 4 5 2" xfId="14085"/>
    <cellStyle name="Обычный 4 2 4 2 2 4 6" xfId="5120"/>
    <cellStyle name="Обычный 4 2 4 2 2 4 6 2" xfId="14086"/>
    <cellStyle name="Обычный 4 2 4 2 2 4 7" xfId="14087"/>
    <cellStyle name="Обычный 4 2 4 2 2 5" xfId="5121"/>
    <cellStyle name="Обычный 4 2 4 2 2 5 2" xfId="5122"/>
    <cellStyle name="Обычный 4 2 4 2 2 5 2 2" xfId="5123"/>
    <cellStyle name="Обычный 4 2 4 2 2 5 2 2 2" xfId="14088"/>
    <cellStyle name="Обычный 4 2 4 2 2 5 2 3" xfId="5124"/>
    <cellStyle name="Обычный 4 2 4 2 2 5 2 3 2" xfId="14089"/>
    <cellStyle name="Обычный 4 2 4 2 2 5 2 4" xfId="14090"/>
    <cellStyle name="Обычный 4 2 4 2 2 5 3" xfId="5125"/>
    <cellStyle name="Обычный 4 2 4 2 2 5 3 2" xfId="14091"/>
    <cellStyle name="Обычный 4 2 4 2 2 5 4" xfId="5126"/>
    <cellStyle name="Обычный 4 2 4 2 2 5 4 2" xfId="14092"/>
    <cellStyle name="Обычный 4 2 4 2 2 5 5" xfId="14093"/>
    <cellStyle name="Обычный 4 2 4 2 2 6" xfId="5127"/>
    <cellStyle name="Обычный 4 2 4 2 2 6 2" xfId="5128"/>
    <cellStyle name="Обычный 4 2 4 2 2 6 2 2" xfId="5129"/>
    <cellStyle name="Обычный 4 2 4 2 2 6 2 2 2" xfId="14094"/>
    <cellStyle name="Обычный 4 2 4 2 2 6 2 3" xfId="14095"/>
    <cellStyle name="Обычный 4 2 4 2 2 6 3" xfId="5130"/>
    <cellStyle name="Обычный 4 2 4 2 2 6 3 2" xfId="14096"/>
    <cellStyle name="Обычный 4 2 4 2 2 6 4" xfId="5131"/>
    <cellStyle name="Обычный 4 2 4 2 2 6 4 2" xfId="14097"/>
    <cellStyle name="Обычный 4 2 4 2 2 6 5" xfId="14098"/>
    <cellStyle name="Обычный 4 2 4 2 2 7" xfId="5132"/>
    <cellStyle name="Обычный 4 2 4 2 2 7 2" xfId="5133"/>
    <cellStyle name="Обычный 4 2 4 2 2 7 2 2" xfId="14099"/>
    <cellStyle name="Обычный 4 2 4 2 2 7 3" xfId="14100"/>
    <cellStyle name="Обычный 4 2 4 2 2 8" xfId="5134"/>
    <cellStyle name="Обычный 4 2 4 2 2 8 2" xfId="14101"/>
    <cellStyle name="Обычный 4 2 4 2 2 9" xfId="5135"/>
    <cellStyle name="Обычный 4 2 4 2 2 9 2" xfId="14102"/>
    <cellStyle name="Обычный 4 2 4 2 3" xfId="5136"/>
    <cellStyle name="Обычный 4 2 4 2 3 2" xfId="5137"/>
    <cellStyle name="Обычный 4 2 4 2 3 2 2" xfId="5138"/>
    <cellStyle name="Обычный 4 2 4 2 3 2 2 2" xfId="5139"/>
    <cellStyle name="Обычный 4 2 4 2 3 2 2 2 2" xfId="5140"/>
    <cellStyle name="Обычный 4 2 4 2 3 2 2 2 2 2" xfId="5141"/>
    <cellStyle name="Обычный 4 2 4 2 3 2 2 2 2 2 2" xfId="14103"/>
    <cellStyle name="Обычный 4 2 4 2 3 2 2 2 2 3" xfId="5142"/>
    <cellStyle name="Обычный 4 2 4 2 3 2 2 2 2 3 2" xfId="14104"/>
    <cellStyle name="Обычный 4 2 4 2 3 2 2 2 2 4" xfId="14105"/>
    <cellStyle name="Обычный 4 2 4 2 3 2 2 2 3" xfId="5143"/>
    <cellStyle name="Обычный 4 2 4 2 3 2 2 2 3 2" xfId="14106"/>
    <cellStyle name="Обычный 4 2 4 2 3 2 2 2 4" xfId="5144"/>
    <cellStyle name="Обычный 4 2 4 2 3 2 2 2 4 2" xfId="14107"/>
    <cellStyle name="Обычный 4 2 4 2 3 2 2 2 5" xfId="14108"/>
    <cellStyle name="Обычный 4 2 4 2 3 2 2 3" xfId="5145"/>
    <cellStyle name="Обычный 4 2 4 2 3 2 2 3 2" xfId="5146"/>
    <cellStyle name="Обычный 4 2 4 2 3 2 2 3 2 2" xfId="5147"/>
    <cellStyle name="Обычный 4 2 4 2 3 2 2 3 2 2 2" xfId="14109"/>
    <cellStyle name="Обычный 4 2 4 2 3 2 2 3 2 3" xfId="14110"/>
    <cellStyle name="Обычный 4 2 4 2 3 2 2 3 3" xfId="5148"/>
    <cellStyle name="Обычный 4 2 4 2 3 2 2 3 3 2" xfId="14111"/>
    <cellStyle name="Обычный 4 2 4 2 3 2 2 3 4" xfId="5149"/>
    <cellStyle name="Обычный 4 2 4 2 3 2 2 3 4 2" xfId="14112"/>
    <cellStyle name="Обычный 4 2 4 2 3 2 2 3 5" xfId="14113"/>
    <cellStyle name="Обычный 4 2 4 2 3 2 2 4" xfId="5150"/>
    <cellStyle name="Обычный 4 2 4 2 3 2 2 4 2" xfId="5151"/>
    <cellStyle name="Обычный 4 2 4 2 3 2 2 4 2 2" xfId="14114"/>
    <cellStyle name="Обычный 4 2 4 2 3 2 2 4 3" xfId="14115"/>
    <cellStyle name="Обычный 4 2 4 2 3 2 2 5" xfId="5152"/>
    <cellStyle name="Обычный 4 2 4 2 3 2 2 5 2" xfId="14116"/>
    <cellStyle name="Обычный 4 2 4 2 3 2 2 6" xfId="5153"/>
    <cellStyle name="Обычный 4 2 4 2 3 2 2 6 2" xfId="14117"/>
    <cellStyle name="Обычный 4 2 4 2 3 2 2 7" xfId="14118"/>
    <cellStyle name="Обычный 4 2 4 2 3 2 3" xfId="5154"/>
    <cellStyle name="Обычный 4 2 4 2 3 2 3 2" xfId="5155"/>
    <cellStyle name="Обычный 4 2 4 2 3 2 3 2 2" xfId="5156"/>
    <cellStyle name="Обычный 4 2 4 2 3 2 3 2 2 2" xfId="14119"/>
    <cellStyle name="Обычный 4 2 4 2 3 2 3 2 3" xfId="5157"/>
    <cellStyle name="Обычный 4 2 4 2 3 2 3 2 3 2" xfId="14120"/>
    <cellStyle name="Обычный 4 2 4 2 3 2 3 2 4" xfId="14121"/>
    <cellStyle name="Обычный 4 2 4 2 3 2 3 3" xfId="5158"/>
    <cellStyle name="Обычный 4 2 4 2 3 2 3 3 2" xfId="14122"/>
    <cellStyle name="Обычный 4 2 4 2 3 2 3 4" xfId="5159"/>
    <cellStyle name="Обычный 4 2 4 2 3 2 3 4 2" xfId="14123"/>
    <cellStyle name="Обычный 4 2 4 2 3 2 3 5" xfId="14124"/>
    <cellStyle name="Обычный 4 2 4 2 3 2 4" xfId="5160"/>
    <cellStyle name="Обычный 4 2 4 2 3 2 4 2" xfId="5161"/>
    <cellStyle name="Обычный 4 2 4 2 3 2 4 2 2" xfId="5162"/>
    <cellStyle name="Обычный 4 2 4 2 3 2 4 2 2 2" xfId="14125"/>
    <cellStyle name="Обычный 4 2 4 2 3 2 4 2 3" xfId="14126"/>
    <cellStyle name="Обычный 4 2 4 2 3 2 4 3" xfId="5163"/>
    <cellStyle name="Обычный 4 2 4 2 3 2 4 3 2" xfId="14127"/>
    <cellStyle name="Обычный 4 2 4 2 3 2 4 4" xfId="5164"/>
    <cellStyle name="Обычный 4 2 4 2 3 2 4 4 2" xfId="14128"/>
    <cellStyle name="Обычный 4 2 4 2 3 2 4 5" xfId="14129"/>
    <cellStyle name="Обычный 4 2 4 2 3 2 5" xfId="5165"/>
    <cellStyle name="Обычный 4 2 4 2 3 2 5 2" xfId="5166"/>
    <cellStyle name="Обычный 4 2 4 2 3 2 5 2 2" xfId="14130"/>
    <cellStyle name="Обычный 4 2 4 2 3 2 5 3" xfId="14131"/>
    <cellStyle name="Обычный 4 2 4 2 3 2 6" xfId="5167"/>
    <cellStyle name="Обычный 4 2 4 2 3 2 6 2" xfId="14132"/>
    <cellStyle name="Обычный 4 2 4 2 3 2 7" xfId="5168"/>
    <cellStyle name="Обычный 4 2 4 2 3 2 7 2" xfId="14133"/>
    <cellStyle name="Обычный 4 2 4 2 3 2 8" xfId="14134"/>
    <cellStyle name="Обычный 4 2 4 2 3 3" xfId="5169"/>
    <cellStyle name="Обычный 4 2 4 2 3 3 2" xfId="5170"/>
    <cellStyle name="Обычный 4 2 4 2 3 3 2 2" xfId="5171"/>
    <cellStyle name="Обычный 4 2 4 2 3 3 2 2 2" xfId="5172"/>
    <cellStyle name="Обычный 4 2 4 2 3 3 2 2 2 2" xfId="14135"/>
    <cellStyle name="Обычный 4 2 4 2 3 3 2 2 3" xfId="5173"/>
    <cellStyle name="Обычный 4 2 4 2 3 3 2 2 3 2" xfId="14136"/>
    <cellStyle name="Обычный 4 2 4 2 3 3 2 2 4" xfId="14137"/>
    <cellStyle name="Обычный 4 2 4 2 3 3 2 3" xfId="5174"/>
    <cellStyle name="Обычный 4 2 4 2 3 3 2 3 2" xfId="14138"/>
    <cellStyle name="Обычный 4 2 4 2 3 3 2 4" xfId="5175"/>
    <cellStyle name="Обычный 4 2 4 2 3 3 2 4 2" xfId="14139"/>
    <cellStyle name="Обычный 4 2 4 2 3 3 2 5" xfId="14140"/>
    <cellStyle name="Обычный 4 2 4 2 3 3 3" xfId="5176"/>
    <cellStyle name="Обычный 4 2 4 2 3 3 3 2" xfId="5177"/>
    <cellStyle name="Обычный 4 2 4 2 3 3 3 2 2" xfId="5178"/>
    <cellStyle name="Обычный 4 2 4 2 3 3 3 2 2 2" xfId="14141"/>
    <cellStyle name="Обычный 4 2 4 2 3 3 3 2 3" xfId="14142"/>
    <cellStyle name="Обычный 4 2 4 2 3 3 3 3" xfId="5179"/>
    <cellStyle name="Обычный 4 2 4 2 3 3 3 3 2" xfId="14143"/>
    <cellStyle name="Обычный 4 2 4 2 3 3 3 4" xfId="5180"/>
    <cellStyle name="Обычный 4 2 4 2 3 3 3 4 2" xfId="14144"/>
    <cellStyle name="Обычный 4 2 4 2 3 3 3 5" xfId="14145"/>
    <cellStyle name="Обычный 4 2 4 2 3 3 4" xfId="5181"/>
    <cellStyle name="Обычный 4 2 4 2 3 3 4 2" xfId="5182"/>
    <cellStyle name="Обычный 4 2 4 2 3 3 4 2 2" xfId="14146"/>
    <cellStyle name="Обычный 4 2 4 2 3 3 4 3" xfId="14147"/>
    <cellStyle name="Обычный 4 2 4 2 3 3 5" xfId="5183"/>
    <cellStyle name="Обычный 4 2 4 2 3 3 5 2" xfId="14148"/>
    <cellStyle name="Обычный 4 2 4 2 3 3 6" xfId="5184"/>
    <cellStyle name="Обычный 4 2 4 2 3 3 6 2" xfId="14149"/>
    <cellStyle name="Обычный 4 2 4 2 3 3 7" xfId="14150"/>
    <cellStyle name="Обычный 4 2 4 2 3 4" xfId="5185"/>
    <cellStyle name="Обычный 4 2 4 2 3 4 2" xfId="5186"/>
    <cellStyle name="Обычный 4 2 4 2 3 4 2 2" xfId="5187"/>
    <cellStyle name="Обычный 4 2 4 2 3 4 2 2 2" xfId="14151"/>
    <cellStyle name="Обычный 4 2 4 2 3 4 2 3" xfId="5188"/>
    <cellStyle name="Обычный 4 2 4 2 3 4 2 3 2" xfId="14152"/>
    <cellStyle name="Обычный 4 2 4 2 3 4 2 4" xfId="14153"/>
    <cellStyle name="Обычный 4 2 4 2 3 4 3" xfId="5189"/>
    <cellStyle name="Обычный 4 2 4 2 3 4 3 2" xfId="14154"/>
    <cellStyle name="Обычный 4 2 4 2 3 4 4" xfId="5190"/>
    <cellStyle name="Обычный 4 2 4 2 3 4 4 2" xfId="14155"/>
    <cellStyle name="Обычный 4 2 4 2 3 4 5" xfId="14156"/>
    <cellStyle name="Обычный 4 2 4 2 3 5" xfId="5191"/>
    <cellStyle name="Обычный 4 2 4 2 3 5 2" xfId="5192"/>
    <cellStyle name="Обычный 4 2 4 2 3 5 2 2" xfId="5193"/>
    <cellStyle name="Обычный 4 2 4 2 3 5 2 2 2" xfId="14157"/>
    <cellStyle name="Обычный 4 2 4 2 3 5 2 3" xfId="14158"/>
    <cellStyle name="Обычный 4 2 4 2 3 5 3" xfId="5194"/>
    <cellStyle name="Обычный 4 2 4 2 3 5 3 2" xfId="14159"/>
    <cellStyle name="Обычный 4 2 4 2 3 5 4" xfId="5195"/>
    <cellStyle name="Обычный 4 2 4 2 3 5 4 2" xfId="14160"/>
    <cellStyle name="Обычный 4 2 4 2 3 5 5" xfId="14161"/>
    <cellStyle name="Обычный 4 2 4 2 3 6" xfId="5196"/>
    <cellStyle name="Обычный 4 2 4 2 3 6 2" xfId="5197"/>
    <cellStyle name="Обычный 4 2 4 2 3 6 2 2" xfId="14162"/>
    <cellStyle name="Обычный 4 2 4 2 3 6 3" xfId="14163"/>
    <cellStyle name="Обычный 4 2 4 2 3 7" xfId="5198"/>
    <cellStyle name="Обычный 4 2 4 2 3 7 2" xfId="14164"/>
    <cellStyle name="Обычный 4 2 4 2 3 8" xfId="5199"/>
    <cellStyle name="Обычный 4 2 4 2 3 8 2" xfId="14165"/>
    <cellStyle name="Обычный 4 2 4 2 3 9" xfId="14166"/>
    <cellStyle name="Обычный 4 2 4 2 4" xfId="5200"/>
    <cellStyle name="Обычный 4 2 4 2 4 2" xfId="5201"/>
    <cellStyle name="Обычный 4 2 4 2 4 2 2" xfId="5202"/>
    <cellStyle name="Обычный 4 2 4 2 4 2 2 2" xfId="5203"/>
    <cellStyle name="Обычный 4 2 4 2 4 2 2 2 2" xfId="5204"/>
    <cellStyle name="Обычный 4 2 4 2 4 2 2 2 2 2" xfId="14167"/>
    <cellStyle name="Обычный 4 2 4 2 4 2 2 2 3" xfId="5205"/>
    <cellStyle name="Обычный 4 2 4 2 4 2 2 2 3 2" xfId="14168"/>
    <cellStyle name="Обычный 4 2 4 2 4 2 2 2 4" xfId="14169"/>
    <cellStyle name="Обычный 4 2 4 2 4 2 2 3" xfId="5206"/>
    <cellStyle name="Обычный 4 2 4 2 4 2 2 3 2" xfId="14170"/>
    <cellStyle name="Обычный 4 2 4 2 4 2 2 4" xfId="5207"/>
    <cellStyle name="Обычный 4 2 4 2 4 2 2 4 2" xfId="14171"/>
    <cellStyle name="Обычный 4 2 4 2 4 2 2 5" xfId="14172"/>
    <cellStyle name="Обычный 4 2 4 2 4 2 3" xfId="5208"/>
    <cellStyle name="Обычный 4 2 4 2 4 2 3 2" xfId="5209"/>
    <cellStyle name="Обычный 4 2 4 2 4 2 3 2 2" xfId="5210"/>
    <cellStyle name="Обычный 4 2 4 2 4 2 3 2 2 2" xfId="14173"/>
    <cellStyle name="Обычный 4 2 4 2 4 2 3 2 3" xfId="14174"/>
    <cellStyle name="Обычный 4 2 4 2 4 2 3 3" xfId="5211"/>
    <cellStyle name="Обычный 4 2 4 2 4 2 3 3 2" xfId="14175"/>
    <cellStyle name="Обычный 4 2 4 2 4 2 3 4" xfId="5212"/>
    <cellStyle name="Обычный 4 2 4 2 4 2 3 4 2" xfId="14176"/>
    <cellStyle name="Обычный 4 2 4 2 4 2 3 5" xfId="14177"/>
    <cellStyle name="Обычный 4 2 4 2 4 2 4" xfId="5213"/>
    <cellStyle name="Обычный 4 2 4 2 4 2 4 2" xfId="5214"/>
    <cellStyle name="Обычный 4 2 4 2 4 2 4 2 2" xfId="14178"/>
    <cellStyle name="Обычный 4 2 4 2 4 2 4 3" xfId="14179"/>
    <cellStyle name="Обычный 4 2 4 2 4 2 5" xfId="5215"/>
    <cellStyle name="Обычный 4 2 4 2 4 2 5 2" xfId="14180"/>
    <cellStyle name="Обычный 4 2 4 2 4 2 6" xfId="5216"/>
    <cellStyle name="Обычный 4 2 4 2 4 2 6 2" xfId="14181"/>
    <cellStyle name="Обычный 4 2 4 2 4 2 7" xfId="14182"/>
    <cellStyle name="Обычный 4 2 4 2 4 3" xfId="5217"/>
    <cellStyle name="Обычный 4 2 4 2 4 3 2" xfId="5218"/>
    <cellStyle name="Обычный 4 2 4 2 4 3 2 2" xfId="5219"/>
    <cellStyle name="Обычный 4 2 4 2 4 3 2 2 2" xfId="14183"/>
    <cellStyle name="Обычный 4 2 4 2 4 3 2 3" xfId="5220"/>
    <cellStyle name="Обычный 4 2 4 2 4 3 2 3 2" xfId="14184"/>
    <cellStyle name="Обычный 4 2 4 2 4 3 2 4" xfId="14185"/>
    <cellStyle name="Обычный 4 2 4 2 4 3 3" xfId="5221"/>
    <cellStyle name="Обычный 4 2 4 2 4 3 3 2" xfId="14186"/>
    <cellStyle name="Обычный 4 2 4 2 4 3 4" xfId="5222"/>
    <cellStyle name="Обычный 4 2 4 2 4 3 4 2" xfId="14187"/>
    <cellStyle name="Обычный 4 2 4 2 4 3 5" xfId="14188"/>
    <cellStyle name="Обычный 4 2 4 2 4 4" xfId="5223"/>
    <cellStyle name="Обычный 4 2 4 2 4 4 2" xfId="5224"/>
    <cellStyle name="Обычный 4 2 4 2 4 4 2 2" xfId="5225"/>
    <cellStyle name="Обычный 4 2 4 2 4 4 2 2 2" xfId="14189"/>
    <cellStyle name="Обычный 4 2 4 2 4 4 2 3" xfId="14190"/>
    <cellStyle name="Обычный 4 2 4 2 4 4 3" xfId="5226"/>
    <cellStyle name="Обычный 4 2 4 2 4 4 3 2" xfId="14191"/>
    <cellStyle name="Обычный 4 2 4 2 4 4 4" xfId="5227"/>
    <cellStyle name="Обычный 4 2 4 2 4 4 4 2" xfId="14192"/>
    <cellStyle name="Обычный 4 2 4 2 4 4 5" xfId="14193"/>
    <cellStyle name="Обычный 4 2 4 2 4 5" xfId="5228"/>
    <cellStyle name="Обычный 4 2 4 2 4 5 2" xfId="5229"/>
    <cellStyle name="Обычный 4 2 4 2 4 5 2 2" xfId="14194"/>
    <cellStyle name="Обычный 4 2 4 2 4 5 3" xfId="14195"/>
    <cellStyle name="Обычный 4 2 4 2 4 6" xfId="5230"/>
    <cellStyle name="Обычный 4 2 4 2 4 6 2" xfId="14196"/>
    <cellStyle name="Обычный 4 2 4 2 4 7" xfId="5231"/>
    <cellStyle name="Обычный 4 2 4 2 4 7 2" xfId="14197"/>
    <cellStyle name="Обычный 4 2 4 2 4 8" xfId="14198"/>
    <cellStyle name="Обычный 4 2 4 2 5" xfId="5232"/>
    <cellStyle name="Обычный 4 2 4 2 5 2" xfId="5233"/>
    <cellStyle name="Обычный 4 2 4 2 5 2 2" xfId="5234"/>
    <cellStyle name="Обычный 4 2 4 2 5 2 2 2" xfId="5235"/>
    <cellStyle name="Обычный 4 2 4 2 5 2 2 2 2" xfId="14199"/>
    <cellStyle name="Обычный 4 2 4 2 5 2 2 3" xfId="5236"/>
    <cellStyle name="Обычный 4 2 4 2 5 2 2 3 2" xfId="14200"/>
    <cellStyle name="Обычный 4 2 4 2 5 2 2 4" xfId="14201"/>
    <cellStyle name="Обычный 4 2 4 2 5 2 3" xfId="5237"/>
    <cellStyle name="Обычный 4 2 4 2 5 2 3 2" xfId="14202"/>
    <cellStyle name="Обычный 4 2 4 2 5 2 4" xfId="5238"/>
    <cellStyle name="Обычный 4 2 4 2 5 2 4 2" xfId="14203"/>
    <cellStyle name="Обычный 4 2 4 2 5 2 5" xfId="14204"/>
    <cellStyle name="Обычный 4 2 4 2 5 3" xfId="5239"/>
    <cellStyle name="Обычный 4 2 4 2 5 3 2" xfId="5240"/>
    <cellStyle name="Обычный 4 2 4 2 5 3 2 2" xfId="5241"/>
    <cellStyle name="Обычный 4 2 4 2 5 3 2 2 2" xfId="14205"/>
    <cellStyle name="Обычный 4 2 4 2 5 3 2 3" xfId="14206"/>
    <cellStyle name="Обычный 4 2 4 2 5 3 3" xfId="5242"/>
    <cellStyle name="Обычный 4 2 4 2 5 3 3 2" xfId="14207"/>
    <cellStyle name="Обычный 4 2 4 2 5 3 4" xfId="5243"/>
    <cellStyle name="Обычный 4 2 4 2 5 3 4 2" xfId="14208"/>
    <cellStyle name="Обычный 4 2 4 2 5 3 5" xfId="14209"/>
    <cellStyle name="Обычный 4 2 4 2 5 4" xfId="5244"/>
    <cellStyle name="Обычный 4 2 4 2 5 4 2" xfId="5245"/>
    <cellStyle name="Обычный 4 2 4 2 5 4 2 2" xfId="14210"/>
    <cellStyle name="Обычный 4 2 4 2 5 4 3" xfId="14211"/>
    <cellStyle name="Обычный 4 2 4 2 5 5" xfId="5246"/>
    <cellStyle name="Обычный 4 2 4 2 5 5 2" xfId="14212"/>
    <cellStyle name="Обычный 4 2 4 2 5 6" xfId="5247"/>
    <cellStyle name="Обычный 4 2 4 2 5 6 2" xfId="14213"/>
    <cellStyle name="Обычный 4 2 4 2 5 7" xfId="14214"/>
    <cellStyle name="Обычный 4 2 4 2 6" xfId="5248"/>
    <cellStyle name="Обычный 4 2 4 2 6 2" xfId="5249"/>
    <cellStyle name="Обычный 4 2 4 2 6 2 2" xfId="5250"/>
    <cellStyle name="Обычный 4 2 4 2 6 2 2 2" xfId="14215"/>
    <cellStyle name="Обычный 4 2 4 2 6 2 3" xfId="5251"/>
    <cellStyle name="Обычный 4 2 4 2 6 2 3 2" xfId="14216"/>
    <cellStyle name="Обычный 4 2 4 2 6 2 4" xfId="14217"/>
    <cellStyle name="Обычный 4 2 4 2 6 3" xfId="5252"/>
    <cellStyle name="Обычный 4 2 4 2 6 3 2" xfId="14218"/>
    <cellStyle name="Обычный 4 2 4 2 6 4" xfId="5253"/>
    <cellStyle name="Обычный 4 2 4 2 6 4 2" xfId="14219"/>
    <cellStyle name="Обычный 4 2 4 2 6 5" xfId="14220"/>
    <cellStyle name="Обычный 4 2 4 2 7" xfId="5254"/>
    <cellStyle name="Обычный 4 2 4 2 7 2" xfId="5255"/>
    <cellStyle name="Обычный 4 2 4 2 7 2 2" xfId="5256"/>
    <cellStyle name="Обычный 4 2 4 2 7 2 2 2" xfId="14221"/>
    <cellStyle name="Обычный 4 2 4 2 7 2 3" xfId="14222"/>
    <cellStyle name="Обычный 4 2 4 2 7 3" xfId="5257"/>
    <cellStyle name="Обычный 4 2 4 2 7 3 2" xfId="14223"/>
    <cellStyle name="Обычный 4 2 4 2 7 4" xfId="5258"/>
    <cellStyle name="Обычный 4 2 4 2 7 4 2" xfId="14224"/>
    <cellStyle name="Обычный 4 2 4 2 7 5" xfId="14225"/>
    <cellStyle name="Обычный 4 2 4 2 8" xfId="5259"/>
    <cellStyle name="Обычный 4 2 4 2 8 2" xfId="5260"/>
    <cellStyle name="Обычный 4 2 4 2 8 2 2" xfId="14226"/>
    <cellStyle name="Обычный 4 2 4 2 8 3" xfId="14227"/>
    <cellStyle name="Обычный 4 2 4 2 9" xfId="5261"/>
    <cellStyle name="Обычный 4 2 4 2 9 2" xfId="14228"/>
    <cellStyle name="Обычный 4 2 4 3" xfId="5262"/>
    <cellStyle name="Обычный 4 2 4 3 10" xfId="14229"/>
    <cellStyle name="Обычный 4 2 4 3 2" xfId="5263"/>
    <cellStyle name="Обычный 4 2 4 3 2 2" xfId="5264"/>
    <cellStyle name="Обычный 4 2 4 3 2 2 2" xfId="5265"/>
    <cellStyle name="Обычный 4 2 4 3 2 2 2 2" xfId="5266"/>
    <cellStyle name="Обычный 4 2 4 3 2 2 2 2 2" xfId="5267"/>
    <cellStyle name="Обычный 4 2 4 3 2 2 2 2 2 2" xfId="5268"/>
    <cellStyle name="Обычный 4 2 4 3 2 2 2 2 2 2 2" xfId="14230"/>
    <cellStyle name="Обычный 4 2 4 3 2 2 2 2 2 3" xfId="5269"/>
    <cellStyle name="Обычный 4 2 4 3 2 2 2 2 2 3 2" xfId="14231"/>
    <cellStyle name="Обычный 4 2 4 3 2 2 2 2 2 4" xfId="14232"/>
    <cellStyle name="Обычный 4 2 4 3 2 2 2 2 3" xfId="5270"/>
    <cellStyle name="Обычный 4 2 4 3 2 2 2 2 3 2" xfId="14233"/>
    <cellStyle name="Обычный 4 2 4 3 2 2 2 2 4" xfId="5271"/>
    <cellStyle name="Обычный 4 2 4 3 2 2 2 2 4 2" xfId="14234"/>
    <cellStyle name="Обычный 4 2 4 3 2 2 2 2 5" xfId="14235"/>
    <cellStyle name="Обычный 4 2 4 3 2 2 2 3" xfId="5272"/>
    <cellStyle name="Обычный 4 2 4 3 2 2 2 3 2" xfId="5273"/>
    <cellStyle name="Обычный 4 2 4 3 2 2 2 3 2 2" xfId="5274"/>
    <cellStyle name="Обычный 4 2 4 3 2 2 2 3 2 2 2" xfId="14236"/>
    <cellStyle name="Обычный 4 2 4 3 2 2 2 3 2 3" xfId="14237"/>
    <cellStyle name="Обычный 4 2 4 3 2 2 2 3 3" xfId="5275"/>
    <cellStyle name="Обычный 4 2 4 3 2 2 2 3 3 2" xfId="14238"/>
    <cellStyle name="Обычный 4 2 4 3 2 2 2 3 4" xfId="5276"/>
    <cellStyle name="Обычный 4 2 4 3 2 2 2 3 4 2" xfId="14239"/>
    <cellStyle name="Обычный 4 2 4 3 2 2 2 3 5" xfId="14240"/>
    <cellStyle name="Обычный 4 2 4 3 2 2 2 4" xfId="5277"/>
    <cellStyle name="Обычный 4 2 4 3 2 2 2 4 2" xfId="5278"/>
    <cellStyle name="Обычный 4 2 4 3 2 2 2 4 2 2" xfId="14241"/>
    <cellStyle name="Обычный 4 2 4 3 2 2 2 4 3" xfId="14242"/>
    <cellStyle name="Обычный 4 2 4 3 2 2 2 5" xfId="5279"/>
    <cellStyle name="Обычный 4 2 4 3 2 2 2 5 2" xfId="14243"/>
    <cellStyle name="Обычный 4 2 4 3 2 2 2 6" xfId="5280"/>
    <cellStyle name="Обычный 4 2 4 3 2 2 2 6 2" xfId="14244"/>
    <cellStyle name="Обычный 4 2 4 3 2 2 2 7" xfId="14245"/>
    <cellStyle name="Обычный 4 2 4 3 2 2 3" xfId="5281"/>
    <cellStyle name="Обычный 4 2 4 3 2 2 3 2" xfId="5282"/>
    <cellStyle name="Обычный 4 2 4 3 2 2 3 2 2" xfId="5283"/>
    <cellStyle name="Обычный 4 2 4 3 2 2 3 2 2 2" xfId="14246"/>
    <cellStyle name="Обычный 4 2 4 3 2 2 3 2 3" xfId="5284"/>
    <cellStyle name="Обычный 4 2 4 3 2 2 3 2 3 2" xfId="14247"/>
    <cellStyle name="Обычный 4 2 4 3 2 2 3 2 4" xfId="14248"/>
    <cellStyle name="Обычный 4 2 4 3 2 2 3 3" xfId="5285"/>
    <cellStyle name="Обычный 4 2 4 3 2 2 3 3 2" xfId="14249"/>
    <cellStyle name="Обычный 4 2 4 3 2 2 3 4" xfId="5286"/>
    <cellStyle name="Обычный 4 2 4 3 2 2 3 4 2" xfId="14250"/>
    <cellStyle name="Обычный 4 2 4 3 2 2 3 5" xfId="14251"/>
    <cellStyle name="Обычный 4 2 4 3 2 2 4" xfId="5287"/>
    <cellStyle name="Обычный 4 2 4 3 2 2 4 2" xfId="5288"/>
    <cellStyle name="Обычный 4 2 4 3 2 2 4 2 2" xfId="5289"/>
    <cellStyle name="Обычный 4 2 4 3 2 2 4 2 2 2" xfId="14252"/>
    <cellStyle name="Обычный 4 2 4 3 2 2 4 2 3" xfId="14253"/>
    <cellStyle name="Обычный 4 2 4 3 2 2 4 3" xfId="5290"/>
    <cellStyle name="Обычный 4 2 4 3 2 2 4 3 2" xfId="14254"/>
    <cellStyle name="Обычный 4 2 4 3 2 2 4 4" xfId="5291"/>
    <cellStyle name="Обычный 4 2 4 3 2 2 4 4 2" xfId="14255"/>
    <cellStyle name="Обычный 4 2 4 3 2 2 4 5" xfId="14256"/>
    <cellStyle name="Обычный 4 2 4 3 2 2 5" xfId="5292"/>
    <cellStyle name="Обычный 4 2 4 3 2 2 5 2" xfId="5293"/>
    <cellStyle name="Обычный 4 2 4 3 2 2 5 2 2" xfId="14257"/>
    <cellStyle name="Обычный 4 2 4 3 2 2 5 3" xfId="14258"/>
    <cellStyle name="Обычный 4 2 4 3 2 2 6" xfId="5294"/>
    <cellStyle name="Обычный 4 2 4 3 2 2 6 2" xfId="14259"/>
    <cellStyle name="Обычный 4 2 4 3 2 2 7" xfId="5295"/>
    <cellStyle name="Обычный 4 2 4 3 2 2 7 2" xfId="14260"/>
    <cellStyle name="Обычный 4 2 4 3 2 2 8" xfId="14261"/>
    <cellStyle name="Обычный 4 2 4 3 2 3" xfId="5296"/>
    <cellStyle name="Обычный 4 2 4 3 2 3 2" xfId="5297"/>
    <cellStyle name="Обычный 4 2 4 3 2 3 2 2" xfId="5298"/>
    <cellStyle name="Обычный 4 2 4 3 2 3 2 2 2" xfId="5299"/>
    <cellStyle name="Обычный 4 2 4 3 2 3 2 2 2 2" xfId="14262"/>
    <cellStyle name="Обычный 4 2 4 3 2 3 2 2 3" xfId="5300"/>
    <cellStyle name="Обычный 4 2 4 3 2 3 2 2 3 2" xfId="14263"/>
    <cellStyle name="Обычный 4 2 4 3 2 3 2 2 4" xfId="14264"/>
    <cellStyle name="Обычный 4 2 4 3 2 3 2 3" xfId="5301"/>
    <cellStyle name="Обычный 4 2 4 3 2 3 2 3 2" xfId="14265"/>
    <cellStyle name="Обычный 4 2 4 3 2 3 2 4" xfId="5302"/>
    <cellStyle name="Обычный 4 2 4 3 2 3 2 4 2" xfId="14266"/>
    <cellStyle name="Обычный 4 2 4 3 2 3 2 5" xfId="14267"/>
    <cellStyle name="Обычный 4 2 4 3 2 3 3" xfId="5303"/>
    <cellStyle name="Обычный 4 2 4 3 2 3 3 2" xfId="5304"/>
    <cellStyle name="Обычный 4 2 4 3 2 3 3 2 2" xfId="5305"/>
    <cellStyle name="Обычный 4 2 4 3 2 3 3 2 2 2" xfId="14268"/>
    <cellStyle name="Обычный 4 2 4 3 2 3 3 2 3" xfId="14269"/>
    <cellStyle name="Обычный 4 2 4 3 2 3 3 3" xfId="5306"/>
    <cellStyle name="Обычный 4 2 4 3 2 3 3 3 2" xfId="14270"/>
    <cellStyle name="Обычный 4 2 4 3 2 3 3 4" xfId="5307"/>
    <cellStyle name="Обычный 4 2 4 3 2 3 3 4 2" xfId="14271"/>
    <cellStyle name="Обычный 4 2 4 3 2 3 3 5" xfId="14272"/>
    <cellStyle name="Обычный 4 2 4 3 2 3 4" xfId="5308"/>
    <cellStyle name="Обычный 4 2 4 3 2 3 4 2" xfId="5309"/>
    <cellStyle name="Обычный 4 2 4 3 2 3 4 2 2" xfId="14273"/>
    <cellStyle name="Обычный 4 2 4 3 2 3 4 3" xfId="14274"/>
    <cellStyle name="Обычный 4 2 4 3 2 3 5" xfId="5310"/>
    <cellStyle name="Обычный 4 2 4 3 2 3 5 2" xfId="14275"/>
    <cellStyle name="Обычный 4 2 4 3 2 3 6" xfId="5311"/>
    <cellStyle name="Обычный 4 2 4 3 2 3 6 2" xfId="14276"/>
    <cellStyle name="Обычный 4 2 4 3 2 3 7" xfId="14277"/>
    <cellStyle name="Обычный 4 2 4 3 2 4" xfId="5312"/>
    <cellStyle name="Обычный 4 2 4 3 2 4 2" xfId="5313"/>
    <cellStyle name="Обычный 4 2 4 3 2 4 2 2" xfId="5314"/>
    <cellStyle name="Обычный 4 2 4 3 2 4 2 2 2" xfId="14278"/>
    <cellStyle name="Обычный 4 2 4 3 2 4 2 3" xfId="5315"/>
    <cellStyle name="Обычный 4 2 4 3 2 4 2 3 2" xfId="14279"/>
    <cellStyle name="Обычный 4 2 4 3 2 4 2 4" xfId="14280"/>
    <cellStyle name="Обычный 4 2 4 3 2 4 3" xfId="5316"/>
    <cellStyle name="Обычный 4 2 4 3 2 4 3 2" xfId="14281"/>
    <cellStyle name="Обычный 4 2 4 3 2 4 4" xfId="5317"/>
    <cellStyle name="Обычный 4 2 4 3 2 4 4 2" xfId="14282"/>
    <cellStyle name="Обычный 4 2 4 3 2 4 5" xfId="14283"/>
    <cellStyle name="Обычный 4 2 4 3 2 5" xfId="5318"/>
    <cellStyle name="Обычный 4 2 4 3 2 5 2" xfId="5319"/>
    <cellStyle name="Обычный 4 2 4 3 2 5 2 2" xfId="5320"/>
    <cellStyle name="Обычный 4 2 4 3 2 5 2 2 2" xfId="14284"/>
    <cellStyle name="Обычный 4 2 4 3 2 5 2 3" xfId="14285"/>
    <cellStyle name="Обычный 4 2 4 3 2 5 3" xfId="5321"/>
    <cellStyle name="Обычный 4 2 4 3 2 5 3 2" xfId="14286"/>
    <cellStyle name="Обычный 4 2 4 3 2 5 4" xfId="5322"/>
    <cellStyle name="Обычный 4 2 4 3 2 5 4 2" xfId="14287"/>
    <cellStyle name="Обычный 4 2 4 3 2 5 5" xfId="14288"/>
    <cellStyle name="Обычный 4 2 4 3 2 6" xfId="5323"/>
    <cellStyle name="Обычный 4 2 4 3 2 6 2" xfId="5324"/>
    <cellStyle name="Обычный 4 2 4 3 2 6 2 2" xfId="14289"/>
    <cellStyle name="Обычный 4 2 4 3 2 6 3" xfId="14290"/>
    <cellStyle name="Обычный 4 2 4 3 2 7" xfId="5325"/>
    <cellStyle name="Обычный 4 2 4 3 2 7 2" xfId="14291"/>
    <cellStyle name="Обычный 4 2 4 3 2 8" xfId="5326"/>
    <cellStyle name="Обычный 4 2 4 3 2 8 2" xfId="14292"/>
    <cellStyle name="Обычный 4 2 4 3 2 9" xfId="14293"/>
    <cellStyle name="Обычный 4 2 4 3 3" xfId="5327"/>
    <cellStyle name="Обычный 4 2 4 3 3 2" xfId="5328"/>
    <cellStyle name="Обычный 4 2 4 3 3 2 2" xfId="5329"/>
    <cellStyle name="Обычный 4 2 4 3 3 2 2 2" xfId="5330"/>
    <cellStyle name="Обычный 4 2 4 3 3 2 2 2 2" xfId="5331"/>
    <cellStyle name="Обычный 4 2 4 3 3 2 2 2 2 2" xfId="14294"/>
    <cellStyle name="Обычный 4 2 4 3 3 2 2 2 3" xfId="5332"/>
    <cellStyle name="Обычный 4 2 4 3 3 2 2 2 3 2" xfId="14295"/>
    <cellStyle name="Обычный 4 2 4 3 3 2 2 2 4" xfId="14296"/>
    <cellStyle name="Обычный 4 2 4 3 3 2 2 3" xfId="5333"/>
    <cellStyle name="Обычный 4 2 4 3 3 2 2 3 2" xfId="14297"/>
    <cellStyle name="Обычный 4 2 4 3 3 2 2 4" xfId="5334"/>
    <cellStyle name="Обычный 4 2 4 3 3 2 2 4 2" xfId="14298"/>
    <cellStyle name="Обычный 4 2 4 3 3 2 2 5" xfId="14299"/>
    <cellStyle name="Обычный 4 2 4 3 3 2 3" xfId="5335"/>
    <cellStyle name="Обычный 4 2 4 3 3 2 3 2" xfId="5336"/>
    <cellStyle name="Обычный 4 2 4 3 3 2 3 2 2" xfId="5337"/>
    <cellStyle name="Обычный 4 2 4 3 3 2 3 2 2 2" xfId="14300"/>
    <cellStyle name="Обычный 4 2 4 3 3 2 3 2 3" xfId="14301"/>
    <cellStyle name="Обычный 4 2 4 3 3 2 3 3" xfId="5338"/>
    <cellStyle name="Обычный 4 2 4 3 3 2 3 3 2" xfId="14302"/>
    <cellStyle name="Обычный 4 2 4 3 3 2 3 4" xfId="5339"/>
    <cellStyle name="Обычный 4 2 4 3 3 2 3 4 2" xfId="14303"/>
    <cellStyle name="Обычный 4 2 4 3 3 2 3 5" xfId="14304"/>
    <cellStyle name="Обычный 4 2 4 3 3 2 4" xfId="5340"/>
    <cellStyle name="Обычный 4 2 4 3 3 2 4 2" xfId="5341"/>
    <cellStyle name="Обычный 4 2 4 3 3 2 4 2 2" xfId="14305"/>
    <cellStyle name="Обычный 4 2 4 3 3 2 4 3" xfId="14306"/>
    <cellStyle name="Обычный 4 2 4 3 3 2 5" xfId="5342"/>
    <cellStyle name="Обычный 4 2 4 3 3 2 5 2" xfId="14307"/>
    <cellStyle name="Обычный 4 2 4 3 3 2 6" xfId="5343"/>
    <cellStyle name="Обычный 4 2 4 3 3 2 6 2" xfId="14308"/>
    <cellStyle name="Обычный 4 2 4 3 3 2 7" xfId="14309"/>
    <cellStyle name="Обычный 4 2 4 3 3 3" xfId="5344"/>
    <cellStyle name="Обычный 4 2 4 3 3 3 2" xfId="5345"/>
    <cellStyle name="Обычный 4 2 4 3 3 3 2 2" xfId="5346"/>
    <cellStyle name="Обычный 4 2 4 3 3 3 2 2 2" xfId="14310"/>
    <cellStyle name="Обычный 4 2 4 3 3 3 2 3" xfId="5347"/>
    <cellStyle name="Обычный 4 2 4 3 3 3 2 3 2" xfId="14311"/>
    <cellStyle name="Обычный 4 2 4 3 3 3 2 4" xfId="14312"/>
    <cellStyle name="Обычный 4 2 4 3 3 3 3" xfId="5348"/>
    <cellStyle name="Обычный 4 2 4 3 3 3 3 2" xfId="14313"/>
    <cellStyle name="Обычный 4 2 4 3 3 3 4" xfId="5349"/>
    <cellStyle name="Обычный 4 2 4 3 3 3 4 2" xfId="14314"/>
    <cellStyle name="Обычный 4 2 4 3 3 3 5" xfId="14315"/>
    <cellStyle name="Обычный 4 2 4 3 3 4" xfId="5350"/>
    <cellStyle name="Обычный 4 2 4 3 3 4 2" xfId="5351"/>
    <cellStyle name="Обычный 4 2 4 3 3 4 2 2" xfId="5352"/>
    <cellStyle name="Обычный 4 2 4 3 3 4 2 2 2" xfId="14316"/>
    <cellStyle name="Обычный 4 2 4 3 3 4 2 3" xfId="14317"/>
    <cellStyle name="Обычный 4 2 4 3 3 4 3" xfId="5353"/>
    <cellStyle name="Обычный 4 2 4 3 3 4 3 2" xfId="14318"/>
    <cellStyle name="Обычный 4 2 4 3 3 4 4" xfId="5354"/>
    <cellStyle name="Обычный 4 2 4 3 3 4 4 2" xfId="14319"/>
    <cellStyle name="Обычный 4 2 4 3 3 4 5" xfId="14320"/>
    <cellStyle name="Обычный 4 2 4 3 3 5" xfId="5355"/>
    <cellStyle name="Обычный 4 2 4 3 3 5 2" xfId="5356"/>
    <cellStyle name="Обычный 4 2 4 3 3 5 2 2" xfId="14321"/>
    <cellStyle name="Обычный 4 2 4 3 3 5 3" xfId="14322"/>
    <cellStyle name="Обычный 4 2 4 3 3 6" xfId="5357"/>
    <cellStyle name="Обычный 4 2 4 3 3 6 2" xfId="14323"/>
    <cellStyle name="Обычный 4 2 4 3 3 7" xfId="5358"/>
    <cellStyle name="Обычный 4 2 4 3 3 7 2" xfId="14324"/>
    <cellStyle name="Обычный 4 2 4 3 3 8" xfId="14325"/>
    <cellStyle name="Обычный 4 2 4 3 4" xfId="5359"/>
    <cellStyle name="Обычный 4 2 4 3 4 2" xfId="5360"/>
    <cellStyle name="Обычный 4 2 4 3 4 2 2" xfId="5361"/>
    <cellStyle name="Обычный 4 2 4 3 4 2 2 2" xfId="5362"/>
    <cellStyle name="Обычный 4 2 4 3 4 2 2 2 2" xfId="14326"/>
    <cellStyle name="Обычный 4 2 4 3 4 2 2 3" xfId="5363"/>
    <cellStyle name="Обычный 4 2 4 3 4 2 2 3 2" xfId="14327"/>
    <cellStyle name="Обычный 4 2 4 3 4 2 2 4" xfId="14328"/>
    <cellStyle name="Обычный 4 2 4 3 4 2 3" xfId="5364"/>
    <cellStyle name="Обычный 4 2 4 3 4 2 3 2" xfId="14329"/>
    <cellStyle name="Обычный 4 2 4 3 4 2 4" xfId="5365"/>
    <cellStyle name="Обычный 4 2 4 3 4 2 4 2" xfId="14330"/>
    <cellStyle name="Обычный 4 2 4 3 4 2 5" xfId="14331"/>
    <cellStyle name="Обычный 4 2 4 3 4 3" xfId="5366"/>
    <cellStyle name="Обычный 4 2 4 3 4 3 2" xfId="5367"/>
    <cellStyle name="Обычный 4 2 4 3 4 3 2 2" xfId="5368"/>
    <cellStyle name="Обычный 4 2 4 3 4 3 2 2 2" xfId="14332"/>
    <cellStyle name="Обычный 4 2 4 3 4 3 2 3" xfId="14333"/>
    <cellStyle name="Обычный 4 2 4 3 4 3 3" xfId="5369"/>
    <cellStyle name="Обычный 4 2 4 3 4 3 3 2" xfId="14334"/>
    <cellStyle name="Обычный 4 2 4 3 4 3 4" xfId="5370"/>
    <cellStyle name="Обычный 4 2 4 3 4 3 4 2" xfId="14335"/>
    <cellStyle name="Обычный 4 2 4 3 4 3 5" xfId="14336"/>
    <cellStyle name="Обычный 4 2 4 3 4 4" xfId="5371"/>
    <cellStyle name="Обычный 4 2 4 3 4 4 2" xfId="5372"/>
    <cellStyle name="Обычный 4 2 4 3 4 4 2 2" xfId="14337"/>
    <cellStyle name="Обычный 4 2 4 3 4 4 3" xfId="14338"/>
    <cellStyle name="Обычный 4 2 4 3 4 5" xfId="5373"/>
    <cellStyle name="Обычный 4 2 4 3 4 5 2" xfId="14339"/>
    <cellStyle name="Обычный 4 2 4 3 4 6" xfId="5374"/>
    <cellStyle name="Обычный 4 2 4 3 4 6 2" xfId="14340"/>
    <cellStyle name="Обычный 4 2 4 3 4 7" xfId="14341"/>
    <cellStyle name="Обычный 4 2 4 3 5" xfId="5375"/>
    <cellStyle name="Обычный 4 2 4 3 5 2" xfId="5376"/>
    <cellStyle name="Обычный 4 2 4 3 5 2 2" xfId="5377"/>
    <cellStyle name="Обычный 4 2 4 3 5 2 2 2" xfId="14342"/>
    <cellStyle name="Обычный 4 2 4 3 5 2 3" xfId="5378"/>
    <cellStyle name="Обычный 4 2 4 3 5 2 3 2" xfId="14343"/>
    <cellStyle name="Обычный 4 2 4 3 5 2 4" xfId="14344"/>
    <cellStyle name="Обычный 4 2 4 3 5 3" xfId="5379"/>
    <cellStyle name="Обычный 4 2 4 3 5 3 2" xfId="14345"/>
    <cellStyle name="Обычный 4 2 4 3 5 4" xfId="5380"/>
    <cellStyle name="Обычный 4 2 4 3 5 4 2" xfId="14346"/>
    <cellStyle name="Обычный 4 2 4 3 5 5" xfId="14347"/>
    <cellStyle name="Обычный 4 2 4 3 6" xfId="5381"/>
    <cellStyle name="Обычный 4 2 4 3 6 2" xfId="5382"/>
    <cellStyle name="Обычный 4 2 4 3 6 2 2" xfId="5383"/>
    <cellStyle name="Обычный 4 2 4 3 6 2 2 2" xfId="14348"/>
    <cellStyle name="Обычный 4 2 4 3 6 2 3" xfId="14349"/>
    <cellStyle name="Обычный 4 2 4 3 6 3" xfId="5384"/>
    <cellStyle name="Обычный 4 2 4 3 6 3 2" xfId="14350"/>
    <cellStyle name="Обычный 4 2 4 3 6 4" xfId="5385"/>
    <cellStyle name="Обычный 4 2 4 3 6 4 2" xfId="14351"/>
    <cellStyle name="Обычный 4 2 4 3 6 5" xfId="14352"/>
    <cellStyle name="Обычный 4 2 4 3 7" xfId="5386"/>
    <cellStyle name="Обычный 4 2 4 3 7 2" xfId="5387"/>
    <cellStyle name="Обычный 4 2 4 3 7 2 2" xfId="14353"/>
    <cellStyle name="Обычный 4 2 4 3 7 3" xfId="14354"/>
    <cellStyle name="Обычный 4 2 4 3 8" xfId="5388"/>
    <cellStyle name="Обычный 4 2 4 3 8 2" xfId="14355"/>
    <cellStyle name="Обычный 4 2 4 3 9" xfId="5389"/>
    <cellStyle name="Обычный 4 2 4 3 9 2" xfId="14356"/>
    <cellStyle name="Обычный 4 2 4 4" xfId="5390"/>
    <cellStyle name="Обычный 4 2 4 4 2" xfId="5391"/>
    <cellStyle name="Обычный 4 2 4 4 2 2" xfId="5392"/>
    <cellStyle name="Обычный 4 2 4 4 2 2 2" xfId="5393"/>
    <cellStyle name="Обычный 4 2 4 4 2 2 2 2" xfId="5394"/>
    <cellStyle name="Обычный 4 2 4 4 2 2 2 2 2" xfId="5395"/>
    <cellStyle name="Обычный 4 2 4 4 2 2 2 2 2 2" xfId="14357"/>
    <cellStyle name="Обычный 4 2 4 4 2 2 2 2 3" xfId="5396"/>
    <cellStyle name="Обычный 4 2 4 4 2 2 2 2 3 2" xfId="14358"/>
    <cellStyle name="Обычный 4 2 4 4 2 2 2 2 4" xfId="14359"/>
    <cellStyle name="Обычный 4 2 4 4 2 2 2 3" xfId="5397"/>
    <cellStyle name="Обычный 4 2 4 4 2 2 2 3 2" xfId="14360"/>
    <cellStyle name="Обычный 4 2 4 4 2 2 2 4" xfId="5398"/>
    <cellStyle name="Обычный 4 2 4 4 2 2 2 4 2" xfId="14361"/>
    <cellStyle name="Обычный 4 2 4 4 2 2 2 5" xfId="14362"/>
    <cellStyle name="Обычный 4 2 4 4 2 2 3" xfId="5399"/>
    <cellStyle name="Обычный 4 2 4 4 2 2 3 2" xfId="5400"/>
    <cellStyle name="Обычный 4 2 4 4 2 2 3 2 2" xfId="5401"/>
    <cellStyle name="Обычный 4 2 4 4 2 2 3 2 2 2" xfId="14363"/>
    <cellStyle name="Обычный 4 2 4 4 2 2 3 2 3" xfId="14364"/>
    <cellStyle name="Обычный 4 2 4 4 2 2 3 3" xfId="5402"/>
    <cellStyle name="Обычный 4 2 4 4 2 2 3 3 2" xfId="14365"/>
    <cellStyle name="Обычный 4 2 4 4 2 2 3 4" xfId="5403"/>
    <cellStyle name="Обычный 4 2 4 4 2 2 3 4 2" xfId="14366"/>
    <cellStyle name="Обычный 4 2 4 4 2 2 3 5" xfId="14367"/>
    <cellStyle name="Обычный 4 2 4 4 2 2 4" xfId="5404"/>
    <cellStyle name="Обычный 4 2 4 4 2 2 4 2" xfId="5405"/>
    <cellStyle name="Обычный 4 2 4 4 2 2 4 2 2" xfId="14368"/>
    <cellStyle name="Обычный 4 2 4 4 2 2 4 3" xfId="14369"/>
    <cellStyle name="Обычный 4 2 4 4 2 2 5" xfId="5406"/>
    <cellStyle name="Обычный 4 2 4 4 2 2 5 2" xfId="14370"/>
    <cellStyle name="Обычный 4 2 4 4 2 2 6" xfId="5407"/>
    <cellStyle name="Обычный 4 2 4 4 2 2 6 2" xfId="14371"/>
    <cellStyle name="Обычный 4 2 4 4 2 2 7" xfId="14372"/>
    <cellStyle name="Обычный 4 2 4 4 2 3" xfId="5408"/>
    <cellStyle name="Обычный 4 2 4 4 2 3 2" xfId="5409"/>
    <cellStyle name="Обычный 4 2 4 4 2 3 2 2" xfId="5410"/>
    <cellStyle name="Обычный 4 2 4 4 2 3 2 2 2" xfId="14373"/>
    <cellStyle name="Обычный 4 2 4 4 2 3 2 3" xfId="5411"/>
    <cellStyle name="Обычный 4 2 4 4 2 3 2 3 2" xfId="14374"/>
    <cellStyle name="Обычный 4 2 4 4 2 3 2 4" xfId="14375"/>
    <cellStyle name="Обычный 4 2 4 4 2 3 3" xfId="5412"/>
    <cellStyle name="Обычный 4 2 4 4 2 3 3 2" xfId="14376"/>
    <cellStyle name="Обычный 4 2 4 4 2 3 4" xfId="5413"/>
    <cellStyle name="Обычный 4 2 4 4 2 3 4 2" xfId="14377"/>
    <cellStyle name="Обычный 4 2 4 4 2 3 5" xfId="14378"/>
    <cellStyle name="Обычный 4 2 4 4 2 4" xfId="5414"/>
    <cellStyle name="Обычный 4 2 4 4 2 4 2" xfId="5415"/>
    <cellStyle name="Обычный 4 2 4 4 2 4 2 2" xfId="5416"/>
    <cellStyle name="Обычный 4 2 4 4 2 4 2 2 2" xfId="14379"/>
    <cellStyle name="Обычный 4 2 4 4 2 4 2 3" xfId="14380"/>
    <cellStyle name="Обычный 4 2 4 4 2 4 3" xfId="5417"/>
    <cellStyle name="Обычный 4 2 4 4 2 4 3 2" xfId="14381"/>
    <cellStyle name="Обычный 4 2 4 4 2 4 4" xfId="5418"/>
    <cellStyle name="Обычный 4 2 4 4 2 4 4 2" xfId="14382"/>
    <cellStyle name="Обычный 4 2 4 4 2 4 5" xfId="14383"/>
    <cellStyle name="Обычный 4 2 4 4 2 5" xfId="5419"/>
    <cellStyle name="Обычный 4 2 4 4 2 5 2" xfId="5420"/>
    <cellStyle name="Обычный 4 2 4 4 2 5 2 2" xfId="14384"/>
    <cellStyle name="Обычный 4 2 4 4 2 5 3" xfId="14385"/>
    <cellStyle name="Обычный 4 2 4 4 2 6" xfId="5421"/>
    <cellStyle name="Обычный 4 2 4 4 2 6 2" xfId="14386"/>
    <cellStyle name="Обычный 4 2 4 4 2 7" xfId="5422"/>
    <cellStyle name="Обычный 4 2 4 4 2 7 2" xfId="14387"/>
    <cellStyle name="Обычный 4 2 4 4 2 8" xfId="14388"/>
    <cellStyle name="Обычный 4 2 4 4 3" xfId="5423"/>
    <cellStyle name="Обычный 4 2 4 4 3 2" xfId="5424"/>
    <cellStyle name="Обычный 4 2 4 4 3 2 2" xfId="5425"/>
    <cellStyle name="Обычный 4 2 4 4 3 2 2 2" xfId="5426"/>
    <cellStyle name="Обычный 4 2 4 4 3 2 2 2 2" xfId="14389"/>
    <cellStyle name="Обычный 4 2 4 4 3 2 2 3" xfId="5427"/>
    <cellStyle name="Обычный 4 2 4 4 3 2 2 3 2" xfId="14390"/>
    <cellStyle name="Обычный 4 2 4 4 3 2 2 4" xfId="14391"/>
    <cellStyle name="Обычный 4 2 4 4 3 2 3" xfId="5428"/>
    <cellStyle name="Обычный 4 2 4 4 3 2 3 2" xfId="14392"/>
    <cellStyle name="Обычный 4 2 4 4 3 2 4" xfId="5429"/>
    <cellStyle name="Обычный 4 2 4 4 3 2 4 2" xfId="14393"/>
    <cellStyle name="Обычный 4 2 4 4 3 2 5" xfId="14394"/>
    <cellStyle name="Обычный 4 2 4 4 3 3" xfId="5430"/>
    <cellStyle name="Обычный 4 2 4 4 3 3 2" xfId="5431"/>
    <cellStyle name="Обычный 4 2 4 4 3 3 2 2" xfId="5432"/>
    <cellStyle name="Обычный 4 2 4 4 3 3 2 2 2" xfId="14395"/>
    <cellStyle name="Обычный 4 2 4 4 3 3 2 3" xfId="14396"/>
    <cellStyle name="Обычный 4 2 4 4 3 3 3" xfId="5433"/>
    <cellStyle name="Обычный 4 2 4 4 3 3 3 2" xfId="14397"/>
    <cellStyle name="Обычный 4 2 4 4 3 3 4" xfId="5434"/>
    <cellStyle name="Обычный 4 2 4 4 3 3 4 2" xfId="14398"/>
    <cellStyle name="Обычный 4 2 4 4 3 3 5" xfId="14399"/>
    <cellStyle name="Обычный 4 2 4 4 3 4" xfId="5435"/>
    <cellStyle name="Обычный 4 2 4 4 3 4 2" xfId="5436"/>
    <cellStyle name="Обычный 4 2 4 4 3 4 2 2" xfId="14400"/>
    <cellStyle name="Обычный 4 2 4 4 3 4 3" xfId="14401"/>
    <cellStyle name="Обычный 4 2 4 4 3 5" xfId="5437"/>
    <cellStyle name="Обычный 4 2 4 4 3 5 2" xfId="14402"/>
    <cellStyle name="Обычный 4 2 4 4 3 6" xfId="5438"/>
    <cellStyle name="Обычный 4 2 4 4 3 6 2" xfId="14403"/>
    <cellStyle name="Обычный 4 2 4 4 3 7" xfId="14404"/>
    <cellStyle name="Обычный 4 2 4 4 4" xfId="5439"/>
    <cellStyle name="Обычный 4 2 4 4 4 2" xfId="5440"/>
    <cellStyle name="Обычный 4 2 4 4 4 2 2" xfId="5441"/>
    <cellStyle name="Обычный 4 2 4 4 4 2 2 2" xfId="14405"/>
    <cellStyle name="Обычный 4 2 4 4 4 2 3" xfId="5442"/>
    <cellStyle name="Обычный 4 2 4 4 4 2 3 2" xfId="14406"/>
    <cellStyle name="Обычный 4 2 4 4 4 2 4" xfId="14407"/>
    <cellStyle name="Обычный 4 2 4 4 4 3" xfId="5443"/>
    <cellStyle name="Обычный 4 2 4 4 4 3 2" xfId="14408"/>
    <cellStyle name="Обычный 4 2 4 4 4 4" xfId="5444"/>
    <cellStyle name="Обычный 4 2 4 4 4 4 2" xfId="14409"/>
    <cellStyle name="Обычный 4 2 4 4 4 5" xfId="14410"/>
    <cellStyle name="Обычный 4 2 4 4 5" xfId="5445"/>
    <cellStyle name="Обычный 4 2 4 4 5 2" xfId="5446"/>
    <cellStyle name="Обычный 4 2 4 4 5 2 2" xfId="5447"/>
    <cellStyle name="Обычный 4 2 4 4 5 2 2 2" xfId="14411"/>
    <cellStyle name="Обычный 4 2 4 4 5 2 3" xfId="14412"/>
    <cellStyle name="Обычный 4 2 4 4 5 3" xfId="5448"/>
    <cellStyle name="Обычный 4 2 4 4 5 3 2" xfId="14413"/>
    <cellStyle name="Обычный 4 2 4 4 5 4" xfId="5449"/>
    <cellStyle name="Обычный 4 2 4 4 5 4 2" xfId="14414"/>
    <cellStyle name="Обычный 4 2 4 4 5 5" xfId="14415"/>
    <cellStyle name="Обычный 4 2 4 4 6" xfId="5450"/>
    <cellStyle name="Обычный 4 2 4 4 6 2" xfId="5451"/>
    <cellStyle name="Обычный 4 2 4 4 6 2 2" xfId="14416"/>
    <cellStyle name="Обычный 4 2 4 4 6 3" xfId="14417"/>
    <cellStyle name="Обычный 4 2 4 4 7" xfId="5452"/>
    <cellStyle name="Обычный 4 2 4 4 7 2" xfId="14418"/>
    <cellStyle name="Обычный 4 2 4 4 8" xfId="5453"/>
    <cellStyle name="Обычный 4 2 4 4 8 2" xfId="14419"/>
    <cellStyle name="Обычный 4 2 4 4 9" xfId="14420"/>
    <cellStyle name="Обычный 4 2 4 5" xfId="5454"/>
    <cellStyle name="Обычный 4 2 4 5 2" xfId="5455"/>
    <cellStyle name="Обычный 4 2 4 5 2 2" xfId="5456"/>
    <cellStyle name="Обычный 4 2 4 5 2 2 2" xfId="5457"/>
    <cellStyle name="Обычный 4 2 4 5 2 2 2 2" xfId="5458"/>
    <cellStyle name="Обычный 4 2 4 5 2 2 2 2 2" xfId="14421"/>
    <cellStyle name="Обычный 4 2 4 5 2 2 2 3" xfId="5459"/>
    <cellStyle name="Обычный 4 2 4 5 2 2 2 3 2" xfId="14422"/>
    <cellStyle name="Обычный 4 2 4 5 2 2 2 4" xfId="14423"/>
    <cellStyle name="Обычный 4 2 4 5 2 2 3" xfId="5460"/>
    <cellStyle name="Обычный 4 2 4 5 2 2 3 2" xfId="14424"/>
    <cellStyle name="Обычный 4 2 4 5 2 2 4" xfId="5461"/>
    <cellStyle name="Обычный 4 2 4 5 2 2 4 2" xfId="14425"/>
    <cellStyle name="Обычный 4 2 4 5 2 2 5" xfId="14426"/>
    <cellStyle name="Обычный 4 2 4 5 2 3" xfId="5462"/>
    <cellStyle name="Обычный 4 2 4 5 2 3 2" xfId="5463"/>
    <cellStyle name="Обычный 4 2 4 5 2 3 2 2" xfId="5464"/>
    <cellStyle name="Обычный 4 2 4 5 2 3 2 2 2" xfId="14427"/>
    <cellStyle name="Обычный 4 2 4 5 2 3 2 3" xfId="14428"/>
    <cellStyle name="Обычный 4 2 4 5 2 3 3" xfId="5465"/>
    <cellStyle name="Обычный 4 2 4 5 2 3 3 2" xfId="14429"/>
    <cellStyle name="Обычный 4 2 4 5 2 3 4" xfId="5466"/>
    <cellStyle name="Обычный 4 2 4 5 2 3 4 2" xfId="14430"/>
    <cellStyle name="Обычный 4 2 4 5 2 3 5" xfId="14431"/>
    <cellStyle name="Обычный 4 2 4 5 2 4" xfId="5467"/>
    <cellStyle name="Обычный 4 2 4 5 2 4 2" xfId="5468"/>
    <cellStyle name="Обычный 4 2 4 5 2 4 2 2" xfId="14432"/>
    <cellStyle name="Обычный 4 2 4 5 2 4 3" xfId="14433"/>
    <cellStyle name="Обычный 4 2 4 5 2 5" xfId="5469"/>
    <cellStyle name="Обычный 4 2 4 5 2 5 2" xfId="14434"/>
    <cellStyle name="Обычный 4 2 4 5 2 6" xfId="5470"/>
    <cellStyle name="Обычный 4 2 4 5 2 6 2" xfId="14435"/>
    <cellStyle name="Обычный 4 2 4 5 2 7" xfId="14436"/>
    <cellStyle name="Обычный 4 2 4 5 3" xfId="5471"/>
    <cellStyle name="Обычный 4 2 4 5 3 2" xfId="5472"/>
    <cellStyle name="Обычный 4 2 4 5 3 2 2" xfId="5473"/>
    <cellStyle name="Обычный 4 2 4 5 3 2 2 2" xfId="14437"/>
    <cellStyle name="Обычный 4 2 4 5 3 2 3" xfId="5474"/>
    <cellStyle name="Обычный 4 2 4 5 3 2 3 2" xfId="14438"/>
    <cellStyle name="Обычный 4 2 4 5 3 2 4" xfId="14439"/>
    <cellStyle name="Обычный 4 2 4 5 3 3" xfId="5475"/>
    <cellStyle name="Обычный 4 2 4 5 3 3 2" xfId="14440"/>
    <cellStyle name="Обычный 4 2 4 5 3 4" xfId="5476"/>
    <cellStyle name="Обычный 4 2 4 5 3 4 2" xfId="14441"/>
    <cellStyle name="Обычный 4 2 4 5 3 5" xfId="14442"/>
    <cellStyle name="Обычный 4 2 4 5 4" xfId="5477"/>
    <cellStyle name="Обычный 4 2 4 5 4 2" xfId="5478"/>
    <cellStyle name="Обычный 4 2 4 5 4 2 2" xfId="5479"/>
    <cellStyle name="Обычный 4 2 4 5 4 2 2 2" xfId="14443"/>
    <cellStyle name="Обычный 4 2 4 5 4 2 3" xfId="14444"/>
    <cellStyle name="Обычный 4 2 4 5 4 3" xfId="5480"/>
    <cellStyle name="Обычный 4 2 4 5 4 3 2" xfId="14445"/>
    <cellStyle name="Обычный 4 2 4 5 4 4" xfId="5481"/>
    <cellStyle name="Обычный 4 2 4 5 4 4 2" xfId="14446"/>
    <cellStyle name="Обычный 4 2 4 5 4 5" xfId="14447"/>
    <cellStyle name="Обычный 4 2 4 5 5" xfId="5482"/>
    <cellStyle name="Обычный 4 2 4 5 5 2" xfId="5483"/>
    <cellStyle name="Обычный 4 2 4 5 5 2 2" xfId="14448"/>
    <cellStyle name="Обычный 4 2 4 5 5 3" xfId="14449"/>
    <cellStyle name="Обычный 4 2 4 5 6" xfId="5484"/>
    <cellStyle name="Обычный 4 2 4 5 6 2" xfId="14450"/>
    <cellStyle name="Обычный 4 2 4 5 7" xfId="5485"/>
    <cellStyle name="Обычный 4 2 4 5 7 2" xfId="14451"/>
    <cellStyle name="Обычный 4 2 4 5 8" xfId="14452"/>
    <cellStyle name="Обычный 4 2 4 6" xfId="5486"/>
    <cellStyle name="Обычный 4 2 4 6 2" xfId="5487"/>
    <cellStyle name="Обычный 4 2 4 6 2 2" xfId="5488"/>
    <cellStyle name="Обычный 4 2 4 6 2 2 2" xfId="5489"/>
    <cellStyle name="Обычный 4 2 4 6 2 2 2 2" xfId="14453"/>
    <cellStyle name="Обычный 4 2 4 6 2 2 3" xfId="5490"/>
    <cellStyle name="Обычный 4 2 4 6 2 2 3 2" xfId="14454"/>
    <cellStyle name="Обычный 4 2 4 6 2 2 4" xfId="14455"/>
    <cellStyle name="Обычный 4 2 4 6 2 3" xfId="5491"/>
    <cellStyle name="Обычный 4 2 4 6 2 3 2" xfId="14456"/>
    <cellStyle name="Обычный 4 2 4 6 2 4" xfId="5492"/>
    <cellStyle name="Обычный 4 2 4 6 2 4 2" xfId="14457"/>
    <cellStyle name="Обычный 4 2 4 6 2 5" xfId="14458"/>
    <cellStyle name="Обычный 4 2 4 6 3" xfId="5493"/>
    <cellStyle name="Обычный 4 2 4 6 3 2" xfId="5494"/>
    <cellStyle name="Обычный 4 2 4 6 3 2 2" xfId="5495"/>
    <cellStyle name="Обычный 4 2 4 6 3 2 2 2" xfId="14459"/>
    <cellStyle name="Обычный 4 2 4 6 3 2 3" xfId="14460"/>
    <cellStyle name="Обычный 4 2 4 6 3 3" xfId="5496"/>
    <cellStyle name="Обычный 4 2 4 6 3 3 2" xfId="14461"/>
    <cellStyle name="Обычный 4 2 4 6 3 4" xfId="5497"/>
    <cellStyle name="Обычный 4 2 4 6 3 4 2" xfId="14462"/>
    <cellStyle name="Обычный 4 2 4 6 3 5" xfId="14463"/>
    <cellStyle name="Обычный 4 2 4 6 4" xfId="5498"/>
    <cellStyle name="Обычный 4 2 4 6 4 2" xfId="5499"/>
    <cellStyle name="Обычный 4 2 4 6 4 2 2" xfId="14464"/>
    <cellStyle name="Обычный 4 2 4 6 4 3" xfId="14465"/>
    <cellStyle name="Обычный 4 2 4 6 5" xfId="5500"/>
    <cellStyle name="Обычный 4 2 4 6 5 2" xfId="14466"/>
    <cellStyle name="Обычный 4 2 4 6 6" xfId="5501"/>
    <cellStyle name="Обычный 4 2 4 6 6 2" xfId="14467"/>
    <cellStyle name="Обычный 4 2 4 6 7" xfId="14468"/>
    <cellStyle name="Обычный 4 2 4 7" xfId="5502"/>
    <cellStyle name="Обычный 4 2 4 7 2" xfId="5503"/>
    <cellStyle name="Обычный 4 2 4 7 2 2" xfId="5504"/>
    <cellStyle name="Обычный 4 2 4 7 2 2 2" xfId="14469"/>
    <cellStyle name="Обычный 4 2 4 7 2 3" xfId="5505"/>
    <cellStyle name="Обычный 4 2 4 7 2 3 2" xfId="14470"/>
    <cellStyle name="Обычный 4 2 4 7 2 4" xfId="14471"/>
    <cellStyle name="Обычный 4 2 4 7 3" xfId="5506"/>
    <cellStyle name="Обычный 4 2 4 7 3 2" xfId="14472"/>
    <cellStyle name="Обычный 4 2 4 7 4" xfId="5507"/>
    <cellStyle name="Обычный 4 2 4 7 4 2" xfId="14473"/>
    <cellStyle name="Обычный 4 2 4 7 5" xfId="14474"/>
    <cellStyle name="Обычный 4 2 4 8" xfId="5508"/>
    <cellStyle name="Обычный 4 2 4 8 2" xfId="5509"/>
    <cellStyle name="Обычный 4 2 4 8 2 2" xfId="5510"/>
    <cellStyle name="Обычный 4 2 4 8 2 2 2" xfId="14475"/>
    <cellStyle name="Обычный 4 2 4 8 2 3" xfId="14476"/>
    <cellStyle name="Обычный 4 2 4 8 3" xfId="5511"/>
    <cellStyle name="Обычный 4 2 4 8 3 2" xfId="14477"/>
    <cellStyle name="Обычный 4 2 4 8 4" xfId="5512"/>
    <cellStyle name="Обычный 4 2 4 8 4 2" xfId="14478"/>
    <cellStyle name="Обычный 4 2 4 8 5" xfId="14479"/>
    <cellStyle name="Обычный 4 2 4 9" xfId="5513"/>
    <cellStyle name="Обычный 4 2 4 9 2" xfId="5514"/>
    <cellStyle name="Обычный 4 2 4 9 2 2" xfId="14480"/>
    <cellStyle name="Обычный 4 2 4 9 3" xfId="14481"/>
    <cellStyle name="Обычный 4 2 5" xfId="5515"/>
    <cellStyle name="Обычный 4 2 5 10" xfId="5516"/>
    <cellStyle name="Обычный 4 2 5 10 2" xfId="14482"/>
    <cellStyle name="Обычный 4 2 5 11" xfId="14483"/>
    <cellStyle name="Обычный 4 2 5 2" xfId="5517"/>
    <cellStyle name="Обычный 4 2 5 2 10" xfId="14484"/>
    <cellStyle name="Обычный 4 2 5 2 2" xfId="5518"/>
    <cellStyle name="Обычный 4 2 5 2 2 2" xfId="5519"/>
    <cellStyle name="Обычный 4 2 5 2 2 2 2" xfId="5520"/>
    <cellStyle name="Обычный 4 2 5 2 2 2 2 2" xfId="5521"/>
    <cellStyle name="Обычный 4 2 5 2 2 2 2 2 2" xfId="5522"/>
    <cellStyle name="Обычный 4 2 5 2 2 2 2 2 2 2" xfId="5523"/>
    <cellStyle name="Обычный 4 2 5 2 2 2 2 2 2 2 2" xfId="14485"/>
    <cellStyle name="Обычный 4 2 5 2 2 2 2 2 2 3" xfId="5524"/>
    <cellStyle name="Обычный 4 2 5 2 2 2 2 2 2 3 2" xfId="14486"/>
    <cellStyle name="Обычный 4 2 5 2 2 2 2 2 2 4" xfId="14487"/>
    <cellStyle name="Обычный 4 2 5 2 2 2 2 2 3" xfId="5525"/>
    <cellStyle name="Обычный 4 2 5 2 2 2 2 2 3 2" xfId="14488"/>
    <cellStyle name="Обычный 4 2 5 2 2 2 2 2 4" xfId="5526"/>
    <cellStyle name="Обычный 4 2 5 2 2 2 2 2 4 2" xfId="14489"/>
    <cellStyle name="Обычный 4 2 5 2 2 2 2 2 5" xfId="14490"/>
    <cellStyle name="Обычный 4 2 5 2 2 2 2 3" xfId="5527"/>
    <cellStyle name="Обычный 4 2 5 2 2 2 2 3 2" xfId="5528"/>
    <cellStyle name="Обычный 4 2 5 2 2 2 2 3 2 2" xfId="5529"/>
    <cellStyle name="Обычный 4 2 5 2 2 2 2 3 2 2 2" xfId="14491"/>
    <cellStyle name="Обычный 4 2 5 2 2 2 2 3 2 3" xfId="14492"/>
    <cellStyle name="Обычный 4 2 5 2 2 2 2 3 3" xfId="5530"/>
    <cellStyle name="Обычный 4 2 5 2 2 2 2 3 3 2" xfId="14493"/>
    <cellStyle name="Обычный 4 2 5 2 2 2 2 3 4" xfId="5531"/>
    <cellStyle name="Обычный 4 2 5 2 2 2 2 3 4 2" xfId="14494"/>
    <cellStyle name="Обычный 4 2 5 2 2 2 2 3 5" xfId="14495"/>
    <cellStyle name="Обычный 4 2 5 2 2 2 2 4" xfId="5532"/>
    <cellStyle name="Обычный 4 2 5 2 2 2 2 4 2" xfId="5533"/>
    <cellStyle name="Обычный 4 2 5 2 2 2 2 4 2 2" xfId="14496"/>
    <cellStyle name="Обычный 4 2 5 2 2 2 2 4 3" xfId="14497"/>
    <cellStyle name="Обычный 4 2 5 2 2 2 2 5" xfId="5534"/>
    <cellStyle name="Обычный 4 2 5 2 2 2 2 5 2" xfId="14498"/>
    <cellStyle name="Обычный 4 2 5 2 2 2 2 6" xfId="5535"/>
    <cellStyle name="Обычный 4 2 5 2 2 2 2 6 2" xfId="14499"/>
    <cellStyle name="Обычный 4 2 5 2 2 2 2 7" xfId="14500"/>
    <cellStyle name="Обычный 4 2 5 2 2 2 3" xfId="5536"/>
    <cellStyle name="Обычный 4 2 5 2 2 2 3 2" xfId="5537"/>
    <cellStyle name="Обычный 4 2 5 2 2 2 3 2 2" xfId="5538"/>
    <cellStyle name="Обычный 4 2 5 2 2 2 3 2 2 2" xfId="14501"/>
    <cellStyle name="Обычный 4 2 5 2 2 2 3 2 3" xfId="5539"/>
    <cellStyle name="Обычный 4 2 5 2 2 2 3 2 3 2" xfId="14502"/>
    <cellStyle name="Обычный 4 2 5 2 2 2 3 2 4" xfId="14503"/>
    <cellStyle name="Обычный 4 2 5 2 2 2 3 3" xfId="5540"/>
    <cellStyle name="Обычный 4 2 5 2 2 2 3 3 2" xfId="14504"/>
    <cellStyle name="Обычный 4 2 5 2 2 2 3 4" xfId="5541"/>
    <cellStyle name="Обычный 4 2 5 2 2 2 3 4 2" xfId="14505"/>
    <cellStyle name="Обычный 4 2 5 2 2 2 3 5" xfId="14506"/>
    <cellStyle name="Обычный 4 2 5 2 2 2 4" xfId="5542"/>
    <cellStyle name="Обычный 4 2 5 2 2 2 4 2" xfId="5543"/>
    <cellStyle name="Обычный 4 2 5 2 2 2 4 2 2" xfId="5544"/>
    <cellStyle name="Обычный 4 2 5 2 2 2 4 2 2 2" xfId="14507"/>
    <cellStyle name="Обычный 4 2 5 2 2 2 4 2 3" xfId="14508"/>
    <cellStyle name="Обычный 4 2 5 2 2 2 4 3" xfId="5545"/>
    <cellStyle name="Обычный 4 2 5 2 2 2 4 3 2" xfId="14509"/>
    <cellStyle name="Обычный 4 2 5 2 2 2 4 4" xfId="5546"/>
    <cellStyle name="Обычный 4 2 5 2 2 2 4 4 2" xfId="14510"/>
    <cellStyle name="Обычный 4 2 5 2 2 2 4 5" xfId="14511"/>
    <cellStyle name="Обычный 4 2 5 2 2 2 5" xfId="5547"/>
    <cellStyle name="Обычный 4 2 5 2 2 2 5 2" xfId="5548"/>
    <cellStyle name="Обычный 4 2 5 2 2 2 5 2 2" xfId="14512"/>
    <cellStyle name="Обычный 4 2 5 2 2 2 5 3" xfId="14513"/>
    <cellStyle name="Обычный 4 2 5 2 2 2 6" xfId="5549"/>
    <cellStyle name="Обычный 4 2 5 2 2 2 6 2" xfId="14514"/>
    <cellStyle name="Обычный 4 2 5 2 2 2 7" xfId="5550"/>
    <cellStyle name="Обычный 4 2 5 2 2 2 7 2" xfId="14515"/>
    <cellStyle name="Обычный 4 2 5 2 2 2 8" xfId="14516"/>
    <cellStyle name="Обычный 4 2 5 2 2 3" xfId="5551"/>
    <cellStyle name="Обычный 4 2 5 2 2 3 2" xfId="5552"/>
    <cellStyle name="Обычный 4 2 5 2 2 3 2 2" xfId="5553"/>
    <cellStyle name="Обычный 4 2 5 2 2 3 2 2 2" xfId="5554"/>
    <cellStyle name="Обычный 4 2 5 2 2 3 2 2 2 2" xfId="14517"/>
    <cellStyle name="Обычный 4 2 5 2 2 3 2 2 3" xfId="5555"/>
    <cellStyle name="Обычный 4 2 5 2 2 3 2 2 3 2" xfId="14518"/>
    <cellStyle name="Обычный 4 2 5 2 2 3 2 2 4" xfId="14519"/>
    <cellStyle name="Обычный 4 2 5 2 2 3 2 3" xfId="5556"/>
    <cellStyle name="Обычный 4 2 5 2 2 3 2 3 2" xfId="14520"/>
    <cellStyle name="Обычный 4 2 5 2 2 3 2 4" xfId="5557"/>
    <cellStyle name="Обычный 4 2 5 2 2 3 2 4 2" xfId="14521"/>
    <cellStyle name="Обычный 4 2 5 2 2 3 2 5" xfId="14522"/>
    <cellStyle name="Обычный 4 2 5 2 2 3 3" xfId="5558"/>
    <cellStyle name="Обычный 4 2 5 2 2 3 3 2" xfId="5559"/>
    <cellStyle name="Обычный 4 2 5 2 2 3 3 2 2" xfId="5560"/>
    <cellStyle name="Обычный 4 2 5 2 2 3 3 2 2 2" xfId="14523"/>
    <cellStyle name="Обычный 4 2 5 2 2 3 3 2 3" xfId="14524"/>
    <cellStyle name="Обычный 4 2 5 2 2 3 3 3" xfId="5561"/>
    <cellStyle name="Обычный 4 2 5 2 2 3 3 3 2" xfId="14525"/>
    <cellStyle name="Обычный 4 2 5 2 2 3 3 4" xfId="5562"/>
    <cellStyle name="Обычный 4 2 5 2 2 3 3 4 2" xfId="14526"/>
    <cellStyle name="Обычный 4 2 5 2 2 3 3 5" xfId="14527"/>
    <cellStyle name="Обычный 4 2 5 2 2 3 4" xfId="5563"/>
    <cellStyle name="Обычный 4 2 5 2 2 3 4 2" xfId="5564"/>
    <cellStyle name="Обычный 4 2 5 2 2 3 4 2 2" xfId="14528"/>
    <cellStyle name="Обычный 4 2 5 2 2 3 4 3" xfId="14529"/>
    <cellStyle name="Обычный 4 2 5 2 2 3 5" xfId="5565"/>
    <cellStyle name="Обычный 4 2 5 2 2 3 5 2" xfId="14530"/>
    <cellStyle name="Обычный 4 2 5 2 2 3 6" xfId="5566"/>
    <cellStyle name="Обычный 4 2 5 2 2 3 6 2" xfId="14531"/>
    <cellStyle name="Обычный 4 2 5 2 2 3 7" xfId="14532"/>
    <cellStyle name="Обычный 4 2 5 2 2 4" xfId="5567"/>
    <cellStyle name="Обычный 4 2 5 2 2 4 2" xfId="5568"/>
    <cellStyle name="Обычный 4 2 5 2 2 4 2 2" xfId="5569"/>
    <cellStyle name="Обычный 4 2 5 2 2 4 2 2 2" xfId="14533"/>
    <cellStyle name="Обычный 4 2 5 2 2 4 2 3" xfId="5570"/>
    <cellStyle name="Обычный 4 2 5 2 2 4 2 3 2" xfId="14534"/>
    <cellStyle name="Обычный 4 2 5 2 2 4 2 4" xfId="14535"/>
    <cellStyle name="Обычный 4 2 5 2 2 4 3" xfId="5571"/>
    <cellStyle name="Обычный 4 2 5 2 2 4 3 2" xfId="14536"/>
    <cellStyle name="Обычный 4 2 5 2 2 4 4" xfId="5572"/>
    <cellStyle name="Обычный 4 2 5 2 2 4 4 2" xfId="14537"/>
    <cellStyle name="Обычный 4 2 5 2 2 4 5" xfId="14538"/>
    <cellStyle name="Обычный 4 2 5 2 2 5" xfId="5573"/>
    <cellStyle name="Обычный 4 2 5 2 2 5 2" xfId="5574"/>
    <cellStyle name="Обычный 4 2 5 2 2 5 2 2" xfId="5575"/>
    <cellStyle name="Обычный 4 2 5 2 2 5 2 2 2" xfId="14539"/>
    <cellStyle name="Обычный 4 2 5 2 2 5 2 3" xfId="14540"/>
    <cellStyle name="Обычный 4 2 5 2 2 5 3" xfId="5576"/>
    <cellStyle name="Обычный 4 2 5 2 2 5 3 2" xfId="14541"/>
    <cellStyle name="Обычный 4 2 5 2 2 5 4" xfId="5577"/>
    <cellStyle name="Обычный 4 2 5 2 2 5 4 2" xfId="14542"/>
    <cellStyle name="Обычный 4 2 5 2 2 5 5" xfId="14543"/>
    <cellStyle name="Обычный 4 2 5 2 2 6" xfId="5578"/>
    <cellStyle name="Обычный 4 2 5 2 2 6 2" xfId="5579"/>
    <cellStyle name="Обычный 4 2 5 2 2 6 2 2" xfId="14544"/>
    <cellStyle name="Обычный 4 2 5 2 2 6 3" xfId="14545"/>
    <cellStyle name="Обычный 4 2 5 2 2 7" xfId="5580"/>
    <cellStyle name="Обычный 4 2 5 2 2 7 2" xfId="14546"/>
    <cellStyle name="Обычный 4 2 5 2 2 8" xfId="5581"/>
    <cellStyle name="Обычный 4 2 5 2 2 8 2" xfId="14547"/>
    <cellStyle name="Обычный 4 2 5 2 2 9" xfId="14548"/>
    <cellStyle name="Обычный 4 2 5 2 3" xfId="5582"/>
    <cellStyle name="Обычный 4 2 5 2 3 2" xfId="5583"/>
    <cellStyle name="Обычный 4 2 5 2 3 2 2" xfId="5584"/>
    <cellStyle name="Обычный 4 2 5 2 3 2 2 2" xfId="5585"/>
    <cellStyle name="Обычный 4 2 5 2 3 2 2 2 2" xfId="5586"/>
    <cellStyle name="Обычный 4 2 5 2 3 2 2 2 2 2" xfId="14549"/>
    <cellStyle name="Обычный 4 2 5 2 3 2 2 2 3" xfId="5587"/>
    <cellStyle name="Обычный 4 2 5 2 3 2 2 2 3 2" xfId="14550"/>
    <cellStyle name="Обычный 4 2 5 2 3 2 2 2 4" xfId="14551"/>
    <cellStyle name="Обычный 4 2 5 2 3 2 2 3" xfId="5588"/>
    <cellStyle name="Обычный 4 2 5 2 3 2 2 3 2" xfId="14552"/>
    <cellStyle name="Обычный 4 2 5 2 3 2 2 4" xfId="5589"/>
    <cellStyle name="Обычный 4 2 5 2 3 2 2 4 2" xfId="14553"/>
    <cellStyle name="Обычный 4 2 5 2 3 2 2 5" xfId="14554"/>
    <cellStyle name="Обычный 4 2 5 2 3 2 3" xfId="5590"/>
    <cellStyle name="Обычный 4 2 5 2 3 2 3 2" xfId="5591"/>
    <cellStyle name="Обычный 4 2 5 2 3 2 3 2 2" xfId="5592"/>
    <cellStyle name="Обычный 4 2 5 2 3 2 3 2 2 2" xfId="14555"/>
    <cellStyle name="Обычный 4 2 5 2 3 2 3 2 3" xfId="14556"/>
    <cellStyle name="Обычный 4 2 5 2 3 2 3 3" xfId="5593"/>
    <cellStyle name="Обычный 4 2 5 2 3 2 3 3 2" xfId="14557"/>
    <cellStyle name="Обычный 4 2 5 2 3 2 3 4" xfId="5594"/>
    <cellStyle name="Обычный 4 2 5 2 3 2 3 4 2" xfId="14558"/>
    <cellStyle name="Обычный 4 2 5 2 3 2 3 5" xfId="14559"/>
    <cellStyle name="Обычный 4 2 5 2 3 2 4" xfId="5595"/>
    <cellStyle name="Обычный 4 2 5 2 3 2 4 2" xfId="5596"/>
    <cellStyle name="Обычный 4 2 5 2 3 2 4 2 2" xfId="14560"/>
    <cellStyle name="Обычный 4 2 5 2 3 2 4 3" xfId="14561"/>
    <cellStyle name="Обычный 4 2 5 2 3 2 5" xfId="5597"/>
    <cellStyle name="Обычный 4 2 5 2 3 2 5 2" xfId="14562"/>
    <cellStyle name="Обычный 4 2 5 2 3 2 6" xfId="5598"/>
    <cellStyle name="Обычный 4 2 5 2 3 2 6 2" xfId="14563"/>
    <cellStyle name="Обычный 4 2 5 2 3 2 7" xfId="14564"/>
    <cellStyle name="Обычный 4 2 5 2 3 3" xfId="5599"/>
    <cellStyle name="Обычный 4 2 5 2 3 3 2" xfId="5600"/>
    <cellStyle name="Обычный 4 2 5 2 3 3 2 2" xfId="5601"/>
    <cellStyle name="Обычный 4 2 5 2 3 3 2 2 2" xfId="14565"/>
    <cellStyle name="Обычный 4 2 5 2 3 3 2 3" xfId="5602"/>
    <cellStyle name="Обычный 4 2 5 2 3 3 2 3 2" xfId="14566"/>
    <cellStyle name="Обычный 4 2 5 2 3 3 2 4" xfId="14567"/>
    <cellStyle name="Обычный 4 2 5 2 3 3 3" xfId="5603"/>
    <cellStyle name="Обычный 4 2 5 2 3 3 3 2" xfId="14568"/>
    <cellStyle name="Обычный 4 2 5 2 3 3 4" xfId="5604"/>
    <cellStyle name="Обычный 4 2 5 2 3 3 4 2" xfId="14569"/>
    <cellStyle name="Обычный 4 2 5 2 3 3 5" xfId="14570"/>
    <cellStyle name="Обычный 4 2 5 2 3 4" xfId="5605"/>
    <cellStyle name="Обычный 4 2 5 2 3 4 2" xfId="5606"/>
    <cellStyle name="Обычный 4 2 5 2 3 4 2 2" xfId="5607"/>
    <cellStyle name="Обычный 4 2 5 2 3 4 2 2 2" xfId="14571"/>
    <cellStyle name="Обычный 4 2 5 2 3 4 2 3" xfId="14572"/>
    <cellStyle name="Обычный 4 2 5 2 3 4 3" xfId="5608"/>
    <cellStyle name="Обычный 4 2 5 2 3 4 3 2" xfId="14573"/>
    <cellStyle name="Обычный 4 2 5 2 3 4 4" xfId="5609"/>
    <cellStyle name="Обычный 4 2 5 2 3 4 4 2" xfId="14574"/>
    <cellStyle name="Обычный 4 2 5 2 3 4 5" xfId="14575"/>
    <cellStyle name="Обычный 4 2 5 2 3 5" xfId="5610"/>
    <cellStyle name="Обычный 4 2 5 2 3 5 2" xfId="5611"/>
    <cellStyle name="Обычный 4 2 5 2 3 5 2 2" xfId="14576"/>
    <cellStyle name="Обычный 4 2 5 2 3 5 3" xfId="14577"/>
    <cellStyle name="Обычный 4 2 5 2 3 6" xfId="5612"/>
    <cellStyle name="Обычный 4 2 5 2 3 6 2" xfId="14578"/>
    <cellStyle name="Обычный 4 2 5 2 3 7" xfId="5613"/>
    <cellStyle name="Обычный 4 2 5 2 3 7 2" xfId="14579"/>
    <cellStyle name="Обычный 4 2 5 2 3 8" xfId="14580"/>
    <cellStyle name="Обычный 4 2 5 2 4" xfId="5614"/>
    <cellStyle name="Обычный 4 2 5 2 4 2" xfId="5615"/>
    <cellStyle name="Обычный 4 2 5 2 4 2 2" xfId="5616"/>
    <cellStyle name="Обычный 4 2 5 2 4 2 2 2" xfId="5617"/>
    <cellStyle name="Обычный 4 2 5 2 4 2 2 2 2" xfId="14581"/>
    <cellStyle name="Обычный 4 2 5 2 4 2 2 3" xfId="5618"/>
    <cellStyle name="Обычный 4 2 5 2 4 2 2 3 2" xfId="14582"/>
    <cellStyle name="Обычный 4 2 5 2 4 2 2 4" xfId="14583"/>
    <cellStyle name="Обычный 4 2 5 2 4 2 3" xfId="5619"/>
    <cellStyle name="Обычный 4 2 5 2 4 2 3 2" xfId="14584"/>
    <cellStyle name="Обычный 4 2 5 2 4 2 4" xfId="5620"/>
    <cellStyle name="Обычный 4 2 5 2 4 2 4 2" xfId="14585"/>
    <cellStyle name="Обычный 4 2 5 2 4 2 5" xfId="14586"/>
    <cellStyle name="Обычный 4 2 5 2 4 3" xfId="5621"/>
    <cellStyle name="Обычный 4 2 5 2 4 3 2" xfId="5622"/>
    <cellStyle name="Обычный 4 2 5 2 4 3 2 2" xfId="5623"/>
    <cellStyle name="Обычный 4 2 5 2 4 3 2 2 2" xfId="14587"/>
    <cellStyle name="Обычный 4 2 5 2 4 3 2 3" xfId="14588"/>
    <cellStyle name="Обычный 4 2 5 2 4 3 3" xfId="5624"/>
    <cellStyle name="Обычный 4 2 5 2 4 3 3 2" xfId="14589"/>
    <cellStyle name="Обычный 4 2 5 2 4 3 4" xfId="5625"/>
    <cellStyle name="Обычный 4 2 5 2 4 3 4 2" xfId="14590"/>
    <cellStyle name="Обычный 4 2 5 2 4 3 5" xfId="14591"/>
    <cellStyle name="Обычный 4 2 5 2 4 4" xfId="5626"/>
    <cellStyle name="Обычный 4 2 5 2 4 4 2" xfId="5627"/>
    <cellStyle name="Обычный 4 2 5 2 4 4 2 2" xfId="14592"/>
    <cellStyle name="Обычный 4 2 5 2 4 4 3" xfId="14593"/>
    <cellStyle name="Обычный 4 2 5 2 4 5" xfId="5628"/>
    <cellStyle name="Обычный 4 2 5 2 4 5 2" xfId="14594"/>
    <cellStyle name="Обычный 4 2 5 2 4 6" xfId="5629"/>
    <cellStyle name="Обычный 4 2 5 2 4 6 2" xfId="14595"/>
    <cellStyle name="Обычный 4 2 5 2 4 7" xfId="14596"/>
    <cellStyle name="Обычный 4 2 5 2 5" xfId="5630"/>
    <cellStyle name="Обычный 4 2 5 2 5 2" xfId="5631"/>
    <cellStyle name="Обычный 4 2 5 2 5 2 2" xfId="5632"/>
    <cellStyle name="Обычный 4 2 5 2 5 2 2 2" xfId="14597"/>
    <cellStyle name="Обычный 4 2 5 2 5 2 3" xfId="5633"/>
    <cellStyle name="Обычный 4 2 5 2 5 2 3 2" xfId="14598"/>
    <cellStyle name="Обычный 4 2 5 2 5 2 4" xfId="14599"/>
    <cellStyle name="Обычный 4 2 5 2 5 3" xfId="5634"/>
    <cellStyle name="Обычный 4 2 5 2 5 3 2" xfId="14600"/>
    <cellStyle name="Обычный 4 2 5 2 5 4" xfId="5635"/>
    <cellStyle name="Обычный 4 2 5 2 5 4 2" xfId="14601"/>
    <cellStyle name="Обычный 4 2 5 2 5 5" xfId="14602"/>
    <cellStyle name="Обычный 4 2 5 2 6" xfId="5636"/>
    <cellStyle name="Обычный 4 2 5 2 6 2" xfId="5637"/>
    <cellStyle name="Обычный 4 2 5 2 6 2 2" xfId="5638"/>
    <cellStyle name="Обычный 4 2 5 2 6 2 2 2" xfId="14603"/>
    <cellStyle name="Обычный 4 2 5 2 6 2 3" xfId="14604"/>
    <cellStyle name="Обычный 4 2 5 2 6 3" xfId="5639"/>
    <cellStyle name="Обычный 4 2 5 2 6 3 2" xfId="14605"/>
    <cellStyle name="Обычный 4 2 5 2 6 4" xfId="5640"/>
    <cellStyle name="Обычный 4 2 5 2 6 4 2" xfId="14606"/>
    <cellStyle name="Обычный 4 2 5 2 6 5" xfId="14607"/>
    <cellStyle name="Обычный 4 2 5 2 7" xfId="5641"/>
    <cellStyle name="Обычный 4 2 5 2 7 2" xfId="5642"/>
    <cellStyle name="Обычный 4 2 5 2 7 2 2" xfId="14608"/>
    <cellStyle name="Обычный 4 2 5 2 7 3" xfId="14609"/>
    <cellStyle name="Обычный 4 2 5 2 8" xfId="5643"/>
    <cellStyle name="Обычный 4 2 5 2 8 2" xfId="14610"/>
    <cellStyle name="Обычный 4 2 5 2 9" xfId="5644"/>
    <cellStyle name="Обычный 4 2 5 2 9 2" xfId="14611"/>
    <cellStyle name="Обычный 4 2 5 3" xfId="5645"/>
    <cellStyle name="Обычный 4 2 5 3 2" xfId="5646"/>
    <cellStyle name="Обычный 4 2 5 3 2 2" xfId="5647"/>
    <cellStyle name="Обычный 4 2 5 3 2 2 2" xfId="5648"/>
    <cellStyle name="Обычный 4 2 5 3 2 2 2 2" xfId="5649"/>
    <cellStyle name="Обычный 4 2 5 3 2 2 2 2 2" xfId="5650"/>
    <cellStyle name="Обычный 4 2 5 3 2 2 2 2 2 2" xfId="14612"/>
    <cellStyle name="Обычный 4 2 5 3 2 2 2 2 3" xfId="5651"/>
    <cellStyle name="Обычный 4 2 5 3 2 2 2 2 3 2" xfId="14613"/>
    <cellStyle name="Обычный 4 2 5 3 2 2 2 2 4" xfId="14614"/>
    <cellStyle name="Обычный 4 2 5 3 2 2 2 3" xfId="5652"/>
    <cellStyle name="Обычный 4 2 5 3 2 2 2 3 2" xfId="14615"/>
    <cellStyle name="Обычный 4 2 5 3 2 2 2 4" xfId="5653"/>
    <cellStyle name="Обычный 4 2 5 3 2 2 2 4 2" xfId="14616"/>
    <cellStyle name="Обычный 4 2 5 3 2 2 2 5" xfId="14617"/>
    <cellStyle name="Обычный 4 2 5 3 2 2 3" xfId="5654"/>
    <cellStyle name="Обычный 4 2 5 3 2 2 3 2" xfId="5655"/>
    <cellStyle name="Обычный 4 2 5 3 2 2 3 2 2" xfId="5656"/>
    <cellStyle name="Обычный 4 2 5 3 2 2 3 2 2 2" xfId="14618"/>
    <cellStyle name="Обычный 4 2 5 3 2 2 3 2 3" xfId="14619"/>
    <cellStyle name="Обычный 4 2 5 3 2 2 3 3" xfId="5657"/>
    <cellStyle name="Обычный 4 2 5 3 2 2 3 3 2" xfId="14620"/>
    <cellStyle name="Обычный 4 2 5 3 2 2 3 4" xfId="5658"/>
    <cellStyle name="Обычный 4 2 5 3 2 2 3 4 2" xfId="14621"/>
    <cellStyle name="Обычный 4 2 5 3 2 2 3 5" xfId="14622"/>
    <cellStyle name="Обычный 4 2 5 3 2 2 4" xfId="5659"/>
    <cellStyle name="Обычный 4 2 5 3 2 2 4 2" xfId="5660"/>
    <cellStyle name="Обычный 4 2 5 3 2 2 4 2 2" xfId="14623"/>
    <cellStyle name="Обычный 4 2 5 3 2 2 4 3" xfId="14624"/>
    <cellStyle name="Обычный 4 2 5 3 2 2 5" xfId="5661"/>
    <cellStyle name="Обычный 4 2 5 3 2 2 5 2" xfId="14625"/>
    <cellStyle name="Обычный 4 2 5 3 2 2 6" xfId="5662"/>
    <cellStyle name="Обычный 4 2 5 3 2 2 6 2" xfId="14626"/>
    <cellStyle name="Обычный 4 2 5 3 2 2 7" xfId="14627"/>
    <cellStyle name="Обычный 4 2 5 3 2 3" xfId="5663"/>
    <cellStyle name="Обычный 4 2 5 3 2 3 2" xfId="5664"/>
    <cellStyle name="Обычный 4 2 5 3 2 3 2 2" xfId="5665"/>
    <cellStyle name="Обычный 4 2 5 3 2 3 2 2 2" xfId="14628"/>
    <cellStyle name="Обычный 4 2 5 3 2 3 2 3" xfId="5666"/>
    <cellStyle name="Обычный 4 2 5 3 2 3 2 3 2" xfId="14629"/>
    <cellStyle name="Обычный 4 2 5 3 2 3 2 4" xfId="14630"/>
    <cellStyle name="Обычный 4 2 5 3 2 3 3" xfId="5667"/>
    <cellStyle name="Обычный 4 2 5 3 2 3 3 2" xfId="14631"/>
    <cellStyle name="Обычный 4 2 5 3 2 3 4" xfId="5668"/>
    <cellStyle name="Обычный 4 2 5 3 2 3 4 2" xfId="14632"/>
    <cellStyle name="Обычный 4 2 5 3 2 3 5" xfId="14633"/>
    <cellStyle name="Обычный 4 2 5 3 2 4" xfId="5669"/>
    <cellStyle name="Обычный 4 2 5 3 2 4 2" xfId="5670"/>
    <cellStyle name="Обычный 4 2 5 3 2 4 2 2" xfId="5671"/>
    <cellStyle name="Обычный 4 2 5 3 2 4 2 2 2" xfId="14634"/>
    <cellStyle name="Обычный 4 2 5 3 2 4 2 3" xfId="14635"/>
    <cellStyle name="Обычный 4 2 5 3 2 4 3" xfId="5672"/>
    <cellStyle name="Обычный 4 2 5 3 2 4 3 2" xfId="14636"/>
    <cellStyle name="Обычный 4 2 5 3 2 4 4" xfId="5673"/>
    <cellStyle name="Обычный 4 2 5 3 2 4 4 2" xfId="14637"/>
    <cellStyle name="Обычный 4 2 5 3 2 4 5" xfId="14638"/>
    <cellStyle name="Обычный 4 2 5 3 2 5" xfId="5674"/>
    <cellStyle name="Обычный 4 2 5 3 2 5 2" xfId="5675"/>
    <cellStyle name="Обычный 4 2 5 3 2 5 2 2" xfId="14639"/>
    <cellStyle name="Обычный 4 2 5 3 2 5 3" xfId="14640"/>
    <cellStyle name="Обычный 4 2 5 3 2 6" xfId="5676"/>
    <cellStyle name="Обычный 4 2 5 3 2 6 2" xfId="14641"/>
    <cellStyle name="Обычный 4 2 5 3 2 7" xfId="5677"/>
    <cellStyle name="Обычный 4 2 5 3 2 7 2" xfId="14642"/>
    <cellStyle name="Обычный 4 2 5 3 2 8" xfId="14643"/>
    <cellStyle name="Обычный 4 2 5 3 3" xfId="5678"/>
    <cellStyle name="Обычный 4 2 5 3 3 2" xfId="5679"/>
    <cellStyle name="Обычный 4 2 5 3 3 2 2" xfId="5680"/>
    <cellStyle name="Обычный 4 2 5 3 3 2 2 2" xfId="5681"/>
    <cellStyle name="Обычный 4 2 5 3 3 2 2 2 2" xfId="14644"/>
    <cellStyle name="Обычный 4 2 5 3 3 2 2 3" xfId="5682"/>
    <cellStyle name="Обычный 4 2 5 3 3 2 2 3 2" xfId="14645"/>
    <cellStyle name="Обычный 4 2 5 3 3 2 2 4" xfId="14646"/>
    <cellStyle name="Обычный 4 2 5 3 3 2 3" xfId="5683"/>
    <cellStyle name="Обычный 4 2 5 3 3 2 3 2" xfId="14647"/>
    <cellStyle name="Обычный 4 2 5 3 3 2 4" xfId="5684"/>
    <cellStyle name="Обычный 4 2 5 3 3 2 4 2" xfId="14648"/>
    <cellStyle name="Обычный 4 2 5 3 3 2 5" xfId="14649"/>
    <cellStyle name="Обычный 4 2 5 3 3 3" xfId="5685"/>
    <cellStyle name="Обычный 4 2 5 3 3 3 2" xfId="5686"/>
    <cellStyle name="Обычный 4 2 5 3 3 3 2 2" xfId="5687"/>
    <cellStyle name="Обычный 4 2 5 3 3 3 2 2 2" xfId="14650"/>
    <cellStyle name="Обычный 4 2 5 3 3 3 2 3" xfId="14651"/>
    <cellStyle name="Обычный 4 2 5 3 3 3 3" xfId="5688"/>
    <cellStyle name="Обычный 4 2 5 3 3 3 3 2" xfId="14652"/>
    <cellStyle name="Обычный 4 2 5 3 3 3 4" xfId="5689"/>
    <cellStyle name="Обычный 4 2 5 3 3 3 4 2" xfId="14653"/>
    <cellStyle name="Обычный 4 2 5 3 3 3 5" xfId="14654"/>
    <cellStyle name="Обычный 4 2 5 3 3 4" xfId="5690"/>
    <cellStyle name="Обычный 4 2 5 3 3 4 2" xfId="5691"/>
    <cellStyle name="Обычный 4 2 5 3 3 4 2 2" xfId="14655"/>
    <cellStyle name="Обычный 4 2 5 3 3 4 3" xfId="14656"/>
    <cellStyle name="Обычный 4 2 5 3 3 5" xfId="5692"/>
    <cellStyle name="Обычный 4 2 5 3 3 5 2" xfId="14657"/>
    <cellStyle name="Обычный 4 2 5 3 3 6" xfId="5693"/>
    <cellStyle name="Обычный 4 2 5 3 3 6 2" xfId="14658"/>
    <cellStyle name="Обычный 4 2 5 3 3 7" xfId="14659"/>
    <cellStyle name="Обычный 4 2 5 3 4" xfId="5694"/>
    <cellStyle name="Обычный 4 2 5 3 4 2" xfId="5695"/>
    <cellStyle name="Обычный 4 2 5 3 4 2 2" xfId="5696"/>
    <cellStyle name="Обычный 4 2 5 3 4 2 2 2" xfId="14660"/>
    <cellStyle name="Обычный 4 2 5 3 4 2 3" xfId="5697"/>
    <cellStyle name="Обычный 4 2 5 3 4 2 3 2" xfId="14661"/>
    <cellStyle name="Обычный 4 2 5 3 4 2 4" xfId="14662"/>
    <cellStyle name="Обычный 4 2 5 3 4 3" xfId="5698"/>
    <cellStyle name="Обычный 4 2 5 3 4 3 2" xfId="14663"/>
    <cellStyle name="Обычный 4 2 5 3 4 4" xfId="5699"/>
    <cellStyle name="Обычный 4 2 5 3 4 4 2" xfId="14664"/>
    <cellStyle name="Обычный 4 2 5 3 4 5" xfId="14665"/>
    <cellStyle name="Обычный 4 2 5 3 5" xfId="5700"/>
    <cellStyle name="Обычный 4 2 5 3 5 2" xfId="5701"/>
    <cellStyle name="Обычный 4 2 5 3 5 2 2" xfId="5702"/>
    <cellStyle name="Обычный 4 2 5 3 5 2 2 2" xfId="14666"/>
    <cellStyle name="Обычный 4 2 5 3 5 2 3" xfId="14667"/>
    <cellStyle name="Обычный 4 2 5 3 5 3" xfId="5703"/>
    <cellStyle name="Обычный 4 2 5 3 5 3 2" xfId="14668"/>
    <cellStyle name="Обычный 4 2 5 3 5 4" xfId="5704"/>
    <cellStyle name="Обычный 4 2 5 3 5 4 2" xfId="14669"/>
    <cellStyle name="Обычный 4 2 5 3 5 5" xfId="14670"/>
    <cellStyle name="Обычный 4 2 5 3 6" xfId="5705"/>
    <cellStyle name="Обычный 4 2 5 3 6 2" xfId="5706"/>
    <cellStyle name="Обычный 4 2 5 3 6 2 2" xfId="14671"/>
    <cellStyle name="Обычный 4 2 5 3 6 3" xfId="14672"/>
    <cellStyle name="Обычный 4 2 5 3 7" xfId="5707"/>
    <cellStyle name="Обычный 4 2 5 3 7 2" xfId="14673"/>
    <cellStyle name="Обычный 4 2 5 3 8" xfId="5708"/>
    <cellStyle name="Обычный 4 2 5 3 8 2" xfId="14674"/>
    <cellStyle name="Обычный 4 2 5 3 9" xfId="14675"/>
    <cellStyle name="Обычный 4 2 5 4" xfId="5709"/>
    <cellStyle name="Обычный 4 2 5 4 2" xfId="5710"/>
    <cellStyle name="Обычный 4 2 5 4 2 2" xfId="5711"/>
    <cellStyle name="Обычный 4 2 5 4 2 2 2" xfId="5712"/>
    <cellStyle name="Обычный 4 2 5 4 2 2 2 2" xfId="5713"/>
    <cellStyle name="Обычный 4 2 5 4 2 2 2 2 2" xfId="14676"/>
    <cellStyle name="Обычный 4 2 5 4 2 2 2 3" xfId="5714"/>
    <cellStyle name="Обычный 4 2 5 4 2 2 2 3 2" xfId="14677"/>
    <cellStyle name="Обычный 4 2 5 4 2 2 2 4" xfId="14678"/>
    <cellStyle name="Обычный 4 2 5 4 2 2 3" xfId="5715"/>
    <cellStyle name="Обычный 4 2 5 4 2 2 3 2" xfId="14679"/>
    <cellStyle name="Обычный 4 2 5 4 2 2 4" xfId="5716"/>
    <cellStyle name="Обычный 4 2 5 4 2 2 4 2" xfId="14680"/>
    <cellStyle name="Обычный 4 2 5 4 2 2 5" xfId="14681"/>
    <cellStyle name="Обычный 4 2 5 4 2 3" xfId="5717"/>
    <cellStyle name="Обычный 4 2 5 4 2 3 2" xfId="5718"/>
    <cellStyle name="Обычный 4 2 5 4 2 3 2 2" xfId="5719"/>
    <cellStyle name="Обычный 4 2 5 4 2 3 2 2 2" xfId="14682"/>
    <cellStyle name="Обычный 4 2 5 4 2 3 2 3" xfId="14683"/>
    <cellStyle name="Обычный 4 2 5 4 2 3 3" xfId="5720"/>
    <cellStyle name="Обычный 4 2 5 4 2 3 3 2" xfId="14684"/>
    <cellStyle name="Обычный 4 2 5 4 2 3 4" xfId="5721"/>
    <cellStyle name="Обычный 4 2 5 4 2 3 4 2" xfId="14685"/>
    <cellStyle name="Обычный 4 2 5 4 2 3 5" xfId="14686"/>
    <cellStyle name="Обычный 4 2 5 4 2 4" xfId="5722"/>
    <cellStyle name="Обычный 4 2 5 4 2 4 2" xfId="5723"/>
    <cellStyle name="Обычный 4 2 5 4 2 4 2 2" xfId="14687"/>
    <cellStyle name="Обычный 4 2 5 4 2 4 3" xfId="14688"/>
    <cellStyle name="Обычный 4 2 5 4 2 5" xfId="5724"/>
    <cellStyle name="Обычный 4 2 5 4 2 5 2" xfId="14689"/>
    <cellStyle name="Обычный 4 2 5 4 2 6" xfId="5725"/>
    <cellStyle name="Обычный 4 2 5 4 2 6 2" xfId="14690"/>
    <cellStyle name="Обычный 4 2 5 4 2 7" xfId="14691"/>
    <cellStyle name="Обычный 4 2 5 4 3" xfId="5726"/>
    <cellStyle name="Обычный 4 2 5 4 3 2" xfId="5727"/>
    <cellStyle name="Обычный 4 2 5 4 3 2 2" xfId="5728"/>
    <cellStyle name="Обычный 4 2 5 4 3 2 2 2" xfId="14692"/>
    <cellStyle name="Обычный 4 2 5 4 3 2 3" xfId="5729"/>
    <cellStyle name="Обычный 4 2 5 4 3 2 3 2" xfId="14693"/>
    <cellStyle name="Обычный 4 2 5 4 3 2 4" xfId="14694"/>
    <cellStyle name="Обычный 4 2 5 4 3 3" xfId="5730"/>
    <cellStyle name="Обычный 4 2 5 4 3 3 2" xfId="14695"/>
    <cellStyle name="Обычный 4 2 5 4 3 4" xfId="5731"/>
    <cellStyle name="Обычный 4 2 5 4 3 4 2" xfId="14696"/>
    <cellStyle name="Обычный 4 2 5 4 3 5" xfId="14697"/>
    <cellStyle name="Обычный 4 2 5 4 4" xfId="5732"/>
    <cellStyle name="Обычный 4 2 5 4 4 2" xfId="5733"/>
    <cellStyle name="Обычный 4 2 5 4 4 2 2" xfId="5734"/>
    <cellStyle name="Обычный 4 2 5 4 4 2 2 2" xfId="14698"/>
    <cellStyle name="Обычный 4 2 5 4 4 2 3" xfId="14699"/>
    <cellStyle name="Обычный 4 2 5 4 4 3" xfId="5735"/>
    <cellStyle name="Обычный 4 2 5 4 4 3 2" xfId="14700"/>
    <cellStyle name="Обычный 4 2 5 4 4 4" xfId="5736"/>
    <cellStyle name="Обычный 4 2 5 4 4 4 2" xfId="14701"/>
    <cellStyle name="Обычный 4 2 5 4 4 5" xfId="14702"/>
    <cellStyle name="Обычный 4 2 5 4 5" xfId="5737"/>
    <cellStyle name="Обычный 4 2 5 4 5 2" xfId="5738"/>
    <cellStyle name="Обычный 4 2 5 4 5 2 2" xfId="14703"/>
    <cellStyle name="Обычный 4 2 5 4 5 3" xfId="14704"/>
    <cellStyle name="Обычный 4 2 5 4 6" xfId="5739"/>
    <cellStyle name="Обычный 4 2 5 4 6 2" xfId="14705"/>
    <cellStyle name="Обычный 4 2 5 4 7" xfId="5740"/>
    <cellStyle name="Обычный 4 2 5 4 7 2" xfId="14706"/>
    <cellStyle name="Обычный 4 2 5 4 8" xfId="14707"/>
    <cellStyle name="Обычный 4 2 5 5" xfId="5741"/>
    <cellStyle name="Обычный 4 2 5 5 2" xfId="5742"/>
    <cellStyle name="Обычный 4 2 5 5 2 2" xfId="5743"/>
    <cellStyle name="Обычный 4 2 5 5 2 2 2" xfId="5744"/>
    <cellStyle name="Обычный 4 2 5 5 2 2 2 2" xfId="14708"/>
    <cellStyle name="Обычный 4 2 5 5 2 2 3" xfId="5745"/>
    <cellStyle name="Обычный 4 2 5 5 2 2 3 2" xfId="14709"/>
    <cellStyle name="Обычный 4 2 5 5 2 2 4" xfId="14710"/>
    <cellStyle name="Обычный 4 2 5 5 2 3" xfId="5746"/>
    <cellStyle name="Обычный 4 2 5 5 2 3 2" xfId="14711"/>
    <cellStyle name="Обычный 4 2 5 5 2 4" xfId="5747"/>
    <cellStyle name="Обычный 4 2 5 5 2 4 2" xfId="14712"/>
    <cellStyle name="Обычный 4 2 5 5 2 5" xfId="14713"/>
    <cellStyle name="Обычный 4 2 5 5 3" xfId="5748"/>
    <cellStyle name="Обычный 4 2 5 5 3 2" xfId="5749"/>
    <cellStyle name="Обычный 4 2 5 5 3 2 2" xfId="5750"/>
    <cellStyle name="Обычный 4 2 5 5 3 2 2 2" xfId="14714"/>
    <cellStyle name="Обычный 4 2 5 5 3 2 3" xfId="14715"/>
    <cellStyle name="Обычный 4 2 5 5 3 3" xfId="5751"/>
    <cellStyle name="Обычный 4 2 5 5 3 3 2" xfId="14716"/>
    <cellStyle name="Обычный 4 2 5 5 3 4" xfId="5752"/>
    <cellStyle name="Обычный 4 2 5 5 3 4 2" xfId="14717"/>
    <cellStyle name="Обычный 4 2 5 5 3 5" xfId="14718"/>
    <cellStyle name="Обычный 4 2 5 5 4" xfId="5753"/>
    <cellStyle name="Обычный 4 2 5 5 4 2" xfId="5754"/>
    <cellStyle name="Обычный 4 2 5 5 4 2 2" xfId="14719"/>
    <cellStyle name="Обычный 4 2 5 5 4 3" xfId="14720"/>
    <cellStyle name="Обычный 4 2 5 5 5" xfId="5755"/>
    <cellStyle name="Обычный 4 2 5 5 5 2" xfId="14721"/>
    <cellStyle name="Обычный 4 2 5 5 6" xfId="5756"/>
    <cellStyle name="Обычный 4 2 5 5 6 2" xfId="14722"/>
    <cellStyle name="Обычный 4 2 5 5 7" xfId="14723"/>
    <cellStyle name="Обычный 4 2 5 6" xfId="5757"/>
    <cellStyle name="Обычный 4 2 5 6 2" xfId="5758"/>
    <cellStyle name="Обычный 4 2 5 6 2 2" xfId="5759"/>
    <cellStyle name="Обычный 4 2 5 6 2 2 2" xfId="14724"/>
    <cellStyle name="Обычный 4 2 5 6 2 3" xfId="5760"/>
    <cellStyle name="Обычный 4 2 5 6 2 3 2" xfId="14725"/>
    <cellStyle name="Обычный 4 2 5 6 2 4" xfId="14726"/>
    <cellStyle name="Обычный 4 2 5 6 3" xfId="5761"/>
    <cellStyle name="Обычный 4 2 5 6 3 2" xfId="14727"/>
    <cellStyle name="Обычный 4 2 5 6 4" xfId="5762"/>
    <cellStyle name="Обычный 4 2 5 6 4 2" xfId="14728"/>
    <cellStyle name="Обычный 4 2 5 6 5" xfId="14729"/>
    <cellStyle name="Обычный 4 2 5 7" xfId="5763"/>
    <cellStyle name="Обычный 4 2 5 7 2" xfId="5764"/>
    <cellStyle name="Обычный 4 2 5 7 2 2" xfId="5765"/>
    <cellStyle name="Обычный 4 2 5 7 2 2 2" xfId="14730"/>
    <cellStyle name="Обычный 4 2 5 7 2 3" xfId="14731"/>
    <cellStyle name="Обычный 4 2 5 7 3" xfId="5766"/>
    <cellStyle name="Обычный 4 2 5 7 3 2" xfId="14732"/>
    <cellStyle name="Обычный 4 2 5 7 4" xfId="5767"/>
    <cellStyle name="Обычный 4 2 5 7 4 2" xfId="14733"/>
    <cellStyle name="Обычный 4 2 5 7 5" xfId="14734"/>
    <cellStyle name="Обычный 4 2 5 8" xfId="5768"/>
    <cellStyle name="Обычный 4 2 5 8 2" xfId="5769"/>
    <cellStyle name="Обычный 4 2 5 8 2 2" xfId="14735"/>
    <cellStyle name="Обычный 4 2 5 8 3" xfId="14736"/>
    <cellStyle name="Обычный 4 2 5 9" xfId="5770"/>
    <cellStyle name="Обычный 4 2 5 9 2" xfId="14737"/>
    <cellStyle name="Обычный 4 2 6" xfId="5771"/>
    <cellStyle name="Обычный 4 2 6 10" xfId="14738"/>
    <cellStyle name="Обычный 4 2 6 2" xfId="5772"/>
    <cellStyle name="Обычный 4 2 6 2 2" xfId="5773"/>
    <cellStyle name="Обычный 4 2 6 2 2 2" xfId="5774"/>
    <cellStyle name="Обычный 4 2 6 2 2 2 2" xfId="5775"/>
    <cellStyle name="Обычный 4 2 6 2 2 2 2 2" xfId="5776"/>
    <cellStyle name="Обычный 4 2 6 2 2 2 2 2 2" xfId="5777"/>
    <cellStyle name="Обычный 4 2 6 2 2 2 2 2 2 2" xfId="14739"/>
    <cellStyle name="Обычный 4 2 6 2 2 2 2 2 3" xfId="5778"/>
    <cellStyle name="Обычный 4 2 6 2 2 2 2 2 3 2" xfId="14740"/>
    <cellStyle name="Обычный 4 2 6 2 2 2 2 2 4" xfId="14741"/>
    <cellStyle name="Обычный 4 2 6 2 2 2 2 3" xfId="5779"/>
    <cellStyle name="Обычный 4 2 6 2 2 2 2 3 2" xfId="14742"/>
    <cellStyle name="Обычный 4 2 6 2 2 2 2 4" xfId="5780"/>
    <cellStyle name="Обычный 4 2 6 2 2 2 2 4 2" xfId="14743"/>
    <cellStyle name="Обычный 4 2 6 2 2 2 2 5" xfId="14744"/>
    <cellStyle name="Обычный 4 2 6 2 2 2 3" xfId="5781"/>
    <cellStyle name="Обычный 4 2 6 2 2 2 3 2" xfId="5782"/>
    <cellStyle name="Обычный 4 2 6 2 2 2 3 2 2" xfId="5783"/>
    <cellStyle name="Обычный 4 2 6 2 2 2 3 2 2 2" xfId="14745"/>
    <cellStyle name="Обычный 4 2 6 2 2 2 3 2 3" xfId="14746"/>
    <cellStyle name="Обычный 4 2 6 2 2 2 3 3" xfId="5784"/>
    <cellStyle name="Обычный 4 2 6 2 2 2 3 3 2" xfId="14747"/>
    <cellStyle name="Обычный 4 2 6 2 2 2 3 4" xfId="5785"/>
    <cellStyle name="Обычный 4 2 6 2 2 2 3 4 2" xfId="14748"/>
    <cellStyle name="Обычный 4 2 6 2 2 2 3 5" xfId="14749"/>
    <cellStyle name="Обычный 4 2 6 2 2 2 4" xfId="5786"/>
    <cellStyle name="Обычный 4 2 6 2 2 2 4 2" xfId="5787"/>
    <cellStyle name="Обычный 4 2 6 2 2 2 4 2 2" xfId="14750"/>
    <cellStyle name="Обычный 4 2 6 2 2 2 4 3" xfId="14751"/>
    <cellStyle name="Обычный 4 2 6 2 2 2 5" xfId="5788"/>
    <cellStyle name="Обычный 4 2 6 2 2 2 5 2" xfId="14752"/>
    <cellStyle name="Обычный 4 2 6 2 2 2 6" xfId="5789"/>
    <cellStyle name="Обычный 4 2 6 2 2 2 6 2" xfId="14753"/>
    <cellStyle name="Обычный 4 2 6 2 2 2 7" xfId="14754"/>
    <cellStyle name="Обычный 4 2 6 2 2 3" xfId="5790"/>
    <cellStyle name="Обычный 4 2 6 2 2 3 2" xfId="5791"/>
    <cellStyle name="Обычный 4 2 6 2 2 3 2 2" xfId="5792"/>
    <cellStyle name="Обычный 4 2 6 2 2 3 2 2 2" xfId="14755"/>
    <cellStyle name="Обычный 4 2 6 2 2 3 2 3" xfId="5793"/>
    <cellStyle name="Обычный 4 2 6 2 2 3 2 3 2" xfId="14756"/>
    <cellStyle name="Обычный 4 2 6 2 2 3 2 4" xfId="14757"/>
    <cellStyle name="Обычный 4 2 6 2 2 3 3" xfId="5794"/>
    <cellStyle name="Обычный 4 2 6 2 2 3 3 2" xfId="14758"/>
    <cellStyle name="Обычный 4 2 6 2 2 3 4" xfId="5795"/>
    <cellStyle name="Обычный 4 2 6 2 2 3 4 2" xfId="14759"/>
    <cellStyle name="Обычный 4 2 6 2 2 3 5" xfId="14760"/>
    <cellStyle name="Обычный 4 2 6 2 2 4" xfId="5796"/>
    <cellStyle name="Обычный 4 2 6 2 2 4 2" xfId="5797"/>
    <cellStyle name="Обычный 4 2 6 2 2 4 2 2" xfId="5798"/>
    <cellStyle name="Обычный 4 2 6 2 2 4 2 2 2" xfId="14761"/>
    <cellStyle name="Обычный 4 2 6 2 2 4 2 3" xfId="14762"/>
    <cellStyle name="Обычный 4 2 6 2 2 4 3" xfId="5799"/>
    <cellStyle name="Обычный 4 2 6 2 2 4 3 2" xfId="14763"/>
    <cellStyle name="Обычный 4 2 6 2 2 4 4" xfId="5800"/>
    <cellStyle name="Обычный 4 2 6 2 2 4 4 2" xfId="14764"/>
    <cellStyle name="Обычный 4 2 6 2 2 4 5" xfId="14765"/>
    <cellStyle name="Обычный 4 2 6 2 2 5" xfId="5801"/>
    <cellStyle name="Обычный 4 2 6 2 2 5 2" xfId="5802"/>
    <cellStyle name="Обычный 4 2 6 2 2 5 2 2" xfId="14766"/>
    <cellStyle name="Обычный 4 2 6 2 2 5 3" xfId="14767"/>
    <cellStyle name="Обычный 4 2 6 2 2 6" xfId="5803"/>
    <cellStyle name="Обычный 4 2 6 2 2 6 2" xfId="14768"/>
    <cellStyle name="Обычный 4 2 6 2 2 7" xfId="5804"/>
    <cellStyle name="Обычный 4 2 6 2 2 7 2" xfId="14769"/>
    <cellStyle name="Обычный 4 2 6 2 2 8" xfId="14770"/>
    <cellStyle name="Обычный 4 2 6 2 3" xfId="5805"/>
    <cellStyle name="Обычный 4 2 6 2 3 2" xfId="5806"/>
    <cellStyle name="Обычный 4 2 6 2 3 2 2" xfId="5807"/>
    <cellStyle name="Обычный 4 2 6 2 3 2 2 2" xfId="5808"/>
    <cellStyle name="Обычный 4 2 6 2 3 2 2 2 2" xfId="14771"/>
    <cellStyle name="Обычный 4 2 6 2 3 2 2 3" xfId="5809"/>
    <cellStyle name="Обычный 4 2 6 2 3 2 2 3 2" xfId="14772"/>
    <cellStyle name="Обычный 4 2 6 2 3 2 2 4" xfId="14773"/>
    <cellStyle name="Обычный 4 2 6 2 3 2 3" xfId="5810"/>
    <cellStyle name="Обычный 4 2 6 2 3 2 3 2" xfId="14774"/>
    <cellStyle name="Обычный 4 2 6 2 3 2 4" xfId="5811"/>
    <cellStyle name="Обычный 4 2 6 2 3 2 4 2" xfId="14775"/>
    <cellStyle name="Обычный 4 2 6 2 3 2 5" xfId="14776"/>
    <cellStyle name="Обычный 4 2 6 2 3 3" xfId="5812"/>
    <cellStyle name="Обычный 4 2 6 2 3 3 2" xfId="5813"/>
    <cellStyle name="Обычный 4 2 6 2 3 3 2 2" xfId="5814"/>
    <cellStyle name="Обычный 4 2 6 2 3 3 2 2 2" xfId="14777"/>
    <cellStyle name="Обычный 4 2 6 2 3 3 2 3" xfId="14778"/>
    <cellStyle name="Обычный 4 2 6 2 3 3 3" xfId="5815"/>
    <cellStyle name="Обычный 4 2 6 2 3 3 3 2" xfId="14779"/>
    <cellStyle name="Обычный 4 2 6 2 3 3 4" xfId="5816"/>
    <cellStyle name="Обычный 4 2 6 2 3 3 4 2" xfId="14780"/>
    <cellStyle name="Обычный 4 2 6 2 3 3 5" xfId="14781"/>
    <cellStyle name="Обычный 4 2 6 2 3 4" xfId="5817"/>
    <cellStyle name="Обычный 4 2 6 2 3 4 2" xfId="5818"/>
    <cellStyle name="Обычный 4 2 6 2 3 4 2 2" xfId="14782"/>
    <cellStyle name="Обычный 4 2 6 2 3 4 3" xfId="14783"/>
    <cellStyle name="Обычный 4 2 6 2 3 5" xfId="5819"/>
    <cellStyle name="Обычный 4 2 6 2 3 5 2" xfId="14784"/>
    <cellStyle name="Обычный 4 2 6 2 3 6" xfId="5820"/>
    <cellStyle name="Обычный 4 2 6 2 3 6 2" xfId="14785"/>
    <cellStyle name="Обычный 4 2 6 2 3 7" xfId="14786"/>
    <cellStyle name="Обычный 4 2 6 2 4" xfId="5821"/>
    <cellStyle name="Обычный 4 2 6 2 4 2" xfId="5822"/>
    <cellStyle name="Обычный 4 2 6 2 4 2 2" xfId="5823"/>
    <cellStyle name="Обычный 4 2 6 2 4 2 2 2" xfId="14787"/>
    <cellStyle name="Обычный 4 2 6 2 4 2 3" xfId="5824"/>
    <cellStyle name="Обычный 4 2 6 2 4 2 3 2" xfId="14788"/>
    <cellStyle name="Обычный 4 2 6 2 4 2 4" xfId="14789"/>
    <cellStyle name="Обычный 4 2 6 2 4 3" xfId="5825"/>
    <cellStyle name="Обычный 4 2 6 2 4 3 2" xfId="14790"/>
    <cellStyle name="Обычный 4 2 6 2 4 4" xfId="5826"/>
    <cellStyle name="Обычный 4 2 6 2 4 4 2" xfId="14791"/>
    <cellStyle name="Обычный 4 2 6 2 4 5" xfId="14792"/>
    <cellStyle name="Обычный 4 2 6 2 5" xfId="5827"/>
    <cellStyle name="Обычный 4 2 6 2 5 2" xfId="5828"/>
    <cellStyle name="Обычный 4 2 6 2 5 2 2" xfId="5829"/>
    <cellStyle name="Обычный 4 2 6 2 5 2 2 2" xfId="14793"/>
    <cellStyle name="Обычный 4 2 6 2 5 2 3" xfId="14794"/>
    <cellStyle name="Обычный 4 2 6 2 5 3" xfId="5830"/>
    <cellStyle name="Обычный 4 2 6 2 5 3 2" xfId="14795"/>
    <cellStyle name="Обычный 4 2 6 2 5 4" xfId="5831"/>
    <cellStyle name="Обычный 4 2 6 2 5 4 2" xfId="14796"/>
    <cellStyle name="Обычный 4 2 6 2 5 5" xfId="14797"/>
    <cellStyle name="Обычный 4 2 6 2 6" xfId="5832"/>
    <cellStyle name="Обычный 4 2 6 2 6 2" xfId="5833"/>
    <cellStyle name="Обычный 4 2 6 2 6 2 2" xfId="14798"/>
    <cellStyle name="Обычный 4 2 6 2 6 3" xfId="14799"/>
    <cellStyle name="Обычный 4 2 6 2 7" xfId="5834"/>
    <cellStyle name="Обычный 4 2 6 2 7 2" xfId="14800"/>
    <cellStyle name="Обычный 4 2 6 2 8" xfId="5835"/>
    <cellStyle name="Обычный 4 2 6 2 8 2" xfId="14801"/>
    <cellStyle name="Обычный 4 2 6 2 9" xfId="14802"/>
    <cellStyle name="Обычный 4 2 6 3" xfId="5836"/>
    <cellStyle name="Обычный 4 2 6 3 2" xfId="5837"/>
    <cellStyle name="Обычный 4 2 6 3 2 2" xfId="5838"/>
    <cellStyle name="Обычный 4 2 6 3 2 2 2" xfId="5839"/>
    <cellStyle name="Обычный 4 2 6 3 2 2 2 2" xfId="5840"/>
    <cellStyle name="Обычный 4 2 6 3 2 2 2 2 2" xfId="14803"/>
    <cellStyle name="Обычный 4 2 6 3 2 2 2 3" xfId="5841"/>
    <cellStyle name="Обычный 4 2 6 3 2 2 2 3 2" xfId="14804"/>
    <cellStyle name="Обычный 4 2 6 3 2 2 2 4" xfId="14805"/>
    <cellStyle name="Обычный 4 2 6 3 2 2 3" xfId="5842"/>
    <cellStyle name="Обычный 4 2 6 3 2 2 3 2" xfId="14806"/>
    <cellStyle name="Обычный 4 2 6 3 2 2 4" xfId="5843"/>
    <cellStyle name="Обычный 4 2 6 3 2 2 4 2" xfId="14807"/>
    <cellStyle name="Обычный 4 2 6 3 2 2 5" xfId="14808"/>
    <cellStyle name="Обычный 4 2 6 3 2 3" xfId="5844"/>
    <cellStyle name="Обычный 4 2 6 3 2 3 2" xfId="5845"/>
    <cellStyle name="Обычный 4 2 6 3 2 3 2 2" xfId="5846"/>
    <cellStyle name="Обычный 4 2 6 3 2 3 2 2 2" xfId="14809"/>
    <cellStyle name="Обычный 4 2 6 3 2 3 2 3" xfId="14810"/>
    <cellStyle name="Обычный 4 2 6 3 2 3 3" xfId="5847"/>
    <cellStyle name="Обычный 4 2 6 3 2 3 3 2" xfId="14811"/>
    <cellStyle name="Обычный 4 2 6 3 2 3 4" xfId="5848"/>
    <cellStyle name="Обычный 4 2 6 3 2 3 4 2" xfId="14812"/>
    <cellStyle name="Обычный 4 2 6 3 2 3 5" xfId="14813"/>
    <cellStyle name="Обычный 4 2 6 3 2 4" xfId="5849"/>
    <cellStyle name="Обычный 4 2 6 3 2 4 2" xfId="5850"/>
    <cellStyle name="Обычный 4 2 6 3 2 4 2 2" xfId="14814"/>
    <cellStyle name="Обычный 4 2 6 3 2 4 3" xfId="14815"/>
    <cellStyle name="Обычный 4 2 6 3 2 5" xfId="5851"/>
    <cellStyle name="Обычный 4 2 6 3 2 5 2" xfId="14816"/>
    <cellStyle name="Обычный 4 2 6 3 2 6" xfId="5852"/>
    <cellStyle name="Обычный 4 2 6 3 2 6 2" xfId="14817"/>
    <cellStyle name="Обычный 4 2 6 3 2 7" xfId="14818"/>
    <cellStyle name="Обычный 4 2 6 3 3" xfId="5853"/>
    <cellStyle name="Обычный 4 2 6 3 3 2" xfId="5854"/>
    <cellStyle name="Обычный 4 2 6 3 3 2 2" xfId="5855"/>
    <cellStyle name="Обычный 4 2 6 3 3 2 2 2" xfId="14819"/>
    <cellStyle name="Обычный 4 2 6 3 3 2 3" xfId="5856"/>
    <cellStyle name="Обычный 4 2 6 3 3 2 3 2" xfId="14820"/>
    <cellStyle name="Обычный 4 2 6 3 3 2 4" xfId="14821"/>
    <cellStyle name="Обычный 4 2 6 3 3 3" xfId="5857"/>
    <cellStyle name="Обычный 4 2 6 3 3 3 2" xfId="14822"/>
    <cellStyle name="Обычный 4 2 6 3 3 4" xfId="5858"/>
    <cellStyle name="Обычный 4 2 6 3 3 4 2" xfId="14823"/>
    <cellStyle name="Обычный 4 2 6 3 3 5" xfId="14824"/>
    <cellStyle name="Обычный 4 2 6 3 4" xfId="5859"/>
    <cellStyle name="Обычный 4 2 6 3 4 2" xfId="5860"/>
    <cellStyle name="Обычный 4 2 6 3 4 2 2" xfId="5861"/>
    <cellStyle name="Обычный 4 2 6 3 4 2 2 2" xfId="14825"/>
    <cellStyle name="Обычный 4 2 6 3 4 2 3" xfId="14826"/>
    <cellStyle name="Обычный 4 2 6 3 4 3" xfId="5862"/>
    <cellStyle name="Обычный 4 2 6 3 4 3 2" xfId="14827"/>
    <cellStyle name="Обычный 4 2 6 3 4 4" xfId="5863"/>
    <cellStyle name="Обычный 4 2 6 3 4 4 2" xfId="14828"/>
    <cellStyle name="Обычный 4 2 6 3 4 5" xfId="14829"/>
    <cellStyle name="Обычный 4 2 6 3 5" xfId="5864"/>
    <cellStyle name="Обычный 4 2 6 3 5 2" xfId="5865"/>
    <cellStyle name="Обычный 4 2 6 3 5 2 2" xfId="14830"/>
    <cellStyle name="Обычный 4 2 6 3 5 3" xfId="14831"/>
    <cellStyle name="Обычный 4 2 6 3 6" xfId="5866"/>
    <cellStyle name="Обычный 4 2 6 3 6 2" xfId="14832"/>
    <cellStyle name="Обычный 4 2 6 3 7" xfId="5867"/>
    <cellStyle name="Обычный 4 2 6 3 7 2" xfId="14833"/>
    <cellStyle name="Обычный 4 2 6 3 8" xfId="14834"/>
    <cellStyle name="Обычный 4 2 6 4" xfId="5868"/>
    <cellStyle name="Обычный 4 2 6 4 2" xfId="5869"/>
    <cellStyle name="Обычный 4 2 6 4 2 2" xfId="5870"/>
    <cellStyle name="Обычный 4 2 6 4 2 2 2" xfId="5871"/>
    <cellStyle name="Обычный 4 2 6 4 2 2 2 2" xfId="14835"/>
    <cellStyle name="Обычный 4 2 6 4 2 2 3" xfId="5872"/>
    <cellStyle name="Обычный 4 2 6 4 2 2 3 2" xfId="14836"/>
    <cellStyle name="Обычный 4 2 6 4 2 2 4" xfId="14837"/>
    <cellStyle name="Обычный 4 2 6 4 2 3" xfId="5873"/>
    <cellStyle name="Обычный 4 2 6 4 2 3 2" xfId="14838"/>
    <cellStyle name="Обычный 4 2 6 4 2 4" xfId="5874"/>
    <cellStyle name="Обычный 4 2 6 4 2 4 2" xfId="14839"/>
    <cellStyle name="Обычный 4 2 6 4 2 5" xfId="14840"/>
    <cellStyle name="Обычный 4 2 6 4 3" xfId="5875"/>
    <cellStyle name="Обычный 4 2 6 4 3 2" xfId="5876"/>
    <cellStyle name="Обычный 4 2 6 4 3 2 2" xfId="5877"/>
    <cellStyle name="Обычный 4 2 6 4 3 2 2 2" xfId="14841"/>
    <cellStyle name="Обычный 4 2 6 4 3 2 3" xfId="14842"/>
    <cellStyle name="Обычный 4 2 6 4 3 3" xfId="5878"/>
    <cellStyle name="Обычный 4 2 6 4 3 3 2" xfId="14843"/>
    <cellStyle name="Обычный 4 2 6 4 3 4" xfId="5879"/>
    <cellStyle name="Обычный 4 2 6 4 3 4 2" xfId="14844"/>
    <cellStyle name="Обычный 4 2 6 4 3 5" xfId="14845"/>
    <cellStyle name="Обычный 4 2 6 4 4" xfId="5880"/>
    <cellStyle name="Обычный 4 2 6 4 4 2" xfId="5881"/>
    <cellStyle name="Обычный 4 2 6 4 4 2 2" xfId="14846"/>
    <cellStyle name="Обычный 4 2 6 4 4 3" xfId="14847"/>
    <cellStyle name="Обычный 4 2 6 4 5" xfId="5882"/>
    <cellStyle name="Обычный 4 2 6 4 5 2" xfId="14848"/>
    <cellStyle name="Обычный 4 2 6 4 6" xfId="5883"/>
    <cellStyle name="Обычный 4 2 6 4 6 2" xfId="14849"/>
    <cellStyle name="Обычный 4 2 6 4 7" xfId="14850"/>
    <cellStyle name="Обычный 4 2 6 5" xfId="5884"/>
    <cellStyle name="Обычный 4 2 6 5 2" xfId="5885"/>
    <cellStyle name="Обычный 4 2 6 5 2 2" xfId="5886"/>
    <cellStyle name="Обычный 4 2 6 5 2 2 2" xfId="14851"/>
    <cellStyle name="Обычный 4 2 6 5 2 3" xfId="5887"/>
    <cellStyle name="Обычный 4 2 6 5 2 3 2" xfId="14852"/>
    <cellStyle name="Обычный 4 2 6 5 2 4" xfId="14853"/>
    <cellStyle name="Обычный 4 2 6 5 3" xfId="5888"/>
    <cellStyle name="Обычный 4 2 6 5 3 2" xfId="14854"/>
    <cellStyle name="Обычный 4 2 6 5 4" xfId="5889"/>
    <cellStyle name="Обычный 4 2 6 5 4 2" xfId="14855"/>
    <cellStyle name="Обычный 4 2 6 5 5" xfId="14856"/>
    <cellStyle name="Обычный 4 2 6 6" xfId="5890"/>
    <cellStyle name="Обычный 4 2 6 6 2" xfId="5891"/>
    <cellStyle name="Обычный 4 2 6 6 2 2" xfId="5892"/>
    <cellStyle name="Обычный 4 2 6 6 2 2 2" xfId="14857"/>
    <cellStyle name="Обычный 4 2 6 6 2 3" xfId="14858"/>
    <cellStyle name="Обычный 4 2 6 6 3" xfId="5893"/>
    <cellStyle name="Обычный 4 2 6 6 3 2" xfId="14859"/>
    <cellStyle name="Обычный 4 2 6 6 4" xfId="5894"/>
    <cellStyle name="Обычный 4 2 6 6 4 2" xfId="14860"/>
    <cellStyle name="Обычный 4 2 6 6 5" xfId="14861"/>
    <cellStyle name="Обычный 4 2 6 7" xfId="5895"/>
    <cellStyle name="Обычный 4 2 6 7 2" xfId="5896"/>
    <cellStyle name="Обычный 4 2 6 7 2 2" xfId="14862"/>
    <cellStyle name="Обычный 4 2 6 7 3" xfId="14863"/>
    <cellStyle name="Обычный 4 2 6 8" xfId="5897"/>
    <cellStyle name="Обычный 4 2 6 8 2" xfId="14864"/>
    <cellStyle name="Обычный 4 2 6 9" xfId="5898"/>
    <cellStyle name="Обычный 4 2 6 9 2" xfId="14865"/>
    <cellStyle name="Обычный 4 2 7" xfId="5899"/>
    <cellStyle name="Обычный 4 2 7 2" xfId="5900"/>
    <cellStyle name="Обычный 4 2 7 2 2" xfId="5901"/>
    <cellStyle name="Обычный 4 2 7 2 2 2" xfId="5902"/>
    <cellStyle name="Обычный 4 2 7 2 2 2 2" xfId="5903"/>
    <cellStyle name="Обычный 4 2 7 2 2 2 2 2" xfId="5904"/>
    <cellStyle name="Обычный 4 2 7 2 2 2 2 2 2" xfId="14866"/>
    <cellStyle name="Обычный 4 2 7 2 2 2 2 3" xfId="5905"/>
    <cellStyle name="Обычный 4 2 7 2 2 2 2 3 2" xfId="14867"/>
    <cellStyle name="Обычный 4 2 7 2 2 2 2 4" xfId="14868"/>
    <cellStyle name="Обычный 4 2 7 2 2 2 3" xfId="5906"/>
    <cellStyle name="Обычный 4 2 7 2 2 2 3 2" xfId="14869"/>
    <cellStyle name="Обычный 4 2 7 2 2 2 4" xfId="5907"/>
    <cellStyle name="Обычный 4 2 7 2 2 2 4 2" xfId="14870"/>
    <cellStyle name="Обычный 4 2 7 2 2 2 5" xfId="14871"/>
    <cellStyle name="Обычный 4 2 7 2 2 3" xfId="5908"/>
    <cellStyle name="Обычный 4 2 7 2 2 3 2" xfId="5909"/>
    <cellStyle name="Обычный 4 2 7 2 2 3 2 2" xfId="5910"/>
    <cellStyle name="Обычный 4 2 7 2 2 3 2 2 2" xfId="14872"/>
    <cellStyle name="Обычный 4 2 7 2 2 3 2 3" xfId="14873"/>
    <cellStyle name="Обычный 4 2 7 2 2 3 3" xfId="5911"/>
    <cellStyle name="Обычный 4 2 7 2 2 3 3 2" xfId="14874"/>
    <cellStyle name="Обычный 4 2 7 2 2 3 4" xfId="5912"/>
    <cellStyle name="Обычный 4 2 7 2 2 3 4 2" xfId="14875"/>
    <cellStyle name="Обычный 4 2 7 2 2 3 5" xfId="14876"/>
    <cellStyle name="Обычный 4 2 7 2 2 4" xfId="5913"/>
    <cellStyle name="Обычный 4 2 7 2 2 4 2" xfId="5914"/>
    <cellStyle name="Обычный 4 2 7 2 2 4 2 2" xfId="14877"/>
    <cellStyle name="Обычный 4 2 7 2 2 4 3" xfId="14878"/>
    <cellStyle name="Обычный 4 2 7 2 2 5" xfId="5915"/>
    <cellStyle name="Обычный 4 2 7 2 2 5 2" xfId="14879"/>
    <cellStyle name="Обычный 4 2 7 2 2 6" xfId="5916"/>
    <cellStyle name="Обычный 4 2 7 2 2 6 2" xfId="14880"/>
    <cellStyle name="Обычный 4 2 7 2 2 7" xfId="14881"/>
    <cellStyle name="Обычный 4 2 7 2 3" xfId="5917"/>
    <cellStyle name="Обычный 4 2 7 2 3 2" xfId="5918"/>
    <cellStyle name="Обычный 4 2 7 2 3 2 2" xfId="5919"/>
    <cellStyle name="Обычный 4 2 7 2 3 2 2 2" xfId="14882"/>
    <cellStyle name="Обычный 4 2 7 2 3 2 3" xfId="5920"/>
    <cellStyle name="Обычный 4 2 7 2 3 2 3 2" xfId="14883"/>
    <cellStyle name="Обычный 4 2 7 2 3 2 4" xfId="14884"/>
    <cellStyle name="Обычный 4 2 7 2 3 3" xfId="5921"/>
    <cellStyle name="Обычный 4 2 7 2 3 3 2" xfId="14885"/>
    <cellStyle name="Обычный 4 2 7 2 3 4" xfId="5922"/>
    <cellStyle name="Обычный 4 2 7 2 3 4 2" xfId="14886"/>
    <cellStyle name="Обычный 4 2 7 2 3 5" xfId="14887"/>
    <cellStyle name="Обычный 4 2 7 2 4" xfId="5923"/>
    <cellStyle name="Обычный 4 2 7 2 4 2" xfId="5924"/>
    <cellStyle name="Обычный 4 2 7 2 4 2 2" xfId="5925"/>
    <cellStyle name="Обычный 4 2 7 2 4 2 2 2" xfId="14888"/>
    <cellStyle name="Обычный 4 2 7 2 4 2 3" xfId="14889"/>
    <cellStyle name="Обычный 4 2 7 2 4 3" xfId="5926"/>
    <cellStyle name="Обычный 4 2 7 2 4 3 2" xfId="14890"/>
    <cellStyle name="Обычный 4 2 7 2 4 4" xfId="5927"/>
    <cellStyle name="Обычный 4 2 7 2 4 4 2" xfId="14891"/>
    <cellStyle name="Обычный 4 2 7 2 4 5" xfId="14892"/>
    <cellStyle name="Обычный 4 2 7 2 5" xfId="5928"/>
    <cellStyle name="Обычный 4 2 7 2 5 2" xfId="5929"/>
    <cellStyle name="Обычный 4 2 7 2 5 2 2" xfId="14893"/>
    <cellStyle name="Обычный 4 2 7 2 5 3" xfId="14894"/>
    <cellStyle name="Обычный 4 2 7 2 6" xfId="5930"/>
    <cellStyle name="Обычный 4 2 7 2 6 2" xfId="14895"/>
    <cellStyle name="Обычный 4 2 7 2 7" xfId="5931"/>
    <cellStyle name="Обычный 4 2 7 2 7 2" xfId="14896"/>
    <cellStyle name="Обычный 4 2 7 2 8" xfId="14897"/>
    <cellStyle name="Обычный 4 2 7 3" xfId="5932"/>
    <cellStyle name="Обычный 4 2 7 3 2" xfId="5933"/>
    <cellStyle name="Обычный 4 2 7 3 2 2" xfId="5934"/>
    <cellStyle name="Обычный 4 2 7 3 2 2 2" xfId="5935"/>
    <cellStyle name="Обычный 4 2 7 3 2 2 2 2" xfId="14898"/>
    <cellStyle name="Обычный 4 2 7 3 2 2 3" xfId="5936"/>
    <cellStyle name="Обычный 4 2 7 3 2 2 3 2" xfId="14899"/>
    <cellStyle name="Обычный 4 2 7 3 2 2 4" xfId="14900"/>
    <cellStyle name="Обычный 4 2 7 3 2 3" xfId="5937"/>
    <cellStyle name="Обычный 4 2 7 3 2 3 2" xfId="14901"/>
    <cellStyle name="Обычный 4 2 7 3 2 4" xfId="5938"/>
    <cellStyle name="Обычный 4 2 7 3 2 4 2" xfId="14902"/>
    <cellStyle name="Обычный 4 2 7 3 2 5" xfId="14903"/>
    <cellStyle name="Обычный 4 2 7 3 3" xfId="5939"/>
    <cellStyle name="Обычный 4 2 7 3 3 2" xfId="5940"/>
    <cellStyle name="Обычный 4 2 7 3 3 2 2" xfId="5941"/>
    <cellStyle name="Обычный 4 2 7 3 3 2 2 2" xfId="14904"/>
    <cellStyle name="Обычный 4 2 7 3 3 2 3" xfId="14905"/>
    <cellStyle name="Обычный 4 2 7 3 3 3" xfId="5942"/>
    <cellStyle name="Обычный 4 2 7 3 3 3 2" xfId="14906"/>
    <cellStyle name="Обычный 4 2 7 3 3 4" xfId="5943"/>
    <cellStyle name="Обычный 4 2 7 3 3 4 2" xfId="14907"/>
    <cellStyle name="Обычный 4 2 7 3 3 5" xfId="14908"/>
    <cellStyle name="Обычный 4 2 7 3 4" xfId="5944"/>
    <cellStyle name="Обычный 4 2 7 3 4 2" xfId="5945"/>
    <cellStyle name="Обычный 4 2 7 3 4 2 2" xfId="14909"/>
    <cellStyle name="Обычный 4 2 7 3 4 3" xfId="14910"/>
    <cellStyle name="Обычный 4 2 7 3 5" xfId="5946"/>
    <cellStyle name="Обычный 4 2 7 3 5 2" xfId="14911"/>
    <cellStyle name="Обычный 4 2 7 3 6" xfId="5947"/>
    <cellStyle name="Обычный 4 2 7 3 6 2" xfId="14912"/>
    <cellStyle name="Обычный 4 2 7 3 7" xfId="14913"/>
    <cellStyle name="Обычный 4 2 7 4" xfId="5948"/>
    <cellStyle name="Обычный 4 2 7 4 2" xfId="5949"/>
    <cellStyle name="Обычный 4 2 7 4 2 2" xfId="5950"/>
    <cellStyle name="Обычный 4 2 7 4 2 2 2" xfId="14914"/>
    <cellStyle name="Обычный 4 2 7 4 2 3" xfId="5951"/>
    <cellStyle name="Обычный 4 2 7 4 2 3 2" xfId="14915"/>
    <cellStyle name="Обычный 4 2 7 4 2 4" xfId="14916"/>
    <cellStyle name="Обычный 4 2 7 4 3" xfId="5952"/>
    <cellStyle name="Обычный 4 2 7 4 3 2" xfId="14917"/>
    <cellStyle name="Обычный 4 2 7 4 4" xfId="5953"/>
    <cellStyle name="Обычный 4 2 7 4 4 2" xfId="14918"/>
    <cellStyle name="Обычный 4 2 7 4 5" xfId="14919"/>
    <cellStyle name="Обычный 4 2 7 5" xfId="5954"/>
    <cellStyle name="Обычный 4 2 7 5 2" xfId="5955"/>
    <cellStyle name="Обычный 4 2 7 5 2 2" xfId="5956"/>
    <cellStyle name="Обычный 4 2 7 5 2 2 2" xfId="14920"/>
    <cellStyle name="Обычный 4 2 7 5 2 3" xfId="14921"/>
    <cellStyle name="Обычный 4 2 7 5 3" xfId="5957"/>
    <cellStyle name="Обычный 4 2 7 5 3 2" xfId="14922"/>
    <cellStyle name="Обычный 4 2 7 5 4" xfId="5958"/>
    <cellStyle name="Обычный 4 2 7 5 4 2" xfId="14923"/>
    <cellStyle name="Обычный 4 2 7 5 5" xfId="14924"/>
    <cellStyle name="Обычный 4 2 7 6" xfId="5959"/>
    <cellStyle name="Обычный 4 2 7 6 2" xfId="5960"/>
    <cellStyle name="Обычный 4 2 7 6 2 2" xfId="14925"/>
    <cellStyle name="Обычный 4 2 7 6 3" xfId="14926"/>
    <cellStyle name="Обычный 4 2 7 7" xfId="5961"/>
    <cellStyle name="Обычный 4 2 7 7 2" xfId="14927"/>
    <cellStyle name="Обычный 4 2 7 8" xfId="5962"/>
    <cellStyle name="Обычный 4 2 7 8 2" xfId="14928"/>
    <cellStyle name="Обычный 4 2 7 9" xfId="14929"/>
    <cellStyle name="Обычный 4 2 8" xfId="5963"/>
    <cellStyle name="Обычный 4 2 8 2" xfId="5964"/>
    <cellStyle name="Обычный 4 2 8 2 2" xfId="5965"/>
    <cellStyle name="Обычный 4 2 8 2 2 2" xfId="5966"/>
    <cellStyle name="Обычный 4 2 8 2 2 2 2" xfId="5967"/>
    <cellStyle name="Обычный 4 2 8 2 2 2 2 2" xfId="14930"/>
    <cellStyle name="Обычный 4 2 8 2 2 2 3" xfId="5968"/>
    <cellStyle name="Обычный 4 2 8 2 2 2 3 2" xfId="14931"/>
    <cellStyle name="Обычный 4 2 8 2 2 2 4" xfId="14932"/>
    <cellStyle name="Обычный 4 2 8 2 2 3" xfId="5969"/>
    <cellStyle name="Обычный 4 2 8 2 2 3 2" xfId="14933"/>
    <cellStyle name="Обычный 4 2 8 2 2 4" xfId="5970"/>
    <cellStyle name="Обычный 4 2 8 2 2 4 2" xfId="14934"/>
    <cellStyle name="Обычный 4 2 8 2 2 5" xfId="14935"/>
    <cellStyle name="Обычный 4 2 8 2 3" xfId="5971"/>
    <cellStyle name="Обычный 4 2 8 2 3 2" xfId="5972"/>
    <cellStyle name="Обычный 4 2 8 2 3 2 2" xfId="5973"/>
    <cellStyle name="Обычный 4 2 8 2 3 2 2 2" xfId="14936"/>
    <cellStyle name="Обычный 4 2 8 2 3 2 3" xfId="14937"/>
    <cellStyle name="Обычный 4 2 8 2 3 3" xfId="5974"/>
    <cellStyle name="Обычный 4 2 8 2 3 3 2" xfId="14938"/>
    <cellStyle name="Обычный 4 2 8 2 3 4" xfId="5975"/>
    <cellStyle name="Обычный 4 2 8 2 3 4 2" xfId="14939"/>
    <cellStyle name="Обычный 4 2 8 2 3 5" xfId="14940"/>
    <cellStyle name="Обычный 4 2 8 2 4" xfId="5976"/>
    <cellStyle name="Обычный 4 2 8 2 4 2" xfId="5977"/>
    <cellStyle name="Обычный 4 2 8 2 4 2 2" xfId="14941"/>
    <cellStyle name="Обычный 4 2 8 2 4 3" xfId="14942"/>
    <cellStyle name="Обычный 4 2 8 2 5" xfId="5978"/>
    <cellStyle name="Обычный 4 2 8 2 5 2" xfId="14943"/>
    <cellStyle name="Обычный 4 2 8 2 6" xfId="5979"/>
    <cellStyle name="Обычный 4 2 8 2 6 2" xfId="14944"/>
    <cellStyle name="Обычный 4 2 8 2 7" xfId="14945"/>
    <cellStyle name="Обычный 4 2 8 3" xfId="5980"/>
    <cellStyle name="Обычный 4 2 8 3 2" xfId="5981"/>
    <cellStyle name="Обычный 4 2 8 3 2 2" xfId="5982"/>
    <cellStyle name="Обычный 4 2 8 3 2 2 2" xfId="14946"/>
    <cellStyle name="Обычный 4 2 8 3 2 3" xfId="5983"/>
    <cellStyle name="Обычный 4 2 8 3 2 3 2" xfId="14947"/>
    <cellStyle name="Обычный 4 2 8 3 2 4" xfId="14948"/>
    <cellStyle name="Обычный 4 2 8 3 3" xfId="5984"/>
    <cellStyle name="Обычный 4 2 8 3 3 2" xfId="14949"/>
    <cellStyle name="Обычный 4 2 8 3 4" xfId="5985"/>
    <cellStyle name="Обычный 4 2 8 3 4 2" xfId="14950"/>
    <cellStyle name="Обычный 4 2 8 3 5" xfId="14951"/>
    <cellStyle name="Обычный 4 2 8 4" xfId="5986"/>
    <cellStyle name="Обычный 4 2 8 4 2" xfId="5987"/>
    <cellStyle name="Обычный 4 2 8 4 2 2" xfId="5988"/>
    <cellStyle name="Обычный 4 2 8 4 2 2 2" xfId="14952"/>
    <cellStyle name="Обычный 4 2 8 4 2 3" xfId="14953"/>
    <cellStyle name="Обычный 4 2 8 4 3" xfId="5989"/>
    <cellStyle name="Обычный 4 2 8 4 3 2" xfId="14954"/>
    <cellStyle name="Обычный 4 2 8 4 4" xfId="5990"/>
    <cellStyle name="Обычный 4 2 8 4 4 2" xfId="14955"/>
    <cellStyle name="Обычный 4 2 8 4 5" xfId="14956"/>
    <cellStyle name="Обычный 4 2 8 5" xfId="5991"/>
    <cellStyle name="Обычный 4 2 8 5 2" xfId="5992"/>
    <cellStyle name="Обычный 4 2 8 5 2 2" xfId="14957"/>
    <cellStyle name="Обычный 4 2 8 5 3" xfId="14958"/>
    <cellStyle name="Обычный 4 2 8 6" xfId="5993"/>
    <cellStyle name="Обычный 4 2 8 6 2" xfId="14959"/>
    <cellStyle name="Обычный 4 2 8 7" xfId="5994"/>
    <cellStyle name="Обычный 4 2 8 7 2" xfId="14960"/>
    <cellStyle name="Обычный 4 2 8 8" xfId="14961"/>
    <cellStyle name="Обычный 4 2 9" xfId="5995"/>
    <cellStyle name="Обычный 4 2 9 2" xfId="5996"/>
    <cellStyle name="Обычный 4 2 9 2 2" xfId="5997"/>
    <cellStyle name="Обычный 4 2 9 2 2 2" xfId="5998"/>
    <cellStyle name="Обычный 4 2 9 2 2 2 2" xfId="14962"/>
    <cellStyle name="Обычный 4 2 9 2 2 3" xfId="5999"/>
    <cellStyle name="Обычный 4 2 9 2 2 3 2" xfId="14963"/>
    <cellStyle name="Обычный 4 2 9 2 2 4" xfId="14964"/>
    <cellStyle name="Обычный 4 2 9 2 3" xfId="6000"/>
    <cellStyle name="Обычный 4 2 9 2 3 2" xfId="14965"/>
    <cellStyle name="Обычный 4 2 9 2 4" xfId="6001"/>
    <cellStyle name="Обычный 4 2 9 2 4 2" xfId="14966"/>
    <cellStyle name="Обычный 4 2 9 2 5" xfId="14967"/>
    <cellStyle name="Обычный 4 2 9 3" xfId="6002"/>
    <cellStyle name="Обычный 4 2 9 3 2" xfId="6003"/>
    <cellStyle name="Обычный 4 2 9 3 2 2" xfId="6004"/>
    <cellStyle name="Обычный 4 2 9 3 2 2 2" xfId="14968"/>
    <cellStyle name="Обычный 4 2 9 3 2 3" xfId="14969"/>
    <cellStyle name="Обычный 4 2 9 3 3" xfId="6005"/>
    <cellStyle name="Обычный 4 2 9 3 3 2" xfId="14970"/>
    <cellStyle name="Обычный 4 2 9 3 4" xfId="6006"/>
    <cellStyle name="Обычный 4 2 9 3 4 2" xfId="14971"/>
    <cellStyle name="Обычный 4 2 9 3 5" xfId="14972"/>
    <cellStyle name="Обычный 4 2 9 4" xfId="6007"/>
    <cellStyle name="Обычный 4 2 9 4 2" xfId="6008"/>
    <cellStyle name="Обычный 4 2 9 4 2 2" xfId="14973"/>
    <cellStyle name="Обычный 4 2 9 4 3" xfId="14974"/>
    <cellStyle name="Обычный 4 2 9 5" xfId="6009"/>
    <cellStyle name="Обычный 4 2 9 5 2" xfId="14975"/>
    <cellStyle name="Обычный 4 2 9 6" xfId="6010"/>
    <cellStyle name="Обычный 4 2 9 6 2" xfId="14976"/>
    <cellStyle name="Обычный 4 2 9 7" xfId="14977"/>
    <cellStyle name="Обычный 4 2_Т-НахВТО-газ-28.09.12" xfId="6011"/>
    <cellStyle name="Обычный 4 3" xfId="6012"/>
    <cellStyle name="Обычный 4 3 10" xfId="6013"/>
    <cellStyle name="Обычный 4 3 11" xfId="6014"/>
    <cellStyle name="Обычный 4 3 11 2" xfId="6015"/>
    <cellStyle name="Обычный 4 3 11 2 2" xfId="6016"/>
    <cellStyle name="Обычный 4 3 11 2 2 2" xfId="14978"/>
    <cellStyle name="Обычный 4 3 11 2 3" xfId="6017"/>
    <cellStyle name="Обычный 4 3 11 2 3 2" xfId="14979"/>
    <cellStyle name="Обычный 4 3 11 2 4" xfId="14980"/>
    <cellStyle name="Обычный 4 3 11 3" xfId="6018"/>
    <cellStyle name="Обычный 4 3 11 3 2" xfId="14981"/>
    <cellStyle name="Обычный 4 3 11 4" xfId="6019"/>
    <cellStyle name="Обычный 4 3 11 4 2" xfId="14982"/>
    <cellStyle name="Обычный 4 3 11 5" xfId="14983"/>
    <cellStyle name="Обычный 4 3 12" xfId="6020"/>
    <cellStyle name="Обычный 4 3 12 2" xfId="6021"/>
    <cellStyle name="Обычный 4 3 12 2 2" xfId="6022"/>
    <cellStyle name="Обычный 4 3 12 2 2 2" xfId="14984"/>
    <cellStyle name="Обычный 4 3 12 2 3" xfId="14985"/>
    <cellStyle name="Обычный 4 3 12 3" xfId="6023"/>
    <cellStyle name="Обычный 4 3 12 3 2" xfId="14986"/>
    <cellStyle name="Обычный 4 3 12 4" xfId="6024"/>
    <cellStyle name="Обычный 4 3 12 4 2" xfId="14987"/>
    <cellStyle name="Обычный 4 3 12 5" xfId="14988"/>
    <cellStyle name="Обычный 4 3 13" xfId="6025"/>
    <cellStyle name="Обычный 4 3 13 2" xfId="6026"/>
    <cellStyle name="Обычный 4 3 13 2 2" xfId="14989"/>
    <cellStyle name="Обычный 4 3 13 3" xfId="14990"/>
    <cellStyle name="Обычный 4 3 14" xfId="6027"/>
    <cellStyle name="Обычный 4 3 14 2" xfId="14991"/>
    <cellStyle name="Обычный 4 3 15" xfId="6028"/>
    <cellStyle name="Обычный 4 3 15 2" xfId="14992"/>
    <cellStyle name="Обычный 4 3 16" xfId="14993"/>
    <cellStyle name="Обычный 4 3 2" xfId="6029"/>
    <cellStyle name="Обычный 4 3 2 2" xfId="6030"/>
    <cellStyle name="Обычный 4 3 2 2 10" xfId="6031"/>
    <cellStyle name="Обычный 4 3 2 2 10 2" xfId="14994"/>
    <cellStyle name="Обычный 4 3 2 2 11" xfId="14995"/>
    <cellStyle name="Обычный 4 3 2 2 2" xfId="6032"/>
    <cellStyle name="Обычный 4 3 2 2 2 10" xfId="14996"/>
    <cellStyle name="Обычный 4 3 2 2 2 2" xfId="6033"/>
    <cellStyle name="Обычный 4 3 2 2 2 2 2" xfId="6034"/>
    <cellStyle name="Обычный 4 3 2 2 2 2 2 2" xfId="6035"/>
    <cellStyle name="Обычный 4 3 2 2 2 2 2 2 2" xfId="6036"/>
    <cellStyle name="Обычный 4 3 2 2 2 2 2 2 2 2" xfId="6037"/>
    <cellStyle name="Обычный 4 3 2 2 2 2 2 2 2 2 2" xfId="6038"/>
    <cellStyle name="Обычный 4 3 2 2 2 2 2 2 2 2 2 2" xfId="14997"/>
    <cellStyle name="Обычный 4 3 2 2 2 2 2 2 2 2 3" xfId="6039"/>
    <cellStyle name="Обычный 4 3 2 2 2 2 2 2 2 2 3 2" xfId="14998"/>
    <cellStyle name="Обычный 4 3 2 2 2 2 2 2 2 2 4" xfId="14999"/>
    <cellStyle name="Обычный 4 3 2 2 2 2 2 2 2 3" xfId="6040"/>
    <cellStyle name="Обычный 4 3 2 2 2 2 2 2 2 3 2" xfId="15000"/>
    <cellStyle name="Обычный 4 3 2 2 2 2 2 2 2 4" xfId="6041"/>
    <cellStyle name="Обычный 4 3 2 2 2 2 2 2 2 4 2" xfId="15001"/>
    <cellStyle name="Обычный 4 3 2 2 2 2 2 2 2 5" xfId="15002"/>
    <cellStyle name="Обычный 4 3 2 2 2 2 2 2 3" xfId="6042"/>
    <cellStyle name="Обычный 4 3 2 2 2 2 2 2 3 2" xfId="6043"/>
    <cellStyle name="Обычный 4 3 2 2 2 2 2 2 3 2 2" xfId="6044"/>
    <cellStyle name="Обычный 4 3 2 2 2 2 2 2 3 2 2 2" xfId="15003"/>
    <cellStyle name="Обычный 4 3 2 2 2 2 2 2 3 2 3" xfId="15004"/>
    <cellStyle name="Обычный 4 3 2 2 2 2 2 2 3 3" xfId="6045"/>
    <cellStyle name="Обычный 4 3 2 2 2 2 2 2 3 3 2" xfId="15005"/>
    <cellStyle name="Обычный 4 3 2 2 2 2 2 2 3 4" xfId="6046"/>
    <cellStyle name="Обычный 4 3 2 2 2 2 2 2 3 4 2" xfId="15006"/>
    <cellStyle name="Обычный 4 3 2 2 2 2 2 2 3 5" xfId="15007"/>
    <cellStyle name="Обычный 4 3 2 2 2 2 2 2 4" xfId="6047"/>
    <cellStyle name="Обычный 4 3 2 2 2 2 2 2 4 2" xfId="6048"/>
    <cellStyle name="Обычный 4 3 2 2 2 2 2 2 4 2 2" xfId="15008"/>
    <cellStyle name="Обычный 4 3 2 2 2 2 2 2 4 3" xfId="15009"/>
    <cellStyle name="Обычный 4 3 2 2 2 2 2 2 5" xfId="6049"/>
    <cellStyle name="Обычный 4 3 2 2 2 2 2 2 5 2" xfId="15010"/>
    <cellStyle name="Обычный 4 3 2 2 2 2 2 2 6" xfId="6050"/>
    <cellStyle name="Обычный 4 3 2 2 2 2 2 2 6 2" xfId="15011"/>
    <cellStyle name="Обычный 4 3 2 2 2 2 2 2 7" xfId="15012"/>
    <cellStyle name="Обычный 4 3 2 2 2 2 2 3" xfId="6051"/>
    <cellStyle name="Обычный 4 3 2 2 2 2 2 3 2" xfId="6052"/>
    <cellStyle name="Обычный 4 3 2 2 2 2 2 3 2 2" xfId="6053"/>
    <cellStyle name="Обычный 4 3 2 2 2 2 2 3 2 2 2" xfId="15013"/>
    <cellStyle name="Обычный 4 3 2 2 2 2 2 3 2 3" xfId="6054"/>
    <cellStyle name="Обычный 4 3 2 2 2 2 2 3 2 3 2" xfId="15014"/>
    <cellStyle name="Обычный 4 3 2 2 2 2 2 3 2 4" xfId="15015"/>
    <cellStyle name="Обычный 4 3 2 2 2 2 2 3 3" xfId="6055"/>
    <cellStyle name="Обычный 4 3 2 2 2 2 2 3 3 2" xfId="15016"/>
    <cellStyle name="Обычный 4 3 2 2 2 2 2 3 4" xfId="6056"/>
    <cellStyle name="Обычный 4 3 2 2 2 2 2 3 4 2" xfId="15017"/>
    <cellStyle name="Обычный 4 3 2 2 2 2 2 3 5" xfId="15018"/>
    <cellStyle name="Обычный 4 3 2 2 2 2 2 4" xfId="6057"/>
    <cellStyle name="Обычный 4 3 2 2 2 2 2 4 2" xfId="6058"/>
    <cellStyle name="Обычный 4 3 2 2 2 2 2 4 2 2" xfId="6059"/>
    <cellStyle name="Обычный 4 3 2 2 2 2 2 4 2 2 2" xfId="15019"/>
    <cellStyle name="Обычный 4 3 2 2 2 2 2 4 2 3" xfId="15020"/>
    <cellStyle name="Обычный 4 3 2 2 2 2 2 4 3" xfId="6060"/>
    <cellStyle name="Обычный 4 3 2 2 2 2 2 4 3 2" xfId="15021"/>
    <cellStyle name="Обычный 4 3 2 2 2 2 2 4 4" xfId="6061"/>
    <cellStyle name="Обычный 4 3 2 2 2 2 2 4 4 2" xfId="15022"/>
    <cellStyle name="Обычный 4 3 2 2 2 2 2 4 5" xfId="15023"/>
    <cellStyle name="Обычный 4 3 2 2 2 2 2 5" xfId="6062"/>
    <cellStyle name="Обычный 4 3 2 2 2 2 2 5 2" xfId="6063"/>
    <cellStyle name="Обычный 4 3 2 2 2 2 2 5 2 2" xfId="15024"/>
    <cellStyle name="Обычный 4 3 2 2 2 2 2 5 3" xfId="15025"/>
    <cellStyle name="Обычный 4 3 2 2 2 2 2 6" xfId="6064"/>
    <cellStyle name="Обычный 4 3 2 2 2 2 2 6 2" xfId="15026"/>
    <cellStyle name="Обычный 4 3 2 2 2 2 2 7" xfId="6065"/>
    <cellStyle name="Обычный 4 3 2 2 2 2 2 7 2" xfId="15027"/>
    <cellStyle name="Обычный 4 3 2 2 2 2 2 8" xfId="15028"/>
    <cellStyle name="Обычный 4 3 2 2 2 2 3" xfId="6066"/>
    <cellStyle name="Обычный 4 3 2 2 2 2 3 2" xfId="6067"/>
    <cellStyle name="Обычный 4 3 2 2 2 2 3 2 2" xfId="6068"/>
    <cellStyle name="Обычный 4 3 2 2 2 2 3 2 2 2" xfId="6069"/>
    <cellStyle name="Обычный 4 3 2 2 2 2 3 2 2 2 2" xfId="15029"/>
    <cellStyle name="Обычный 4 3 2 2 2 2 3 2 2 3" xfId="6070"/>
    <cellStyle name="Обычный 4 3 2 2 2 2 3 2 2 3 2" xfId="15030"/>
    <cellStyle name="Обычный 4 3 2 2 2 2 3 2 2 4" xfId="15031"/>
    <cellStyle name="Обычный 4 3 2 2 2 2 3 2 3" xfId="6071"/>
    <cellStyle name="Обычный 4 3 2 2 2 2 3 2 3 2" xfId="15032"/>
    <cellStyle name="Обычный 4 3 2 2 2 2 3 2 4" xfId="6072"/>
    <cellStyle name="Обычный 4 3 2 2 2 2 3 2 4 2" xfId="15033"/>
    <cellStyle name="Обычный 4 3 2 2 2 2 3 2 5" xfId="15034"/>
    <cellStyle name="Обычный 4 3 2 2 2 2 3 3" xfId="6073"/>
    <cellStyle name="Обычный 4 3 2 2 2 2 3 3 2" xfId="6074"/>
    <cellStyle name="Обычный 4 3 2 2 2 2 3 3 2 2" xfId="6075"/>
    <cellStyle name="Обычный 4 3 2 2 2 2 3 3 2 2 2" xfId="15035"/>
    <cellStyle name="Обычный 4 3 2 2 2 2 3 3 2 3" xfId="15036"/>
    <cellStyle name="Обычный 4 3 2 2 2 2 3 3 3" xfId="6076"/>
    <cellStyle name="Обычный 4 3 2 2 2 2 3 3 3 2" xfId="15037"/>
    <cellStyle name="Обычный 4 3 2 2 2 2 3 3 4" xfId="6077"/>
    <cellStyle name="Обычный 4 3 2 2 2 2 3 3 4 2" xfId="15038"/>
    <cellStyle name="Обычный 4 3 2 2 2 2 3 3 5" xfId="15039"/>
    <cellStyle name="Обычный 4 3 2 2 2 2 3 4" xfId="6078"/>
    <cellStyle name="Обычный 4 3 2 2 2 2 3 4 2" xfId="6079"/>
    <cellStyle name="Обычный 4 3 2 2 2 2 3 4 2 2" xfId="15040"/>
    <cellStyle name="Обычный 4 3 2 2 2 2 3 4 3" xfId="15041"/>
    <cellStyle name="Обычный 4 3 2 2 2 2 3 5" xfId="6080"/>
    <cellStyle name="Обычный 4 3 2 2 2 2 3 5 2" xfId="15042"/>
    <cellStyle name="Обычный 4 3 2 2 2 2 3 6" xfId="6081"/>
    <cellStyle name="Обычный 4 3 2 2 2 2 3 6 2" xfId="15043"/>
    <cellStyle name="Обычный 4 3 2 2 2 2 3 7" xfId="15044"/>
    <cellStyle name="Обычный 4 3 2 2 2 2 4" xfId="6082"/>
    <cellStyle name="Обычный 4 3 2 2 2 2 4 2" xfId="6083"/>
    <cellStyle name="Обычный 4 3 2 2 2 2 4 2 2" xfId="6084"/>
    <cellStyle name="Обычный 4 3 2 2 2 2 4 2 2 2" xfId="15045"/>
    <cellStyle name="Обычный 4 3 2 2 2 2 4 2 3" xfId="6085"/>
    <cellStyle name="Обычный 4 3 2 2 2 2 4 2 3 2" xfId="15046"/>
    <cellStyle name="Обычный 4 3 2 2 2 2 4 2 4" xfId="15047"/>
    <cellStyle name="Обычный 4 3 2 2 2 2 4 3" xfId="6086"/>
    <cellStyle name="Обычный 4 3 2 2 2 2 4 3 2" xfId="15048"/>
    <cellStyle name="Обычный 4 3 2 2 2 2 4 4" xfId="6087"/>
    <cellStyle name="Обычный 4 3 2 2 2 2 4 4 2" xfId="15049"/>
    <cellStyle name="Обычный 4 3 2 2 2 2 4 5" xfId="15050"/>
    <cellStyle name="Обычный 4 3 2 2 2 2 5" xfId="6088"/>
    <cellStyle name="Обычный 4 3 2 2 2 2 5 2" xfId="6089"/>
    <cellStyle name="Обычный 4 3 2 2 2 2 5 2 2" xfId="6090"/>
    <cellStyle name="Обычный 4 3 2 2 2 2 5 2 2 2" xfId="15051"/>
    <cellStyle name="Обычный 4 3 2 2 2 2 5 2 3" xfId="15052"/>
    <cellStyle name="Обычный 4 3 2 2 2 2 5 3" xfId="6091"/>
    <cellStyle name="Обычный 4 3 2 2 2 2 5 3 2" xfId="15053"/>
    <cellStyle name="Обычный 4 3 2 2 2 2 5 4" xfId="6092"/>
    <cellStyle name="Обычный 4 3 2 2 2 2 5 4 2" xfId="15054"/>
    <cellStyle name="Обычный 4 3 2 2 2 2 5 5" xfId="15055"/>
    <cellStyle name="Обычный 4 3 2 2 2 2 6" xfId="6093"/>
    <cellStyle name="Обычный 4 3 2 2 2 2 6 2" xfId="6094"/>
    <cellStyle name="Обычный 4 3 2 2 2 2 6 2 2" xfId="15056"/>
    <cellStyle name="Обычный 4 3 2 2 2 2 6 3" xfId="15057"/>
    <cellStyle name="Обычный 4 3 2 2 2 2 7" xfId="6095"/>
    <cellStyle name="Обычный 4 3 2 2 2 2 7 2" xfId="15058"/>
    <cellStyle name="Обычный 4 3 2 2 2 2 8" xfId="6096"/>
    <cellStyle name="Обычный 4 3 2 2 2 2 8 2" xfId="15059"/>
    <cellStyle name="Обычный 4 3 2 2 2 2 9" xfId="15060"/>
    <cellStyle name="Обычный 4 3 2 2 2 3" xfId="6097"/>
    <cellStyle name="Обычный 4 3 2 2 2 3 2" xfId="6098"/>
    <cellStyle name="Обычный 4 3 2 2 2 3 2 2" xfId="6099"/>
    <cellStyle name="Обычный 4 3 2 2 2 3 2 2 2" xfId="6100"/>
    <cellStyle name="Обычный 4 3 2 2 2 3 2 2 2 2" xfId="6101"/>
    <cellStyle name="Обычный 4 3 2 2 2 3 2 2 2 2 2" xfId="15061"/>
    <cellStyle name="Обычный 4 3 2 2 2 3 2 2 2 3" xfId="6102"/>
    <cellStyle name="Обычный 4 3 2 2 2 3 2 2 2 3 2" xfId="15062"/>
    <cellStyle name="Обычный 4 3 2 2 2 3 2 2 2 4" xfId="15063"/>
    <cellStyle name="Обычный 4 3 2 2 2 3 2 2 3" xfId="6103"/>
    <cellStyle name="Обычный 4 3 2 2 2 3 2 2 3 2" xfId="15064"/>
    <cellStyle name="Обычный 4 3 2 2 2 3 2 2 4" xfId="6104"/>
    <cellStyle name="Обычный 4 3 2 2 2 3 2 2 4 2" xfId="15065"/>
    <cellStyle name="Обычный 4 3 2 2 2 3 2 2 5" xfId="15066"/>
    <cellStyle name="Обычный 4 3 2 2 2 3 2 3" xfId="6105"/>
    <cellStyle name="Обычный 4 3 2 2 2 3 2 3 2" xfId="6106"/>
    <cellStyle name="Обычный 4 3 2 2 2 3 2 3 2 2" xfId="6107"/>
    <cellStyle name="Обычный 4 3 2 2 2 3 2 3 2 2 2" xfId="15067"/>
    <cellStyle name="Обычный 4 3 2 2 2 3 2 3 2 3" xfId="15068"/>
    <cellStyle name="Обычный 4 3 2 2 2 3 2 3 3" xfId="6108"/>
    <cellStyle name="Обычный 4 3 2 2 2 3 2 3 3 2" xfId="15069"/>
    <cellStyle name="Обычный 4 3 2 2 2 3 2 3 4" xfId="6109"/>
    <cellStyle name="Обычный 4 3 2 2 2 3 2 3 4 2" xfId="15070"/>
    <cellStyle name="Обычный 4 3 2 2 2 3 2 3 5" xfId="15071"/>
    <cellStyle name="Обычный 4 3 2 2 2 3 2 4" xfId="6110"/>
    <cellStyle name="Обычный 4 3 2 2 2 3 2 4 2" xfId="6111"/>
    <cellStyle name="Обычный 4 3 2 2 2 3 2 4 2 2" xfId="15072"/>
    <cellStyle name="Обычный 4 3 2 2 2 3 2 4 3" xfId="15073"/>
    <cellStyle name="Обычный 4 3 2 2 2 3 2 5" xfId="6112"/>
    <cellStyle name="Обычный 4 3 2 2 2 3 2 5 2" xfId="15074"/>
    <cellStyle name="Обычный 4 3 2 2 2 3 2 6" xfId="6113"/>
    <cellStyle name="Обычный 4 3 2 2 2 3 2 6 2" xfId="15075"/>
    <cellStyle name="Обычный 4 3 2 2 2 3 2 7" xfId="15076"/>
    <cellStyle name="Обычный 4 3 2 2 2 3 3" xfId="6114"/>
    <cellStyle name="Обычный 4 3 2 2 2 3 3 2" xfId="6115"/>
    <cellStyle name="Обычный 4 3 2 2 2 3 3 2 2" xfId="6116"/>
    <cellStyle name="Обычный 4 3 2 2 2 3 3 2 2 2" xfId="15077"/>
    <cellStyle name="Обычный 4 3 2 2 2 3 3 2 3" xfId="6117"/>
    <cellStyle name="Обычный 4 3 2 2 2 3 3 2 3 2" xfId="15078"/>
    <cellStyle name="Обычный 4 3 2 2 2 3 3 2 4" xfId="15079"/>
    <cellStyle name="Обычный 4 3 2 2 2 3 3 3" xfId="6118"/>
    <cellStyle name="Обычный 4 3 2 2 2 3 3 3 2" xfId="15080"/>
    <cellStyle name="Обычный 4 3 2 2 2 3 3 4" xfId="6119"/>
    <cellStyle name="Обычный 4 3 2 2 2 3 3 4 2" xfId="15081"/>
    <cellStyle name="Обычный 4 3 2 2 2 3 3 5" xfId="15082"/>
    <cellStyle name="Обычный 4 3 2 2 2 3 4" xfId="6120"/>
    <cellStyle name="Обычный 4 3 2 2 2 3 4 2" xfId="6121"/>
    <cellStyle name="Обычный 4 3 2 2 2 3 4 2 2" xfId="6122"/>
    <cellStyle name="Обычный 4 3 2 2 2 3 4 2 2 2" xfId="15083"/>
    <cellStyle name="Обычный 4 3 2 2 2 3 4 2 3" xfId="15084"/>
    <cellStyle name="Обычный 4 3 2 2 2 3 4 3" xfId="6123"/>
    <cellStyle name="Обычный 4 3 2 2 2 3 4 3 2" xfId="15085"/>
    <cellStyle name="Обычный 4 3 2 2 2 3 4 4" xfId="6124"/>
    <cellStyle name="Обычный 4 3 2 2 2 3 4 4 2" xfId="15086"/>
    <cellStyle name="Обычный 4 3 2 2 2 3 4 5" xfId="15087"/>
    <cellStyle name="Обычный 4 3 2 2 2 3 5" xfId="6125"/>
    <cellStyle name="Обычный 4 3 2 2 2 3 5 2" xfId="6126"/>
    <cellStyle name="Обычный 4 3 2 2 2 3 5 2 2" xfId="15088"/>
    <cellStyle name="Обычный 4 3 2 2 2 3 5 3" xfId="15089"/>
    <cellStyle name="Обычный 4 3 2 2 2 3 6" xfId="6127"/>
    <cellStyle name="Обычный 4 3 2 2 2 3 6 2" xfId="15090"/>
    <cellStyle name="Обычный 4 3 2 2 2 3 7" xfId="6128"/>
    <cellStyle name="Обычный 4 3 2 2 2 3 7 2" xfId="15091"/>
    <cellStyle name="Обычный 4 3 2 2 2 3 8" xfId="15092"/>
    <cellStyle name="Обычный 4 3 2 2 2 4" xfId="6129"/>
    <cellStyle name="Обычный 4 3 2 2 2 4 2" xfId="6130"/>
    <cellStyle name="Обычный 4 3 2 2 2 4 2 2" xfId="6131"/>
    <cellStyle name="Обычный 4 3 2 2 2 4 2 2 2" xfId="6132"/>
    <cellStyle name="Обычный 4 3 2 2 2 4 2 2 2 2" xfId="15093"/>
    <cellStyle name="Обычный 4 3 2 2 2 4 2 2 3" xfId="6133"/>
    <cellStyle name="Обычный 4 3 2 2 2 4 2 2 3 2" xfId="15094"/>
    <cellStyle name="Обычный 4 3 2 2 2 4 2 2 4" xfId="15095"/>
    <cellStyle name="Обычный 4 3 2 2 2 4 2 3" xfId="6134"/>
    <cellStyle name="Обычный 4 3 2 2 2 4 2 3 2" xfId="15096"/>
    <cellStyle name="Обычный 4 3 2 2 2 4 2 4" xfId="6135"/>
    <cellStyle name="Обычный 4 3 2 2 2 4 2 4 2" xfId="15097"/>
    <cellStyle name="Обычный 4 3 2 2 2 4 2 5" xfId="15098"/>
    <cellStyle name="Обычный 4 3 2 2 2 4 3" xfId="6136"/>
    <cellStyle name="Обычный 4 3 2 2 2 4 3 2" xfId="6137"/>
    <cellStyle name="Обычный 4 3 2 2 2 4 3 2 2" xfId="6138"/>
    <cellStyle name="Обычный 4 3 2 2 2 4 3 2 2 2" xfId="15099"/>
    <cellStyle name="Обычный 4 3 2 2 2 4 3 2 3" xfId="15100"/>
    <cellStyle name="Обычный 4 3 2 2 2 4 3 3" xfId="6139"/>
    <cellStyle name="Обычный 4 3 2 2 2 4 3 3 2" xfId="15101"/>
    <cellStyle name="Обычный 4 3 2 2 2 4 3 4" xfId="6140"/>
    <cellStyle name="Обычный 4 3 2 2 2 4 3 4 2" xfId="15102"/>
    <cellStyle name="Обычный 4 3 2 2 2 4 3 5" xfId="15103"/>
    <cellStyle name="Обычный 4 3 2 2 2 4 4" xfId="6141"/>
    <cellStyle name="Обычный 4 3 2 2 2 4 4 2" xfId="6142"/>
    <cellStyle name="Обычный 4 3 2 2 2 4 4 2 2" xfId="15104"/>
    <cellStyle name="Обычный 4 3 2 2 2 4 4 3" xfId="15105"/>
    <cellStyle name="Обычный 4 3 2 2 2 4 5" xfId="6143"/>
    <cellStyle name="Обычный 4 3 2 2 2 4 5 2" xfId="15106"/>
    <cellStyle name="Обычный 4 3 2 2 2 4 6" xfId="6144"/>
    <cellStyle name="Обычный 4 3 2 2 2 4 6 2" xfId="15107"/>
    <cellStyle name="Обычный 4 3 2 2 2 4 7" xfId="15108"/>
    <cellStyle name="Обычный 4 3 2 2 2 5" xfId="6145"/>
    <cellStyle name="Обычный 4 3 2 2 2 5 2" xfId="6146"/>
    <cellStyle name="Обычный 4 3 2 2 2 5 2 2" xfId="6147"/>
    <cellStyle name="Обычный 4 3 2 2 2 5 2 2 2" xfId="15109"/>
    <cellStyle name="Обычный 4 3 2 2 2 5 2 3" xfId="6148"/>
    <cellStyle name="Обычный 4 3 2 2 2 5 2 3 2" xfId="15110"/>
    <cellStyle name="Обычный 4 3 2 2 2 5 2 4" xfId="15111"/>
    <cellStyle name="Обычный 4 3 2 2 2 5 3" xfId="6149"/>
    <cellStyle name="Обычный 4 3 2 2 2 5 3 2" xfId="15112"/>
    <cellStyle name="Обычный 4 3 2 2 2 5 4" xfId="6150"/>
    <cellStyle name="Обычный 4 3 2 2 2 5 4 2" xfId="15113"/>
    <cellStyle name="Обычный 4 3 2 2 2 5 5" xfId="15114"/>
    <cellStyle name="Обычный 4 3 2 2 2 6" xfId="6151"/>
    <cellStyle name="Обычный 4 3 2 2 2 6 2" xfId="6152"/>
    <cellStyle name="Обычный 4 3 2 2 2 6 2 2" xfId="6153"/>
    <cellStyle name="Обычный 4 3 2 2 2 6 2 2 2" xfId="15115"/>
    <cellStyle name="Обычный 4 3 2 2 2 6 2 3" xfId="15116"/>
    <cellStyle name="Обычный 4 3 2 2 2 6 3" xfId="6154"/>
    <cellStyle name="Обычный 4 3 2 2 2 6 3 2" xfId="15117"/>
    <cellStyle name="Обычный 4 3 2 2 2 6 4" xfId="6155"/>
    <cellStyle name="Обычный 4 3 2 2 2 6 4 2" xfId="15118"/>
    <cellStyle name="Обычный 4 3 2 2 2 6 5" xfId="15119"/>
    <cellStyle name="Обычный 4 3 2 2 2 7" xfId="6156"/>
    <cellStyle name="Обычный 4 3 2 2 2 7 2" xfId="6157"/>
    <cellStyle name="Обычный 4 3 2 2 2 7 2 2" xfId="15120"/>
    <cellStyle name="Обычный 4 3 2 2 2 7 3" xfId="15121"/>
    <cellStyle name="Обычный 4 3 2 2 2 8" xfId="6158"/>
    <cellStyle name="Обычный 4 3 2 2 2 8 2" xfId="15122"/>
    <cellStyle name="Обычный 4 3 2 2 2 9" xfId="6159"/>
    <cellStyle name="Обычный 4 3 2 2 2 9 2" xfId="15123"/>
    <cellStyle name="Обычный 4 3 2 2 3" xfId="6160"/>
    <cellStyle name="Обычный 4 3 2 2 3 2" xfId="6161"/>
    <cellStyle name="Обычный 4 3 2 2 3 2 2" xfId="6162"/>
    <cellStyle name="Обычный 4 3 2 2 3 2 2 2" xfId="6163"/>
    <cellStyle name="Обычный 4 3 2 2 3 2 2 2 2" xfId="6164"/>
    <cellStyle name="Обычный 4 3 2 2 3 2 2 2 2 2" xfId="6165"/>
    <cellStyle name="Обычный 4 3 2 2 3 2 2 2 2 2 2" xfId="15124"/>
    <cellStyle name="Обычный 4 3 2 2 3 2 2 2 2 3" xfId="6166"/>
    <cellStyle name="Обычный 4 3 2 2 3 2 2 2 2 3 2" xfId="15125"/>
    <cellStyle name="Обычный 4 3 2 2 3 2 2 2 2 4" xfId="15126"/>
    <cellStyle name="Обычный 4 3 2 2 3 2 2 2 3" xfId="6167"/>
    <cellStyle name="Обычный 4 3 2 2 3 2 2 2 3 2" xfId="15127"/>
    <cellStyle name="Обычный 4 3 2 2 3 2 2 2 4" xfId="6168"/>
    <cellStyle name="Обычный 4 3 2 2 3 2 2 2 4 2" xfId="15128"/>
    <cellStyle name="Обычный 4 3 2 2 3 2 2 2 5" xfId="15129"/>
    <cellStyle name="Обычный 4 3 2 2 3 2 2 3" xfId="6169"/>
    <cellStyle name="Обычный 4 3 2 2 3 2 2 3 2" xfId="6170"/>
    <cellStyle name="Обычный 4 3 2 2 3 2 2 3 2 2" xfId="6171"/>
    <cellStyle name="Обычный 4 3 2 2 3 2 2 3 2 2 2" xfId="15130"/>
    <cellStyle name="Обычный 4 3 2 2 3 2 2 3 2 3" xfId="15131"/>
    <cellStyle name="Обычный 4 3 2 2 3 2 2 3 3" xfId="6172"/>
    <cellStyle name="Обычный 4 3 2 2 3 2 2 3 3 2" xfId="15132"/>
    <cellStyle name="Обычный 4 3 2 2 3 2 2 3 4" xfId="6173"/>
    <cellStyle name="Обычный 4 3 2 2 3 2 2 3 4 2" xfId="15133"/>
    <cellStyle name="Обычный 4 3 2 2 3 2 2 3 5" xfId="15134"/>
    <cellStyle name="Обычный 4 3 2 2 3 2 2 4" xfId="6174"/>
    <cellStyle name="Обычный 4 3 2 2 3 2 2 4 2" xfId="6175"/>
    <cellStyle name="Обычный 4 3 2 2 3 2 2 4 2 2" xfId="15135"/>
    <cellStyle name="Обычный 4 3 2 2 3 2 2 4 3" xfId="15136"/>
    <cellStyle name="Обычный 4 3 2 2 3 2 2 5" xfId="6176"/>
    <cellStyle name="Обычный 4 3 2 2 3 2 2 5 2" xfId="15137"/>
    <cellStyle name="Обычный 4 3 2 2 3 2 2 6" xfId="6177"/>
    <cellStyle name="Обычный 4 3 2 2 3 2 2 6 2" xfId="15138"/>
    <cellStyle name="Обычный 4 3 2 2 3 2 2 7" xfId="15139"/>
    <cellStyle name="Обычный 4 3 2 2 3 2 3" xfId="6178"/>
    <cellStyle name="Обычный 4 3 2 2 3 2 3 2" xfId="6179"/>
    <cellStyle name="Обычный 4 3 2 2 3 2 3 2 2" xfId="6180"/>
    <cellStyle name="Обычный 4 3 2 2 3 2 3 2 2 2" xfId="15140"/>
    <cellStyle name="Обычный 4 3 2 2 3 2 3 2 3" xfId="6181"/>
    <cellStyle name="Обычный 4 3 2 2 3 2 3 2 3 2" xfId="15141"/>
    <cellStyle name="Обычный 4 3 2 2 3 2 3 2 4" xfId="15142"/>
    <cellStyle name="Обычный 4 3 2 2 3 2 3 3" xfId="6182"/>
    <cellStyle name="Обычный 4 3 2 2 3 2 3 3 2" xfId="15143"/>
    <cellStyle name="Обычный 4 3 2 2 3 2 3 4" xfId="6183"/>
    <cellStyle name="Обычный 4 3 2 2 3 2 3 4 2" xfId="15144"/>
    <cellStyle name="Обычный 4 3 2 2 3 2 3 5" xfId="15145"/>
    <cellStyle name="Обычный 4 3 2 2 3 2 4" xfId="6184"/>
    <cellStyle name="Обычный 4 3 2 2 3 2 4 2" xfId="6185"/>
    <cellStyle name="Обычный 4 3 2 2 3 2 4 2 2" xfId="6186"/>
    <cellStyle name="Обычный 4 3 2 2 3 2 4 2 2 2" xfId="15146"/>
    <cellStyle name="Обычный 4 3 2 2 3 2 4 2 3" xfId="15147"/>
    <cellStyle name="Обычный 4 3 2 2 3 2 4 3" xfId="6187"/>
    <cellStyle name="Обычный 4 3 2 2 3 2 4 3 2" xfId="15148"/>
    <cellStyle name="Обычный 4 3 2 2 3 2 4 4" xfId="6188"/>
    <cellStyle name="Обычный 4 3 2 2 3 2 4 4 2" xfId="15149"/>
    <cellStyle name="Обычный 4 3 2 2 3 2 4 5" xfId="15150"/>
    <cellStyle name="Обычный 4 3 2 2 3 2 5" xfId="6189"/>
    <cellStyle name="Обычный 4 3 2 2 3 2 5 2" xfId="6190"/>
    <cellStyle name="Обычный 4 3 2 2 3 2 5 2 2" xfId="15151"/>
    <cellStyle name="Обычный 4 3 2 2 3 2 5 3" xfId="15152"/>
    <cellStyle name="Обычный 4 3 2 2 3 2 6" xfId="6191"/>
    <cellStyle name="Обычный 4 3 2 2 3 2 6 2" xfId="15153"/>
    <cellStyle name="Обычный 4 3 2 2 3 2 7" xfId="6192"/>
    <cellStyle name="Обычный 4 3 2 2 3 2 7 2" xfId="15154"/>
    <cellStyle name="Обычный 4 3 2 2 3 2 8" xfId="15155"/>
    <cellStyle name="Обычный 4 3 2 2 3 3" xfId="6193"/>
    <cellStyle name="Обычный 4 3 2 2 3 3 2" xfId="6194"/>
    <cellStyle name="Обычный 4 3 2 2 3 3 2 2" xfId="6195"/>
    <cellStyle name="Обычный 4 3 2 2 3 3 2 2 2" xfId="6196"/>
    <cellStyle name="Обычный 4 3 2 2 3 3 2 2 2 2" xfId="15156"/>
    <cellStyle name="Обычный 4 3 2 2 3 3 2 2 3" xfId="6197"/>
    <cellStyle name="Обычный 4 3 2 2 3 3 2 2 3 2" xfId="15157"/>
    <cellStyle name="Обычный 4 3 2 2 3 3 2 2 4" xfId="15158"/>
    <cellStyle name="Обычный 4 3 2 2 3 3 2 3" xfId="6198"/>
    <cellStyle name="Обычный 4 3 2 2 3 3 2 3 2" xfId="15159"/>
    <cellStyle name="Обычный 4 3 2 2 3 3 2 4" xfId="6199"/>
    <cellStyle name="Обычный 4 3 2 2 3 3 2 4 2" xfId="15160"/>
    <cellStyle name="Обычный 4 3 2 2 3 3 2 5" xfId="15161"/>
    <cellStyle name="Обычный 4 3 2 2 3 3 3" xfId="6200"/>
    <cellStyle name="Обычный 4 3 2 2 3 3 3 2" xfId="6201"/>
    <cellStyle name="Обычный 4 3 2 2 3 3 3 2 2" xfId="6202"/>
    <cellStyle name="Обычный 4 3 2 2 3 3 3 2 2 2" xfId="15162"/>
    <cellStyle name="Обычный 4 3 2 2 3 3 3 2 3" xfId="15163"/>
    <cellStyle name="Обычный 4 3 2 2 3 3 3 3" xfId="6203"/>
    <cellStyle name="Обычный 4 3 2 2 3 3 3 3 2" xfId="15164"/>
    <cellStyle name="Обычный 4 3 2 2 3 3 3 4" xfId="6204"/>
    <cellStyle name="Обычный 4 3 2 2 3 3 3 4 2" xfId="15165"/>
    <cellStyle name="Обычный 4 3 2 2 3 3 3 5" xfId="15166"/>
    <cellStyle name="Обычный 4 3 2 2 3 3 4" xfId="6205"/>
    <cellStyle name="Обычный 4 3 2 2 3 3 4 2" xfId="6206"/>
    <cellStyle name="Обычный 4 3 2 2 3 3 4 2 2" xfId="15167"/>
    <cellStyle name="Обычный 4 3 2 2 3 3 4 3" xfId="15168"/>
    <cellStyle name="Обычный 4 3 2 2 3 3 5" xfId="6207"/>
    <cellStyle name="Обычный 4 3 2 2 3 3 5 2" xfId="15169"/>
    <cellStyle name="Обычный 4 3 2 2 3 3 6" xfId="6208"/>
    <cellStyle name="Обычный 4 3 2 2 3 3 6 2" xfId="15170"/>
    <cellStyle name="Обычный 4 3 2 2 3 3 7" xfId="15171"/>
    <cellStyle name="Обычный 4 3 2 2 3 4" xfId="6209"/>
    <cellStyle name="Обычный 4 3 2 2 3 4 2" xfId="6210"/>
    <cellStyle name="Обычный 4 3 2 2 3 4 2 2" xfId="6211"/>
    <cellStyle name="Обычный 4 3 2 2 3 4 2 2 2" xfId="15172"/>
    <cellStyle name="Обычный 4 3 2 2 3 4 2 3" xfId="6212"/>
    <cellStyle name="Обычный 4 3 2 2 3 4 2 3 2" xfId="15173"/>
    <cellStyle name="Обычный 4 3 2 2 3 4 2 4" xfId="15174"/>
    <cellStyle name="Обычный 4 3 2 2 3 4 3" xfId="6213"/>
    <cellStyle name="Обычный 4 3 2 2 3 4 3 2" xfId="15175"/>
    <cellStyle name="Обычный 4 3 2 2 3 4 4" xfId="6214"/>
    <cellStyle name="Обычный 4 3 2 2 3 4 4 2" xfId="15176"/>
    <cellStyle name="Обычный 4 3 2 2 3 4 5" xfId="15177"/>
    <cellStyle name="Обычный 4 3 2 2 3 5" xfId="6215"/>
    <cellStyle name="Обычный 4 3 2 2 3 5 2" xfId="6216"/>
    <cellStyle name="Обычный 4 3 2 2 3 5 2 2" xfId="6217"/>
    <cellStyle name="Обычный 4 3 2 2 3 5 2 2 2" xfId="15178"/>
    <cellStyle name="Обычный 4 3 2 2 3 5 2 3" xfId="15179"/>
    <cellStyle name="Обычный 4 3 2 2 3 5 3" xfId="6218"/>
    <cellStyle name="Обычный 4 3 2 2 3 5 3 2" xfId="15180"/>
    <cellStyle name="Обычный 4 3 2 2 3 5 4" xfId="6219"/>
    <cellStyle name="Обычный 4 3 2 2 3 5 4 2" xfId="15181"/>
    <cellStyle name="Обычный 4 3 2 2 3 5 5" xfId="15182"/>
    <cellStyle name="Обычный 4 3 2 2 3 6" xfId="6220"/>
    <cellStyle name="Обычный 4 3 2 2 3 6 2" xfId="6221"/>
    <cellStyle name="Обычный 4 3 2 2 3 6 2 2" xfId="15183"/>
    <cellStyle name="Обычный 4 3 2 2 3 6 3" xfId="15184"/>
    <cellStyle name="Обычный 4 3 2 2 3 7" xfId="6222"/>
    <cellStyle name="Обычный 4 3 2 2 3 7 2" xfId="15185"/>
    <cellStyle name="Обычный 4 3 2 2 3 8" xfId="6223"/>
    <cellStyle name="Обычный 4 3 2 2 3 8 2" xfId="15186"/>
    <cellStyle name="Обычный 4 3 2 2 3 9" xfId="15187"/>
    <cellStyle name="Обычный 4 3 2 2 4" xfId="6224"/>
    <cellStyle name="Обычный 4 3 2 2 4 2" xfId="6225"/>
    <cellStyle name="Обычный 4 3 2 2 4 2 2" xfId="6226"/>
    <cellStyle name="Обычный 4 3 2 2 4 2 2 2" xfId="6227"/>
    <cellStyle name="Обычный 4 3 2 2 4 2 2 2 2" xfId="6228"/>
    <cellStyle name="Обычный 4 3 2 2 4 2 2 2 2 2" xfId="15188"/>
    <cellStyle name="Обычный 4 3 2 2 4 2 2 2 3" xfId="6229"/>
    <cellStyle name="Обычный 4 3 2 2 4 2 2 2 3 2" xfId="15189"/>
    <cellStyle name="Обычный 4 3 2 2 4 2 2 2 4" xfId="15190"/>
    <cellStyle name="Обычный 4 3 2 2 4 2 2 3" xfId="6230"/>
    <cellStyle name="Обычный 4 3 2 2 4 2 2 3 2" xfId="15191"/>
    <cellStyle name="Обычный 4 3 2 2 4 2 2 4" xfId="6231"/>
    <cellStyle name="Обычный 4 3 2 2 4 2 2 4 2" xfId="15192"/>
    <cellStyle name="Обычный 4 3 2 2 4 2 2 5" xfId="15193"/>
    <cellStyle name="Обычный 4 3 2 2 4 2 3" xfId="6232"/>
    <cellStyle name="Обычный 4 3 2 2 4 2 3 2" xfId="6233"/>
    <cellStyle name="Обычный 4 3 2 2 4 2 3 2 2" xfId="6234"/>
    <cellStyle name="Обычный 4 3 2 2 4 2 3 2 2 2" xfId="15194"/>
    <cellStyle name="Обычный 4 3 2 2 4 2 3 2 3" xfId="15195"/>
    <cellStyle name="Обычный 4 3 2 2 4 2 3 3" xfId="6235"/>
    <cellStyle name="Обычный 4 3 2 2 4 2 3 3 2" xfId="15196"/>
    <cellStyle name="Обычный 4 3 2 2 4 2 3 4" xfId="6236"/>
    <cellStyle name="Обычный 4 3 2 2 4 2 3 4 2" xfId="15197"/>
    <cellStyle name="Обычный 4 3 2 2 4 2 3 5" xfId="15198"/>
    <cellStyle name="Обычный 4 3 2 2 4 2 4" xfId="6237"/>
    <cellStyle name="Обычный 4 3 2 2 4 2 4 2" xfId="6238"/>
    <cellStyle name="Обычный 4 3 2 2 4 2 4 2 2" xfId="15199"/>
    <cellStyle name="Обычный 4 3 2 2 4 2 4 3" xfId="15200"/>
    <cellStyle name="Обычный 4 3 2 2 4 2 5" xfId="6239"/>
    <cellStyle name="Обычный 4 3 2 2 4 2 5 2" xfId="15201"/>
    <cellStyle name="Обычный 4 3 2 2 4 2 6" xfId="6240"/>
    <cellStyle name="Обычный 4 3 2 2 4 2 6 2" xfId="15202"/>
    <cellStyle name="Обычный 4 3 2 2 4 2 7" xfId="15203"/>
    <cellStyle name="Обычный 4 3 2 2 4 3" xfId="6241"/>
    <cellStyle name="Обычный 4 3 2 2 4 3 2" xfId="6242"/>
    <cellStyle name="Обычный 4 3 2 2 4 3 2 2" xfId="6243"/>
    <cellStyle name="Обычный 4 3 2 2 4 3 2 2 2" xfId="15204"/>
    <cellStyle name="Обычный 4 3 2 2 4 3 2 3" xfId="6244"/>
    <cellStyle name="Обычный 4 3 2 2 4 3 2 3 2" xfId="15205"/>
    <cellStyle name="Обычный 4 3 2 2 4 3 2 4" xfId="15206"/>
    <cellStyle name="Обычный 4 3 2 2 4 3 3" xfId="6245"/>
    <cellStyle name="Обычный 4 3 2 2 4 3 3 2" xfId="15207"/>
    <cellStyle name="Обычный 4 3 2 2 4 3 4" xfId="6246"/>
    <cellStyle name="Обычный 4 3 2 2 4 3 4 2" xfId="15208"/>
    <cellStyle name="Обычный 4 3 2 2 4 3 5" xfId="15209"/>
    <cellStyle name="Обычный 4 3 2 2 4 4" xfId="6247"/>
    <cellStyle name="Обычный 4 3 2 2 4 4 2" xfId="6248"/>
    <cellStyle name="Обычный 4 3 2 2 4 4 2 2" xfId="6249"/>
    <cellStyle name="Обычный 4 3 2 2 4 4 2 2 2" xfId="15210"/>
    <cellStyle name="Обычный 4 3 2 2 4 4 2 3" xfId="15211"/>
    <cellStyle name="Обычный 4 3 2 2 4 4 3" xfId="6250"/>
    <cellStyle name="Обычный 4 3 2 2 4 4 3 2" xfId="15212"/>
    <cellStyle name="Обычный 4 3 2 2 4 4 4" xfId="6251"/>
    <cellStyle name="Обычный 4 3 2 2 4 4 4 2" xfId="15213"/>
    <cellStyle name="Обычный 4 3 2 2 4 4 5" xfId="15214"/>
    <cellStyle name="Обычный 4 3 2 2 4 5" xfId="6252"/>
    <cellStyle name="Обычный 4 3 2 2 4 5 2" xfId="6253"/>
    <cellStyle name="Обычный 4 3 2 2 4 5 2 2" xfId="15215"/>
    <cellStyle name="Обычный 4 3 2 2 4 5 3" xfId="15216"/>
    <cellStyle name="Обычный 4 3 2 2 4 6" xfId="6254"/>
    <cellStyle name="Обычный 4 3 2 2 4 6 2" xfId="15217"/>
    <cellStyle name="Обычный 4 3 2 2 4 7" xfId="6255"/>
    <cellStyle name="Обычный 4 3 2 2 4 7 2" xfId="15218"/>
    <cellStyle name="Обычный 4 3 2 2 4 8" xfId="15219"/>
    <cellStyle name="Обычный 4 3 2 2 5" xfId="6256"/>
    <cellStyle name="Обычный 4 3 2 2 5 2" xfId="6257"/>
    <cellStyle name="Обычный 4 3 2 2 5 2 2" xfId="6258"/>
    <cellStyle name="Обычный 4 3 2 2 5 2 2 2" xfId="6259"/>
    <cellStyle name="Обычный 4 3 2 2 5 2 2 2 2" xfId="15220"/>
    <cellStyle name="Обычный 4 3 2 2 5 2 2 3" xfId="6260"/>
    <cellStyle name="Обычный 4 3 2 2 5 2 2 3 2" xfId="15221"/>
    <cellStyle name="Обычный 4 3 2 2 5 2 2 4" xfId="15222"/>
    <cellStyle name="Обычный 4 3 2 2 5 2 3" xfId="6261"/>
    <cellStyle name="Обычный 4 3 2 2 5 2 3 2" xfId="15223"/>
    <cellStyle name="Обычный 4 3 2 2 5 2 4" xfId="6262"/>
    <cellStyle name="Обычный 4 3 2 2 5 2 4 2" xfId="15224"/>
    <cellStyle name="Обычный 4 3 2 2 5 2 5" xfId="15225"/>
    <cellStyle name="Обычный 4 3 2 2 5 3" xfId="6263"/>
    <cellStyle name="Обычный 4 3 2 2 5 3 2" xfId="6264"/>
    <cellStyle name="Обычный 4 3 2 2 5 3 2 2" xfId="6265"/>
    <cellStyle name="Обычный 4 3 2 2 5 3 2 2 2" xfId="15226"/>
    <cellStyle name="Обычный 4 3 2 2 5 3 2 3" xfId="15227"/>
    <cellStyle name="Обычный 4 3 2 2 5 3 3" xfId="6266"/>
    <cellStyle name="Обычный 4 3 2 2 5 3 3 2" xfId="15228"/>
    <cellStyle name="Обычный 4 3 2 2 5 3 4" xfId="6267"/>
    <cellStyle name="Обычный 4 3 2 2 5 3 4 2" xfId="15229"/>
    <cellStyle name="Обычный 4 3 2 2 5 3 5" xfId="15230"/>
    <cellStyle name="Обычный 4 3 2 2 5 4" xfId="6268"/>
    <cellStyle name="Обычный 4 3 2 2 5 4 2" xfId="6269"/>
    <cellStyle name="Обычный 4 3 2 2 5 4 2 2" xfId="15231"/>
    <cellStyle name="Обычный 4 3 2 2 5 4 3" xfId="15232"/>
    <cellStyle name="Обычный 4 3 2 2 5 5" xfId="6270"/>
    <cellStyle name="Обычный 4 3 2 2 5 5 2" xfId="15233"/>
    <cellStyle name="Обычный 4 3 2 2 5 6" xfId="6271"/>
    <cellStyle name="Обычный 4 3 2 2 5 6 2" xfId="15234"/>
    <cellStyle name="Обычный 4 3 2 2 5 7" xfId="15235"/>
    <cellStyle name="Обычный 4 3 2 2 6" xfId="6272"/>
    <cellStyle name="Обычный 4 3 2 2 6 2" xfId="6273"/>
    <cellStyle name="Обычный 4 3 2 2 6 2 2" xfId="6274"/>
    <cellStyle name="Обычный 4 3 2 2 6 2 2 2" xfId="15236"/>
    <cellStyle name="Обычный 4 3 2 2 6 2 3" xfId="6275"/>
    <cellStyle name="Обычный 4 3 2 2 6 2 3 2" xfId="15237"/>
    <cellStyle name="Обычный 4 3 2 2 6 2 4" xfId="15238"/>
    <cellStyle name="Обычный 4 3 2 2 6 3" xfId="6276"/>
    <cellStyle name="Обычный 4 3 2 2 6 3 2" xfId="15239"/>
    <cellStyle name="Обычный 4 3 2 2 6 4" xfId="6277"/>
    <cellStyle name="Обычный 4 3 2 2 6 4 2" xfId="15240"/>
    <cellStyle name="Обычный 4 3 2 2 6 5" xfId="15241"/>
    <cellStyle name="Обычный 4 3 2 2 7" xfId="6278"/>
    <cellStyle name="Обычный 4 3 2 2 7 2" xfId="6279"/>
    <cellStyle name="Обычный 4 3 2 2 7 2 2" xfId="6280"/>
    <cellStyle name="Обычный 4 3 2 2 7 2 2 2" xfId="15242"/>
    <cellStyle name="Обычный 4 3 2 2 7 2 3" xfId="15243"/>
    <cellStyle name="Обычный 4 3 2 2 7 3" xfId="6281"/>
    <cellStyle name="Обычный 4 3 2 2 7 3 2" xfId="15244"/>
    <cellStyle name="Обычный 4 3 2 2 7 4" xfId="6282"/>
    <cellStyle name="Обычный 4 3 2 2 7 4 2" xfId="15245"/>
    <cellStyle name="Обычный 4 3 2 2 7 5" xfId="15246"/>
    <cellStyle name="Обычный 4 3 2 2 8" xfId="6283"/>
    <cellStyle name="Обычный 4 3 2 2 8 2" xfId="6284"/>
    <cellStyle name="Обычный 4 3 2 2 8 2 2" xfId="15247"/>
    <cellStyle name="Обычный 4 3 2 2 8 3" xfId="15248"/>
    <cellStyle name="Обычный 4 3 2 2 9" xfId="6285"/>
    <cellStyle name="Обычный 4 3 2 2 9 2" xfId="15249"/>
    <cellStyle name="Обычный 4 3 2 3" xfId="6286"/>
    <cellStyle name="Обычный 4 3 2 3 10" xfId="15250"/>
    <cellStyle name="Обычный 4 3 2 3 2" xfId="6287"/>
    <cellStyle name="Обычный 4 3 2 3 2 2" xfId="6288"/>
    <cellStyle name="Обычный 4 3 2 3 2 2 2" xfId="6289"/>
    <cellStyle name="Обычный 4 3 2 3 2 2 2 2" xfId="6290"/>
    <cellStyle name="Обычный 4 3 2 3 2 2 2 2 2" xfId="6291"/>
    <cellStyle name="Обычный 4 3 2 3 2 2 2 2 2 2" xfId="6292"/>
    <cellStyle name="Обычный 4 3 2 3 2 2 2 2 2 2 2" xfId="15251"/>
    <cellStyle name="Обычный 4 3 2 3 2 2 2 2 2 3" xfId="6293"/>
    <cellStyle name="Обычный 4 3 2 3 2 2 2 2 2 3 2" xfId="15252"/>
    <cellStyle name="Обычный 4 3 2 3 2 2 2 2 2 4" xfId="15253"/>
    <cellStyle name="Обычный 4 3 2 3 2 2 2 2 3" xfId="6294"/>
    <cellStyle name="Обычный 4 3 2 3 2 2 2 2 3 2" xfId="15254"/>
    <cellStyle name="Обычный 4 3 2 3 2 2 2 2 4" xfId="6295"/>
    <cellStyle name="Обычный 4 3 2 3 2 2 2 2 4 2" xfId="15255"/>
    <cellStyle name="Обычный 4 3 2 3 2 2 2 2 5" xfId="15256"/>
    <cellStyle name="Обычный 4 3 2 3 2 2 2 3" xfId="6296"/>
    <cellStyle name="Обычный 4 3 2 3 2 2 2 3 2" xfId="6297"/>
    <cellStyle name="Обычный 4 3 2 3 2 2 2 3 2 2" xfId="6298"/>
    <cellStyle name="Обычный 4 3 2 3 2 2 2 3 2 2 2" xfId="15257"/>
    <cellStyle name="Обычный 4 3 2 3 2 2 2 3 2 3" xfId="15258"/>
    <cellStyle name="Обычный 4 3 2 3 2 2 2 3 3" xfId="6299"/>
    <cellStyle name="Обычный 4 3 2 3 2 2 2 3 3 2" xfId="15259"/>
    <cellStyle name="Обычный 4 3 2 3 2 2 2 3 4" xfId="6300"/>
    <cellStyle name="Обычный 4 3 2 3 2 2 2 3 4 2" xfId="15260"/>
    <cellStyle name="Обычный 4 3 2 3 2 2 2 3 5" xfId="15261"/>
    <cellStyle name="Обычный 4 3 2 3 2 2 2 4" xfId="6301"/>
    <cellStyle name="Обычный 4 3 2 3 2 2 2 4 2" xfId="6302"/>
    <cellStyle name="Обычный 4 3 2 3 2 2 2 4 2 2" xfId="15262"/>
    <cellStyle name="Обычный 4 3 2 3 2 2 2 4 3" xfId="15263"/>
    <cellStyle name="Обычный 4 3 2 3 2 2 2 5" xfId="6303"/>
    <cellStyle name="Обычный 4 3 2 3 2 2 2 5 2" xfId="15264"/>
    <cellStyle name="Обычный 4 3 2 3 2 2 2 6" xfId="6304"/>
    <cellStyle name="Обычный 4 3 2 3 2 2 2 6 2" xfId="15265"/>
    <cellStyle name="Обычный 4 3 2 3 2 2 2 7" xfId="15266"/>
    <cellStyle name="Обычный 4 3 2 3 2 2 3" xfId="6305"/>
    <cellStyle name="Обычный 4 3 2 3 2 2 3 2" xfId="6306"/>
    <cellStyle name="Обычный 4 3 2 3 2 2 3 2 2" xfId="6307"/>
    <cellStyle name="Обычный 4 3 2 3 2 2 3 2 2 2" xfId="15267"/>
    <cellStyle name="Обычный 4 3 2 3 2 2 3 2 3" xfId="6308"/>
    <cellStyle name="Обычный 4 3 2 3 2 2 3 2 3 2" xfId="15268"/>
    <cellStyle name="Обычный 4 3 2 3 2 2 3 2 4" xfId="15269"/>
    <cellStyle name="Обычный 4 3 2 3 2 2 3 3" xfId="6309"/>
    <cellStyle name="Обычный 4 3 2 3 2 2 3 3 2" xfId="15270"/>
    <cellStyle name="Обычный 4 3 2 3 2 2 3 4" xfId="6310"/>
    <cellStyle name="Обычный 4 3 2 3 2 2 3 4 2" xfId="15271"/>
    <cellStyle name="Обычный 4 3 2 3 2 2 3 5" xfId="15272"/>
    <cellStyle name="Обычный 4 3 2 3 2 2 4" xfId="6311"/>
    <cellStyle name="Обычный 4 3 2 3 2 2 4 2" xfId="6312"/>
    <cellStyle name="Обычный 4 3 2 3 2 2 4 2 2" xfId="6313"/>
    <cellStyle name="Обычный 4 3 2 3 2 2 4 2 2 2" xfId="15273"/>
    <cellStyle name="Обычный 4 3 2 3 2 2 4 2 3" xfId="15274"/>
    <cellStyle name="Обычный 4 3 2 3 2 2 4 3" xfId="6314"/>
    <cellStyle name="Обычный 4 3 2 3 2 2 4 3 2" xfId="15275"/>
    <cellStyle name="Обычный 4 3 2 3 2 2 4 4" xfId="6315"/>
    <cellStyle name="Обычный 4 3 2 3 2 2 4 4 2" xfId="15276"/>
    <cellStyle name="Обычный 4 3 2 3 2 2 4 5" xfId="15277"/>
    <cellStyle name="Обычный 4 3 2 3 2 2 5" xfId="6316"/>
    <cellStyle name="Обычный 4 3 2 3 2 2 5 2" xfId="6317"/>
    <cellStyle name="Обычный 4 3 2 3 2 2 5 2 2" xfId="15278"/>
    <cellStyle name="Обычный 4 3 2 3 2 2 5 3" xfId="15279"/>
    <cellStyle name="Обычный 4 3 2 3 2 2 6" xfId="6318"/>
    <cellStyle name="Обычный 4 3 2 3 2 2 6 2" xfId="15280"/>
    <cellStyle name="Обычный 4 3 2 3 2 2 7" xfId="6319"/>
    <cellStyle name="Обычный 4 3 2 3 2 2 7 2" xfId="15281"/>
    <cellStyle name="Обычный 4 3 2 3 2 2 8" xfId="15282"/>
    <cellStyle name="Обычный 4 3 2 3 2 3" xfId="6320"/>
    <cellStyle name="Обычный 4 3 2 3 2 3 2" xfId="6321"/>
    <cellStyle name="Обычный 4 3 2 3 2 3 2 2" xfId="6322"/>
    <cellStyle name="Обычный 4 3 2 3 2 3 2 2 2" xfId="6323"/>
    <cellStyle name="Обычный 4 3 2 3 2 3 2 2 2 2" xfId="15283"/>
    <cellStyle name="Обычный 4 3 2 3 2 3 2 2 3" xfId="6324"/>
    <cellStyle name="Обычный 4 3 2 3 2 3 2 2 3 2" xfId="15284"/>
    <cellStyle name="Обычный 4 3 2 3 2 3 2 2 4" xfId="15285"/>
    <cellStyle name="Обычный 4 3 2 3 2 3 2 3" xfId="6325"/>
    <cellStyle name="Обычный 4 3 2 3 2 3 2 3 2" xfId="15286"/>
    <cellStyle name="Обычный 4 3 2 3 2 3 2 4" xfId="6326"/>
    <cellStyle name="Обычный 4 3 2 3 2 3 2 4 2" xfId="15287"/>
    <cellStyle name="Обычный 4 3 2 3 2 3 2 5" xfId="15288"/>
    <cellStyle name="Обычный 4 3 2 3 2 3 3" xfId="6327"/>
    <cellStyle name="Обычный 4 3 2 3 2 3 3 2" xfId="6328"/>
    <cellStyle name="Обычный 4 3 2 3 2 3 3 2 2" xfId="6329"/>
    <cellStyle name="Обычный 4 3 2 3 2 3 3 2 2 2" xfId="15289"/>
    <cellStyle name="Обычный 4 3 2 3 2 3 3 2 3" xfId="15290"/>
    <cellStyle name="Обычный 4 3 2 3 2 3 3 3" xfId="6330"/>
    <cellStyle name="Обычный 4 3 2 3 2 3 3 3 2" xfId="15291"/>
    <cellStyle name="Обычный 4 3 2 3 2 3 3 4" xfId="6331"/>
    <cellStyle name="Обычный 4 3 2 3 2 3 3 4 2" xfId="15292"/>
    <cellStyle name="Обычный 4 3 2 3 2 3 3 5" xfId="15293"/>
    <cellStyle name="Обычный 4 3 2 3 2 3 4" xfId="6332"/>
    <cellStyle name="Обычный 4 3 2 3 2 3 4 2" xfId="6333"/>
    <cellStyle name="Обычный 4 3 2 3 2 3 4 2 2" xfId="15294"/>
    <cellStyle name="Обычный 4 3 2 3 2 3 4 3" xfId="15295"/>
    <cellStyle name="Обычный 4 3 2 3 2 3 5" xfId="6334"/>
    <cellStyle name="Обычный 4 3 2 3 2 3 5 2" xfId="15296"/>
    <cellStyle name="Обычный 4 3 2 3 2 3 6" xfId="6335"/>
    <cellStyle name="Обычный 4 3 2 3 2 3 6 2" xfId="15297"/>
    <cellStyle name="Обычный 4 3 2 3 2 3 7" xfId="15298"/>
    <cellStyle name="Обычный 4 3 2 3 2 4" xfId="6336"/>
    <cellStyle name="Обычный 4 3 2 3 2 4 2" xfId="6337"/>
    <cellStyle name="Обычный 4 3 2 3 2 4 2 2" xfId="6338"/>
    <cellStyle name="Обычный 4 3 2 3 2 4 2 2 2" xfId="15299"/>
    <cellStyle name="Обычный 4 3 2 3 2 4 2 3" xfId="6339"/>
    <cellStyle name="Обычный 4 3 2 3 2 4 2 3 2" xfId="15300"/>
    <cellStyle name="Обычный 4 3 2 3 2 4 2 4" xfId="15301"/>
    <cellStyle name="Обычный 4 3 2 3 2 4 3" xfId="6340"/>
    <cellStyle name="Обычный 4 3 2 3 2 4 3 2" xfId="15302"/>
    <cellStyle name="Обычный 4 3 2 3 2 4 4" xfId="6341"/>
    <cellStyle name="Обычный 4 3 2 3 2 4 4 2" xfId="15303"/>
    <cellStyle name="Обычный 4 3 2 3 2 4 5" xfId="15304"/>
    <cellStyle name="Обычный 4 3 2 3 2 5" xfId="6342"/>
    <cellStyle name="Обычный 4 3 2 3 2 5 2" xfId="6343"/>
    <cellStyle name="Обычный 4 3 2 3 2 5 2 2" xfId="6344"/>
    <cellStyle name="Обычный 4 3 2 3 2 5 2 2 2" xfId="15305"/>
    <cellStyle name="Обычный 4 3 2 3 2 5 2 3" xfId="15306"/>
    <cellStyle name="Обычный 4 3 2 3 2 5 3" xfId="6345"/>
    <cellStyle name="Обычный 4 3 2 3 2 5 3 2" xfId="15307"/>
    <cellStyle name="Обычный 4 3 2 3 2 5 4" xfId="6346"/>
    <cellStyle name="Обычный 4 3 2 3 2 5 4 2" xfId="15308"/>
    <cellStyle name="Обычный 4 3 2 3 2 5 5" xfId="15309"/>
    <cellStyle name="Обычный 4 3 2 3 2 6" xfId="6347"/>
    <cellStyle name="Обычный 4 3 2 3 2 6 2" xfId="6348"/>
    <cellStyle name="Обычный 4 3 2 3 2 6 2 2" xfId="15310"/>
    <cellStyle name="Обычный 4 3 2 3 2 6 3" xfId="15311"/>
    <cellStyle name="Обычный 4 3 2 3 2 7" xfId="6349"/>
    <cellStyle name="Обычный 4 3 2 3 2 7 2" xfId="15312"/>
    <cellStyle name="Обычный 4 3 2 3 2 8" xfId="6350"/>
    <cellStyle name="Обычный 4 3 2 3 2 8 2" xfId="15313"/>
    <cellStyle name="Обычный 4 3 2 3 2 9" xfId="15314"/>
    <cellStyle name="Обычный 4 3 2 3 3" xfId="6351"/>
    <cellStyle name="Обычный 4 3 2 3 3 2" xfId="6352"/>
    <cellStyle name="Обычный 4 3 2 3 3 2 2" xfId="6353"/>
    <cellStyle name="Обычный 4 3 2 3 3 2 2 2" xfId="6354"/>
    <cellStyle name="Обычный 4 3 2 3 3 2 2 2 2" xfId="6355"/>
    <cellStyle name="Обычный 4 3 2 3 3 2 2 2 2 2" xfId="15315"/>
    <cellStyle name="Обычный 4 3 2 3 3 2 2 2 3" xfId="6356"/>
    <cellStyle name="Обычный 4 3 2 3 3 2 2 2 3 2" xfId="15316"/>
    <cellStyle name="Обычный 4 3 2 3 3 2 2 2 4" xfId="15317"/>
    <cellStyle name="Обычный 4 3 2 3 3 2 2 3" xfId="6357"/>
    <cellStyle name="Обычный 4 3 2 3 3 2 2 3 2" xfId="15318"/>
    <cellStyle name="Обычный 4 3 2 3 3 2 2 4" xfId="6358"/>
    <cellStyle name="Обычный 4 3 2 3 3 2 2 4 2" xfId="15319"/>
    <cellStyle name="Обычный 4 3 2 3 3 2 2 5" xfId="15320"/>
    <cellStyle name="Обычный 4 3 2 3 3 2 3" xfId="6359"/>
    <cellStyle name="Обычный 4 3 2 3 3 2 3 2" xfId="6360"/>
    <cellStyle name="Обычный 4 3 2 3 3 2 3 2 2" xfId="6361"/>
    <cellStyle name="Обычный 4 3 2 3 3 2 3 2 2 2" xfId="15321"/>
    <cellStyle name="Обычный 4 3 2 3 3 2 3 2 3" xfId="15322"/>
    <cellStyle name="Обычный 4 3 2 3 3 2 3 3" xfId="6362"/>
    <cellStyle name="Обычный 4 3 2 3 3 2 3 3 2" xfId="15323"/>
    <cellStyle name="Обычный 4 3 2 3 3 2 3 4" xfId="6363"/>
    <cellStyle name="Обычный 4 3 2 3 3 2 3 4 2" xfId="15324"/>
    <cellStyle name="Обычный 4 3 2 3 3 2 3 5" xfId="15325"/>
    <cellStyle name="Обычный 4 3 2 3 3 2 4" xfId="6364"/>
    <cellStyle name="Обычный 4 3 2 3 3 2 4 2" xfId="6365"/>
    <cellStyle name="Обычный 4 3 2 3 3 2 4 2 2" xfId="15326"/>
    <cellStyle name="Обычный 4 3 2 3 3 2 4 3" xfId="15327"/>
    <cellStyle name="Обычный 4 3 2 3 3 2 5" xfId="6366"/>
    <cellStyle name="Обычный 4 3 2 3 3 2 5 2" xfId="15328"/>
    <cellStyle name="Обычный 4 3 2 3 3 2 6" xfId="6367"/>
    <cellStyle name="Обычный 4 3 2 3 3 2 6 2" xfId="15329"/>
    <cellStyle name="Обычный 4 3 2 3 3 2 7" xfId="15330"/>
    <cellStyle name="Обычный 4 3 2 3 3 3" xfId="6368"/>
    <cellStyle name="Обычный 4 3 2 3 3 3 2" xfId="6369"/>
    <cellStyle name="Обычный 4 3 2 3 3 3 2 2" xfId="6370"/>
    <cellStyle name="Обычный 4 3 2 3 3 3 2 2 2" xfId="15331"/>
    <cellStyle name="Обычный 4 3 2 3 3 3 2 3" xfId="6371"/>
    <cellStyle name="Обычный 4 3 2 3 3 3 2 3 2" xfId="15332"/>
    <cellStyle name="Обычный 4 3 2 3 3 3 2 4" xfId="15333"/>
    <cellStyle name="Обычный 4 3 2 3 3 3 3" xfId="6372"/>
    <cellStyle name="Обычный 4 3 2 3 3 3 3 2" xfId="15334"/>
    <cellStyle name="Обычный 4 3 2 3 3 3 4" xfId="6373"/>
    <cellStyle name="Обычный 4 3 2 3 3 3 4 2" xfId="15335"/>
    <cellStyle name="Обычный 4 3 2 3 3 3 5" xfId="15336"/>
    <cellStyle name="Обычный 4 3 2 3 3 4" xfId="6374"/>
    <cellStyle name="Обычный 4 3 2 3 3 4 2" xfId="6375"/>
    <cellStyle name="Обычный 4 3 2 3 3 4 2 2" xfId="6376"/>
    <cellStyle name="Обычный 4 3 2 3 3 4 2 2 2" xfId="15337"/>
    <cellStyle name="Обычный 4 3 2 3 3 4 2 3" xfId="15338"/>
    <cellStyle name="Обычный 4 3 2 3 3 4 3" xfId="6377"/>
    <cellStyle name="Обычный 4 3 2 3 3 4 3 2" xfId="15339"/>
    <cellStyle name="Обычный 4 3 2 3 3 4 4" xfId="6378"/>
    <cellStyle name="Обычный 4 3 2 3 3 4 4 2" xfId="15340"/>
    <cellStyle name="Обычный 4 3 2 3 3 4 5" xfId="15341"/>
    <cellStyle name="Обычный 4 3 2 3 3 5" xfId="6379"/>
    <cellStyle name="Обычный 4 3 2 3 3 5 2" xfId="6380"/>
    <cellStyle name="Обычный 4 3 2 3 3 5 2 2" xfId="15342"/>
    <cellStyle name="Обычный 4 3 2 3 3 5 3" xfId="15343"/>
    <cellStyle name="Обычный 4 3 2 3 3 6" xfId="6381"/>
    <cellStyle name="Обычный 4 3 2 3 3 6 2" xfId="15344"/>
    <cellStyle name="Обычный 4 3 2 3 3 7" xfId="6382"/>
    <cellStyle name="Обычный 4 3 2 3 3 7 2" xfId="15345"/>
    <cellStyle name="Обычный 4 3 2 3 3 8" xfId="15346"/>
    <cellStyle name="Обычный 4 3 2 3 4" xfId="6383"/>
    <cellStyle name="Обычный 4 3 2 3 4 2" xfId="6384"/>
    <cellStyle name="Обычный 4 3 2 3 4 2 2" xfId="6385"/>
    <cellStyle name="Обычный 4 3 2 3 4 2 2 2" xfId="6386"/>
    <cellStyle name="Обычный 4 3 2 3 4 2 2 2 2" xfId="15347"/>
    <cellStyle name="Обычный 4 3 2 3 4 2 2 3" xfId="6387"/>
    <cellStyle name="Обычный 4 3 2 3 4 2 2 3 2" xfId="15348"/>
    <cellStyle name="Обычный 4 3 2 3 4 2 2 4" xfId="15349"/>
    <cellStyle name="Обычный 4 3 2 3 4 2 3" xfId="6388"/>
    <cellStyle name="Обычный 4 3 2 3 4 2 3 2" xfId="15350"/>
    <cellStyle name="Обычный 4 3 2 3 4 2 4" xfId="6389"/>
    <cellStyle name="Обычный 4 3 2 3 4 2 4 2" xfId="15351"/>
    <cellStyle name="Обычный 4 3 2 3 4 2 5" xfId="15352"/>
    <cellStyle name="Обычный 4 3 2 3 4 3" xfId="6390"/>
    <cellStyle name="Обычный 4 3 2 3 4 3 2" xfId="6391"/>
    <cellStyle name="Обычный 4 3 2 3 4 3 2 2" xfId="6392"/>
    <cellStyle name="Обычный 4 3 2 3 4 3 2 2 2" xfId="15353"/>
    <cellStyle name="Обычный 4 3 2 3 4 3 2 3" xfId="15354"/>
    <cellStyle name="Обычный 4 3 2 3 4 3 3" xfId="6393"/>
    <cellStyle name="Обычный 4 3 2 3 4 3 3 2" xfId="15355"/>
    <cellStyle name="Обычный 4 3 2 3 4 3 4" xfId="6394"/>
    <cellStyle name="Обычный 4 3 2 3 4 3 4 2" xfId="15356"/>
    <cellStyle name="Обычный 4 3 2 3 4 3 5" xfId="15357"/>
    <cellStyle name="Обычный 4 3 2 3 4 4" xfId="6395"/>
    <cellStyle name="Обычный 4 3 2 3 4 4 2" xfId="6396"/>
    <cellStyle name="Обычный 4 3 2 3 4 4 2 2" xfId="15358"/>
    <cellStyle name="Обычный 4 3 2 3 4 4 3" xfId="15359"/>
    <cellStyle name="Обычный 4 3 2 3 4 5" xfId="6397"/>
    <cellStyle name="Обычный 4 3 2 3 4 5 2" xfId="15360"/>
    <cellStyle name="Обычный 4 3 2 3 4 6" xfId="6398"/>
    <cellStyle name="Обычный 4 3 2 3 4 6 2" xfId="15361"/>
    <cellStyle name="Обычный 4 3 2 3 4 7" xfId="15362"/>
    <cellStyle name="Обычный 4 3 2 3 5" xfId="6399"/>
    <cellStyle name="Обычный 4 3 2 3 5 2" xfId="6400"/>
    <cellStyle name="Обычный 4 3 2 3 5 2 2" xfId="6401"/>
    <cellStyle name="Обычный 4 3 2 3 5 2 2 2" xfId="15363"/>
    <cellStyle name="Обычный 4 3 2 3 5 2 3" xfId="6402"/>
    <cellStyle name="Обычный 4 3 2 3 5 2 3 2" xfId="15364"/>
    <cellStyle name="Обычный 4 3 2 3 5 2 4" xfId="15365"/>
    <cellStyle name="Обычный 4 3 2 3 5 3" xfId="6403"/>
    <cellStyle name="Обычный 4 3 2 3 5 3 2" xfId="15366"/>
    <cellStyle name="Обычный 4 3 2 3 5 4" xfId="6404"/>
    <cellStyle name="Обычный 4 3 2 3 5 4 2" xfId="15367"/>
    <cellStyle name="Обычный 4 3 2 3 5 5" xfId="15368"/>
    <cellStyle name="Обычный 4 3 2 3 6" xfId="6405"/>
    <cellStyle name="Обычный 4 3 2 3 6 2" xfId="6406"/>
    <cellStyle name="Обычный 4 3 2 3 6 2 2" xfId="6407"/>
    <cellStyle name="Обычный 4 3 2 3 6 2 2 2" xfId="15369"/>
    <cellStyle name="Обычный 4 3 2 3 6 2 3" xfId="15370"/>
    <cellStyle name="Обычный 4 3 2 3 6 3" xfId="6408"/>
    <cellStyle name="Обычный 4 3 2 3 6 3 2" xfId="15371"/>
    <cellStyle name="Обычный 4 3 2 3 6 4" xfId="6409"/>
    <cellStyle name="Обычный 4 3 2 3 6 4 2" xfId="15372"/>
    <cellStyle name="Обычный 4 3 2 3 6 5" xfId="15373"/>
    <cellStyle name="Обычный 4 3 2 3 7" xfId="6410"/>
    <cellStyle name="Обычный 4 3 2 3 7 2" xfId="6411"/>
    <cellStyle name="Обычный 4 3 2 3 7 2 2" xfId="15374"/>
    <cellStyle name="Обычный 4 3 2 3 7 3" xfId="15375"/>
    <cellStyle name="Обычный 4 3 2 3 8" xfId="6412"/>
    <cellStyle name="Обычный 4 3 2 3 8 2" xfId="15376"/>
    <cellStyle name="Обычный 4 3 2 3 9" xfId="6413"/>
    <cellStyle name="Обычный 4 3 2 3 9 2" xfId="15377"/>
    <cellStyle name="Обычный 4 3 2 4" xfId="6414"/>
    <cellStyle name="Обычный 4 3 2 4 2" xfId="6415"/>
    <cellStyle name="Обычный 4 3 2 4 2 2" xfId="6416"/>
    <cellStyle name="Обычный 4 3 2 4 2 2 2" xfId="6417"/>
    <cellStyle name="Обычный 4 3 2 4 2 2 2 2" xfId="6418"/>
    <cellStyle name="Обычный 4 3 2 4 2 2 2 2 2" xfId="6419"/>
    <cellStyle name="Обычный 4 3 2 4 2 2 2 2 2 2" xfId="15378"/>
    <cellStyle name="Обычный 4 3 2 4 2 2 2 2 3" xfId="6420"/>
    <cellStyle name="Обычный 4 3 2 4 2 2 2 2 3 2" xfId="15379"/>
    <cellStyle name="Обычный 4 3 2 4 2 2 2 2 4" xfId="15380"/>
    <cellStyle name="Обычный 4 3 2 4 2 2 2 3" xfId="6421"/>
    <cellStyle name="Обычный 4 3 2 4 2 2 2 3 2" xfId="15381"/>
    <cellStyle name="Обычный 4 3 2 4 2 2 2 4" xfId="6422"/>
    <cellStyle name="Обычный 4 3 2 4 2 2 2 4 2" xfId="15382"/>
    <cellStyle name="Обычный 4 3 2 4 2 2 2 5" xfId="15383"/>
    <cellStyle name="Обычный 4 3 2 4 2 2 3" xfId="6423"/>
    <cellStyle name="Обычный 4 3 2 4 2 2 3 2" xfId="6424"/>
    <cellStyle name="Обычный 4 3 2 4 2 2 3 2 2" xfId="6425"/>
    <cellStyle name="Обычный 4 3 2 4 2 2 3 2 2 2" xfId="15384"/>
    <cellStyle name="Обычный 4 3 2 4 2 2 3 2 3" xfId="15385"/>
    <cellStyle name="Обычный 4 3 2 4 2 2 3 3" xfId="6426"/>
    <cellStyle name="Обычный 4 3 2 4 2 2 3 3 2" xfId="15386"/>
    <cellStyle name="Обычный 4 3 2 4 2 2 3 4" xfId="6427"/>
    <cellStyle name="Обычный 4 3 2 4 2 2 3 4 2" xfId="15387"/>
    <cellStyle name="Обычный 4 3 2 4 2 2 3 5" xfId="15388"/>
    <cellStyle name="Обычный 4 3 2 4 2 2 4" xfId="6428"/>
    <cellStyle name="Обычный 4 3 2 4 2 2 4 2" xfId="6429"/>
    <cellStyle name="Обычный 4 3 2 4 2 2 4 2 2" xfId="15389"/>
    <cellStyle name="Обычный 4 3 2 4 2 2 4 3" xfId="15390"/>
    <cellStyle name="Обычный 4 3 2 4 2 2 5" xfId="6430"/>
    <cellStyle name="Обычный 4 3 2 4 2 2 5 2" xfId="15391"/>
    <cellStyle name="Обычный 4 3 2 4 2 2 6" xfId="6431"/>
    <cellStyle name="Обычный 4 3 2 4 2 2 6 2" xfId="15392"/>
    <cellStyle name="Обычный 4 3 2 4 2 2 7" xfId="15393"/>
    <cellStyle name="Обычный 4 3 2 4 2 3" xfId="6432"/>
    <cellStyle name="Обычный 4 3 2 4 2 3 2" xfId="6433"/>
    <cellStyle name="Обычный 4 3 2 4 2 3 2 2" xfId="6434"/>
    <cellStyle name="Обычный 4 3 2 4 2 3 2 2 2" xfId="15394"/>
    <cellStyle name="Обычный 4 3 2 4 2 3 2 3" xfId="6435"/>
    <cellStyle name="Обычный 4 3 2 4 2 3 2 3 2" xfId="15395"/>
    <cellStyle name="Обычный 4 3 2 4 2 3 2 4" xfId="15396"/>
    <cellStyle name="Обычный 4 3 2 4 2 3 3" xfId="6436"/>
    <cellStyle name="Обычный 4 3 2 4 2 3 3 2" xfId="15397"/>
    <cellStyle name="Обычный 4 3 2 4 2 3 4" xfId="6437"/>
    <cellStyle name="Обычный 4 3 2 4 2 3 4 2" xfId="15398"/>
    <cellStyle name="Обычный 4 3 2 4 2 3 5" xfId="15399"/>
    <cellStyle name="Обычный 4 3 2 4 2 4" xfId="6438"/>
    <cellStyle name="Обычный 4 3 2 4 2 4 2" xfId="6439"/>
    <cellStyle name="Обычный 4 3 2 4 2 4 2 2" xfId="6440"/>
    <cellStyle name="Обычный 4 3 2 4 2 4 2 2 2" xfId="15400"/>
    <cellStyle name="Обычный 4 3 2 4 2 4 2 3" xfId="15401"/>
    <cellStyle name="Обычный 4 3 2 4 2 4 3" xfId="6441"/>
    <cellStyle name="Обычный 4 3 2 4 2 4 3 2" xfId="15402"/>
    <cellStyle name="Обычный 4 3 2 4 2 4 4" xfId="6442"/>
    <cellStyle name="Обычный 4 3 2 4 2 4 4 2" xfId="15403"/>
    <cellStyle name="Обычный 4 3 2 4 2 4 5" xfId="15404"/>
    <cellStyle name="Обычный 4 3 2 4 2 5" xfId="6443"/>
    <cellStyle name="Обычный 4 3 2 4 2 5 2" xfId="6444"/>
    <cellStyle name="Обычный 4 3 2 4 2 5 2 2" xfId="15405"/>
    <cellStyle name="Обычный 4 3 2 4 2 5 3" xfId="15406"/>
    <cellStyle name="Обычный 4 3 2 4 2 6" xfId="6445"/>
    <cellStyle name="Обычный 4 3 2 4 2 6 2" xfId="15407"/>
    <cellStyle name="Обычный 4 3 2 4 2 7" xfId="6446"/>
    <cellStyle name="Обычный 4 3 2 4 2 7 2" xfId="15408"/>
    <cellStyle name="Обычный 4 3 2 4 2 8" xfId="15409"/>
    <cellStyle name="Обычный 4 3 2 4 3" xfId="6447"/>
    <cellStyle name="Обычный 4 3 2 4 3 2" xfId="6448"/>
    <cellStyle name="Обычный 4 3 2 4 3 2 2" xfId="6449"/>
    <cellStyle name="Обычный 4 3 2 4 3 2 2 2" xfId="6450"/>
    <cellStyle name="Обычный 4 3 2 4 3 2 2 2 2" xfId="15410"/>
    <cellStyle name="Обычный 4 3 2 4 3 2 2 3" xfId="6451"/>
    <cellStyle name="Обычный 4 3 2 4 3 2 2 3 2" xfId="15411"/>
    <cellStyle name="Обычный 4 3 2 4 3 2 2 4" xfId="15412"/>
    <cellStyle name="Обычный 4 3 2 4 3 2 3" xfId="6452"/>
    <cellStyle name="Обычный 4 3 2 4 3 2 3 2" xfId="15413"/>
    <cellStyle name="Обычный 4 3 2 4 3 2 4" xfId="6453"/>
    <cellStyle name="Обычный 4 3 2 4 3 2 4 2" xfId="15414"/>
    <cellStyle name="Обычный 4 3 2 4 3 2 5" xfId="15415"/>
    <cellStyle name="Обычный 4 3 2 4 3 3" xfId="6454"/>
    <cellStyle name="Обычный 4 3 2 4 3 3 2" xfId="6455"/>
    <cellStyle name="Обычный 4 3 2 4 3 3 2 2" xfId="6456"/>
    <cellStyle name="Обычный 4 3 2 4 3 3 2 2 2" xfId="15416"/>
    <cellStyle name="Обычный 4 3 2 4 3 3 2 3" xfId="15417"/>
    <cellStyle name="Обычный 4 3 2 4 3 3 3" xfId="6457"/>
    <cellStyle name="Обычный 4 3 2 4 3 3 3 2" xfId="15418"/>
    <cellStyle name="Обычный 4 3 2 4 3 3 4" xfId="6458"/>
    <cellStyle name="Обычный 4 3 2 4 3 3 4 2" xfId="15419"/>
    <cellStyle name="Обычный 4 3 2 4 3 3 5" xfId="15420"/>
    <cellStyle name="Обычный 4 3 2 4 3 4" xfId="6459"/>
    <cellStyle name="Обычный 4 3 2 4 3 4 2" xfId="6460"/>
    <cellStyle name="Обычный 4 3 2 4 3 4 2 2" xfId="15421"/>
    <cellStyle name="Обычный 4 3 2 4 3 4 3" xfId="15422"/>
    <cellStyle name="Обычный 4 3 2 4 3 5" xfId="6461"/>
    <cellStyle name="Обычный 4 3 2 4 3 5 2" xfId="15423"/>
    <cellStyle name="Обычный 4 3 2 4 3 6" xfId="6462"/>
    <cellStyle name="Обычный 4 3 2 4 3 6 2" xfId="15424"/>
    <cellStyle name="Обычный 4 3 2 4 3 7" xfId="15425"/>
    <cellStyle name="Обычный 4 3 2 4 4" xfId="6463"/>
    <cellStyle name="Обычный 4 3 2 4 4 2" xfId="6464"/>
    <cellStyle name="Обычный 4 3 2 4 4 2 2" xfId="6465"/>
    <cellStyle name="Обычный 4 3 2 4 4 2 2 2" xfId="15426"/>
    <cellStyle name="Обычный 4 3 2 4 4 2 3" xfId="6466"/>
    <cellStyle name="Обычный 4 3 2 4 4 2 3 2" xfId="15427"/>
    <cellStyle name="Обычный 4 3 2 4 4 2 4" xfId="15428"/>
    <cellStyle name="Обычный 4 3 2 4 4 3" xfId="6467"/>
    <cellStyle name="Обычный 4 3 2 4 4 3 2" xfId="15429"/>
    <cellStyle name="Обычный 4 3 2 4 4 4" xfId="6468"/>
    <cellStyle name="Обычный 4 3 2 4 4 4 2" xfId="15430"/>
    <cellStyle name="Обычный 4 3 2 4 4 5" xfId="15431"/>
    <cellStyle name="Обычный 4 3 2 4 5" xfId="6469"/>
    <cellStyle name="Обычный 4 3 2 4 5 2" xfId="6470"/>
    <cellStyle name="Обычный 4 3 2 4 5 2 2" xfId="6471"/>
    <cellStyle name="Обычный 4 3 2 4 5 2 2 2" xfId="15432"/>
    <cellStyle name="Обычный 4 3 2 4 5 2 3" xfId="15433"/>
    <cellStyle name="Обычный 4 3 2 4 5 3" xfId="6472"/>
    <cellStyle name="Обычный 4 3 2 4 5 3 2" xfId="15434"/>
    <cellStyle name="Обычный 4 3 2 4 5 4" xfId="6473"/>
    <cellStyle name="Обычный 4 3 2 4 5 4 2" xfId="15435"/>
    <cellStyle name="Обычный 4 3 2 4 5 5" xfId="15436"/>
    <cellStyle name="Обычный 4 3 2 4 6" xfId="6474"/>
    <cellStyle name="Обычный 4 3 2 4 6 2" xfId="6475"/>
    <cellStyle name="Обычный 4 3 2 4 6 2 2" xfId="15437"/>
    <cellStyle name="Обычный 4 3 2 4 6 3" xfId="15438"/>
    <cellStyle name="Обычный 4 3 2 4 7" xfId="6476"/>
    <cellStyle name="Обычный 4 3 2 4 7 2" xfId="15439"/>
    <cellStyle name="Обычный 4 3 2 4 8" xfId="6477"/>
    <cellStyle name="Обычный 4 3 2 4 8 2" xfId="15440"/>
    <cellStyle name="Обычный 4 3 2 4 9" xfId="15441"/>
    <cellStyle name="Обычный 4 3 2 5" xfId="6478"/>
    <cellStyle name="Обычный 4 3 2 5 2" xfId="6479"/>
    <cellStyle name="Обычный 4 3 2 5 2 2" xfId="6480"/>
    <cellStyle name="Обычный 4 3 2 5 2 2 2" xfId="6481"/>
    <cellStyle name="Обычный 4 3 2 5 2 2 2 2" xfId="6482"/>
    <cellStyle name="Обычный 4 3 2 5 2 2 2 2 2" xfId="15442"/>
    <cellStyle name="Обычный 4 3 2 5 2 2 2 3" xfId="6483"/>
    <cellStyle name="Обычный 4 3 2 5 2 2 2 3 2" xfId="15443"/>
    <cellStyle name="Обычный 4 3 2 5 2 2 2 4" xfId="15444"/>
    <cellStyle name="Обычный 4 3 2 5 2 2 3" xfId="6484"/>
    <cellStyle name="Обычный 4 3 2 5 2 2 3 2" xfId="15445"/>
    <cellStyle name="Обычный 4 3 2 5 2 2 4" xfId="6485"/>
    <cellStyle name="Обычный 4 3 2 5 2 2 4 2" xfId="15446"/>
    <cellStyle name="Обычный 4 3 2 5 2 2 5" xfId="15447"/>
    <cellStyle name="Обычный 4 3 2 5 2 3" xfId="6486"/>
    <cellStyle name="Обычный 4 3 2 5 2 3 2" xfId="6487"/>
    <cellStyle name="Обычный 4 3 2 5 2 3 2 2" xfId="6488"/>
    <cellStyle name="Обычный 4 3 2 5 2 3 2 2 2" xfId="15448"/>
    <cellStyle name="Обычный 4 3 2 5 2 3 2 3" xfId="15449"/>
    <cellStyle name="Обычный 4 3 2 5 2 3 3" xfId="6489"/>
    <cellStyle name="Обычный 4 3 2 5 2 3 3 2" xfId="15450"/>
    <cellStyle name="Обычный 4 3 2 5 2 3 4" xfId="6490"/>
    <cellStyle name="Обычный 4 3 2 5 2 3 4 2" xfId="15451"/>
    <cellStyle name="Обычный 4 3 2 5 2 3 5" xfId="15452"/>
    <cellStyle name="Обычный 4 3 2 5 2 4" xfId="6491"/>
    <cellStyle name="Обычный 4 3 2 5 2 4 2" xfId="6492"/>
    <cellStyle name="Обычный 4 3 2 5 2 4 2 2" xfId="15453"/>
    <cellStyle name="Обычный 4 3 2 5 2 4 3" xfId="15454"/>
    <cellStyle name="Обычный 4 3 2 5 2 5" xfId="6493"/>
    <cellStyle name="Обычный 4 3 2 5 2 5 2" xfId="15455"/>
    <cellStyle name="Обычный 4 3 2 5 2 6" xfId="6494"/>
    <cellStyle name="Обычный 4 3 2 5 2 6 2" xfId="15456"/>
    <cellStyle name="Обычный 4 3 2 5 2 7" xfId="15457"/>
    <cellStyle name="Обычный 4 3 2 5 3" xfId="6495"/>
    <cellStyle name="Обычный 4 3 2 5 3 2" xfId="6496"/>
    <cellStyle name="Обычный 4 3 2 5 3 2 2" xfId="6497"/>
    <cellStyle name="Обычный 4 3 2 5 3 2 2 2" xfId="15458"/>
    <cellStyle name="Обычный 4 3 2 5 3 2 3" xfId="6498"/>
    <cellStyle name="Обычный 4 3 2 5 3 2 3 2" xfId="15459"/>
    <cellStyle name="Обычный 4 3 2 5 3 2 4" xfId="15460"/>
    <cellStyle name="Обычный 4 3 2 5 3 3" xfId="6499"/>
    <cellStyle name="Обычный 4 3 2 5 3 3 2" xfId="15461"/>
    <cellStyle name="Обычный 4 3 2 5 3 4" xfId="6500"/>
    <cellStyle name="Обычный 4 3 2 5 3 4 2" xfId="15462"/>
    <cellStyle name="Обычный 4 3 2 5 3 5" xfId="15463"/>
    <cellStyle name="Обычный 4 3 2 5 4" xfId="6501"/>
    <cellStyle name="Обычный 4 3 2 5 4 2" xfId="6502"/>
    <cellStyle name="Обычный 4 3 2 5 4 2 2" xfId="6503"/>
    <cellStyle name="Обычный 4 3 2 5 4 2 2 2" xfId="15464"/>
    <cellStyle name="Обычный 4 3 2 5 4 2 3" xfId="15465"/>
    <cellStyle name="Обычный 4 3 2 5 4 3" xfId="6504"/>
    <cellStyle name="Обычный 4 3 2 5 4 3 2" xfId="15466"/>
    <cellStyle name="Обычный 4 3 2 5 4 4" xfId="6505"/>
    <cellStyle name="Обычный 4 3 2 5 4 4 2" xfId="15467"/>
    <cellStyle name="Обычный 4 3 2 5 4 5" xfId="15468"/>
    <cellStyle name="Обычный 4 3 2 5 5" xfId="6506"/>
    <cellStyle name="Обычный 4 3 2 5 5 2" xfId="6507"/>
    <cellStyle name="Обычный 4 3 2 5 5 2 2" xfId="15469"/>
    <cellStyle name="Обычный 4 3 2 5 5 3" xfId="15470"/>
    <cellStyle name="Обычный 4 3 2 5 6" xfId="6508"/>
    <cellStyle name="Обычный 4 3 2 5 6 2" xfId="15471"/>
    <cellStyle name="Обычный 4 3 2 5 7" xfId="6509"/>
    <cellStyle name="Обычный 4 3 2 5 7 2" xfId="15472"/>
    <cellStyle name="Обычный 4 3 2 5 8" xfId="15473"/>
    <cellStyle name="Обычный 4 3 2 6" xfId="6510"/>
    <cellStyle name="Обычный 4 3 2 7" xfId="15474"/>
    <cellStyle name="Обычный 4 3 3" xfId="6511"/>
    <cellStyle name="Обычный 4 3 3 10" xfId="6512"/>
    <cellStyle name="Обычный 4 3 3 10 2" xfId="15475"/>
    <cellStyle name="Обычный 4 3 3 11" xfId="6513"/>
    <cellStyle name="Обычный 4 3 3 11 2" xfId="15476"/>
    <cellStyle name="Обычный 4 3 3 12" xfId="15477"/>
    <cellStyle name="Обычный 4 3 3 2" xfId="6514"/>
    <cellStyle name="Обычный 4 3 3 2 10" xfId="6515"/>
    <cellStyle name="Обычный 4 3 3 2 10 2" xfId="15478"/>
    <cellStyle name="Обычный 4 3 3 2 11" xfId="15479"/>
    <cellStyle name="Обычный 4 3 3 2 2" xfId="6516"/>
    <cellStyle name="Обычный 4 3 3 2 2 10" xfId="15480"/>
    <cellStyle name="Обычный 4 3 3 2 2 2" xfId="6517"/>
    <cellStyle name="Обычный 4 3 3 2 2 2 2" xfId="6518"/>
    <cellStyle name="Обычный 4 3 3 2 2 2 2 2" xfId="6519"/>
    <cellStyle name="Обычный 4 3 3 2 2 2 2 2 2" xfId="6520"/>
    <cellStyle name="Обычный 4 3 3 2 2 2 2 2 2 2" xfId="6521"/>
    <cellStyle name="Обычный 4 3 3 2 2 2 2 2 2 2 2" xfId="6522"/>
    <cellStyle name="Обычный 4 3 3 2 2 2 2 2 2 2 2 2" xfId="15481"/>
    <cellStyle name="Обычный 4 3 3 2 2 2 2 2 2 2 3" xfId="6523"/>
    <cellStyle name="Обычный 4 3 3 2 2 2 2 2 2 2 3 2" xfId="15482"/>
    <cellStyle name="Обычный 4 3 3 2 2 2 2 2 2 2 4" xfId="15483"/>
    <cellStyle name="Обычный 4 3 3 2 2 2 2 2 2 3" xfId="6524"/>
    <cellStyle name="Обычный 4 3 3 2 2 2 2 2 2 3 2" xfId="15484"/>
    <cellStyle name="Обычный 4 3 3 2 2 2 2 2 2 4" xfId="6525"/>
    <cellStyle name="Обычный 4 3 3 2 2 2 2 2 2 4 2" xfId="15485"/>
    <cellStyle name="Обычный 4 3 3 2 2 2 2 2 2 5" xfId="15486"/>
    <cellStyle name="Обычный 4 3 3 2 2 2 2 2 3" xfId="6526"/>
    <cellStyle name="Обычный 4 3 3 2 2 2 2 2 3 2" xfId="6527"/>
    <cellStyle name="Обычный 4 3 3 2 2 2 2 2 3 2 2" xfId="6528"/>
    <cellStyle name="Обычный 4 3 3 2 2 2 2 2 3 2 2 2" xfId="15487"/>
    <cellStyle name="Обычный 4 3 3 2 2 2 2 2 3 2 3" xfId="15488"/>
    <cellStyle name="Обычный 4 3 3 2 2 2 2 2 3 3" xfId="6529"/>
    <cellStyle name="Обычный 4 3 3 2 2 2 2 2 3 3 2" xfId="15489"/>
    <cellStyle name="Обычный 4 3 3 2 2 2 2 2 3 4" xfId="6530"/>
    <cellStyle name="Обычный 4 3 3 2 2 2 2 2 3 4 2" xfId="15490"/>
    <cellStyle name="Обычный 4 3 3 2 2 2 2 2 3 5" xfId="15491"/>
    <cellStyle name="Обычный 4 3 3 2 2 2 2 2 4" xfId="6531"/>
    <cellStyle name="Обычный 4 3 3 2 2 2 2 2 4 2" xfId="6532"/>
    <cellStyle name="Обычный 4 3 3 2 2 2 2 2 4 2 2" xfId="15492"/>
    <cellStyle name="Обычный 4 3 3 2 2 2 2 2 4 3" xfId="15493"/>
    <cellStyle name="Обычный 4 3 3 2 2 2 2 2 5" xfId="6533"/>
    <cellStyle name="Обычный 4 3 3 2 2 2 2 2 5 2" xfId="15494"/>
    <cellStyle name="Обычный 4 3 3 2 2 2 2 2 6" xfId="6534"/>
    <cellStyle name="Обычный 4 3 3 2 2 2 2 2 6 2" xfId="15495"/>
    <cellStyle name="Обычный 4 3 3 2 2 2 2 2 7" xfId="15496"/>
    <cellStyle name="Обычный 4 3 3 2 2 2 2 3" xfId="6535"/>
    <cellStyle name="Обычный 4 3 3 2 2 2 2 3 2" xfId="6536"/>
    <cellStyle name="Обычный 4 3 3 2 2 2 2 3 2 2" xfId="6537"/>
    <cellStyle name="Обычный 4 3 3 2 2 2 2 3 2 2 2" xfId="15497"/>
    <cellStyle name="Обычный 4 3 3 2 2 2 2 3 2 3" xfId="6538"/>
    <cellStyle name="Обычный 4 3 3 2 2 2 2 3 2 3 2" xfId="15498"/>
    <cellStyle name="Обычный 4 3 3 2 2 2 2 3 2 4" xfId="15499"/>
    <cellStyle name="Обычный 4 3 3 2 2 2 2 3 3" xfId="6539"/>
    <cellStyle name="Обычный 4 3 3 2 2 2 2 3 3 2" xfId="15500"/>
    <cellStyle name="Обычный 4 3 3 2 2 2 2 3 4" xfId="6540"/>
    <cellStyle name="Обычный 4 3 3 2 2 2 2 3 4 2" xfId="15501"/>
    <cellStyle name="Обычный 4 3 3 2 2 2 2 3 5" xfId="15502"/>
    <cellStyle name="Обычный 4 3 3 2 2 2 2 4" xfId="6541"/>
    <cellStyle name="Обычный 4 3 3 2 2 2 2 4 2" xfId="6542"/>
    <cellStyle name="Обычный 4 3 3 2 2 2 2 4 2 2" xfId="6543"/>
    <cellStyle name="Обычный 4 3 3 2 2 2 2 4 2 2 2" xfId="15503"/>
    <cellStyle name="Обычный 4 3 3 2 2 2 2 4 2 3" xfId="15504"/>
    <cellStyle name="Обычный 4 3 3 2 2 2 2 4 3" xfId="6544"/>
    <cellStyle name="Обычный 4 3 3 2 2 2 2 4 3 2" xfId="15505"/>
    <cellStyle name="Обычный 4 3 3 2 2 2 2 4 4" xfId="6545"/>
    <cellStyle name="Обычный 4 3 3 2 2 2 2 4 4 2" xfId="15506"/>
    <cellStyle name="Обычный 4 3 3 2 2 2 2 4 5" xfId="15507"/>
    <cellStyle name="Обычный 4 3 3 2 2 2 2 5" xfId="6546"/>
    <cellStyle name="Обычный 4 3 3 2 2 2 2 5 2" xfId="6547"/>
    <cellStyle name="Обычный 4 3 3 2 2 2 2 5 2 2" xfId="15508"/>
    <cellStyle name="Обычный 4 3 3 2 2 2 2 5 3" xfId="15509"/>
    <cellStyle name="Обычный 4 3 3 2 2 2 2 6" xfId="6548"/>
    <cellStyle name="Обычный 4 3 3 2 2 2 2 6 2" xfId="15510"/>
    <cellStyle name="Обычный 4 3 3 2 2 2 2 7" xfId="6549"/>
    <cellStyle name="Обычный 4 3 3 2 2 2 2 7 2" xfId="15511"/>
    <cellStyle name="Обычный 4 3 3 2 2 2 2 8" xfId="15512"/>
    <cellStyle name="Обычный 4 3 3 2 2 2 3" xfId="6550"/>
    <cellStyle name="Обычный 4 3 3 2 2 2 3 2" xfId="6551"/>
    <cellStyle name="Обычный 4 3 3 2 2 2 3 2 2" xfId="6552"/>
    <cellStyle name="Обычный 4 3 3 2 2 2 3 2 2 2" xfId="6553"/>
    <cellStyle name="Обычный 4 3 3 2 2 2 3 2 2 2 2" xfId="15513"/>
    <cellStyle name="Обычный 4 3 3 2 2 2 3 2 2 3" xfId="6554"/>
    <cellStyle name="Обычный 4 3 3 2 2 2 3 2 2 3 2" xfId="15514"/>
    <cellStyle name="Обычный 4 3 3 2 2 2 3 2 2 4" xfId="15515"/>
    <cellStyle name="Обычный 4 3 3 2 2 2 3 2 3" xfId="6555"/>
    <cellStyle name="Обычный 4 3 3 2 2 2 3 2 3 2" xfId="15516"/>
    <cellStyle name="Обычный 4 3 3 2 2 2 3 2 4" xfId="6556"/>
    <cellStyle name="Обычный 4 3 3 2 2 2 3 2 4 2" xfId="15517"/>
    <cellStyle name="Обычный 4 3 3 2 2 2 3 2 5" xfId="15518"/>
    <cellStyle name="Обычный 4 3 3 2 2 2 3 3" xfId="6557"/>
    <cellStyle name="Обычный 4 3 3 2 2 2 3 3 2" xfId="6558"/>
    <cellStyle name="Обычный 4 3 3 2 2 2 3 3 2 2" xfId="6559"/>
    <cellStyle name="Обычный 4 3 3 2 2 2 3 3 2 2 2" xfId="15519"/>
    <cellStyle name="Обычный 4 3 3 2 2 2 3 3 2 3" xfId="15520"/>
    <cellStyle name="Обычный 4 3 3 2 2 2 3 3 3" xfId="6560"/>
    <cellStyle name="Обычный 4 3 3 2 2 2 3 3 3 2" xfId="15521"/>
    <cellStyle name="Обычный 4 3 3 2 2 2 3 3 4" xfId="6561"/>
    <cellStyle name="Обычный 4 3 3 2 2 2 3 3 4 2" xfId="15522"/>
    <cellStyle name="Обычный 4 3 3 2 2 2 3 3 5" xfId="15523"/>
    <cellStyle name="Обычный 4 3 3 2 2 2 3 4" xfId="6562"/>
    <cellStyle name="Обычный 4 3 3 2 2 2 3 4 2" xfId="6563"/>
    <cellStyle name="Обычный 4 3 3 2 2 2 3 4 2 2" xfId="15524"/>
    <cellStyle name="Обычный 4 3 3 2 2 2 3 4 3" xfId="15525"/>
    <cellStyle name="Обычный 4 3 3 2 2 2 3 5" xfId="6564"/>
    <cellStyle name="Обычный 4 3 3 2 2 2 3 5 2" xfId="15526"/>
    <cellStyle name="Обычный 4 3 3 2 2 2 3 6" xfId="6565"/>
    <cellStyle name="Обычный 4 3 3 2 2 2 3 6 2" xfId="15527"/>
    <cellStyle name="Обычный 4 3 3 2 2 2 3 7" xfId="15528"/>
    <cellStyle name="Обычный 4 3 3 2 2 2 4" xfId="6566"/>
    <cellStyle name="Обычный 4 3 3 2 2 2 4 2" xfId="6567"/>
    <cellStyle name="Обычный 4 3 3 2 2 2 4 2 2" xfId="6568"/>
    <cellStyle name="Обычный 4 3 3 2 2 2 4 2 2 2" xfId="15529"/>
    <cellStyle name="Обычный 4 3 3 2 2 2 4 2 3" xfId="6569"/>
    <cellStyle name="Обычный 4 3 3 2 2 2 4 2 3 2" xfId="15530"/>
    <cellStyle name="Обычный 4 3 3 2 2 2 4 2 4" xfId="15531"/>
    <cellStyle name="Обычный 4 3 3 2 2 2 4 3" xfId="6570"/>
    <cellStyle name="Обычный 4 3 3 2 2 2 4 3 2" xfId="15532"/>
    <cellStyle name="Обычный 4 3 3 2 2 2 4 4" xfId="6571"/>
    <cellStyle name="Обычный 4 3 3 2 2 2 4 4 2" xfId="15533"/>
    <cellStyle name="Обычный 4 3 3 2 2 2 4 5" xfId="15534"/>
    <cellStyle name="Обычный 4 3 3 2 2 2 5" xfId="6572"/>
    <cellStyle name="Обычный 4 3 3 2 2 2 5 2" xfId="6573"/>
    <cellStyle name="Обычный 4 3 3 2 2 2 5 2 2" xfId="6574"/>
    <cellStyle name="Обычный 4 3 3 2 2 2 5 2 2 2" xfId="15535"/>
    <cellStyle name="Обычный 4 3 3 2 2 2 5 2 3" xfId="15536"/>
    <cellStyle name="Обычный 4 3 3 2 2 2 5 3" xfId="6575"/>
    <cellStyle name="Обычный 4 3 3 2 2 2 5 3 2" xfId="15537"/>
    <cellStyle name="Обычный 4 3 3 2 2 2 5 4" xfId="6576"/>
    <cellStyle name="Обычный 4 3 3 2 2 2 5 4 2" xfId="15538"/>
    <cellStyle name="Обычный 4 3 3 2 2 2 5 5" xfId="15539"/>
    <cellStyle name="Обычный 4 3 3 2 2 2 6" xfId="6577"/>
    <cellStyle name="Обычный 4 3 3 2 2 2 6 2" xfId="6578"/>
    <cellStyle name="Обычный 4 3 3 2 2 2 6 2 2" xfId="15540"/>
    <cellStyle name="Обычный 4 3 3 2 2 2 6 3" xfId="15541"/>
    <cellStyle name="Обычный 4 3 3 2 2 2 7" xfId="6579"/>
    <cellStyle name="Обычный 4 3 3 2 2 2 7 2" xfId="15542"/>
    <cellStyle name="Обычный 4 3 3 2 2 2 8" xfId="6580"/>
    <cellStyle name="Обычный 4 3 3 2 2 2 8 2" xfId="15543"/>
    <cellStyle name="Обычный 4 3 3 2 2 2 9" xfId="15544"/>
    <cellStyle name="Обычный 4 3 3 2 2 3" xfId="6581"/>
    <cellStyle name="Обычный 4 3 3 2 2 3 2" xfId="6582"/>
    <cellStyle name="Обычный 4 3 3 2 2 3 2 2" xfId="6583"/>
    <cellStyle name="Обычный 4 3 3 2 2 3 2 2 2" xfId="6584"/>
    <cellStyle name="Обычный 4 3 3 2 2 3 2 2 2 2" xfId="6585"/>
    <cellStyle name="Обычный 4 3 3 2 2 3 2 2 2 2 2" xfId="15545"/>
    <cellStyle name="Обычный 4 3 3 2 2 3 2 2 2 3" xfId="6586"/>
    <cellStyle name="Обычный 4 3 3 2 2 3 2 2 2 3 2" xfId="15546"/>
    <cellStyle name="Обычный 4 3 3 2 2 3 2 2 2 4" xfId="15547"/>
    <cellStyle name="Обычный 4 3 3 2 2 3 2 2 3" xfId="6587"/>
    <cellStyle name="Обычный 4 3 3 2 2 3 2 2 3 2" xfId="15548"/>
    <cellStyle name="Обычный 4 3 3 2 2 3 2 2 4" xfId="6588"/>
    <cellStyle name="Обычный 4 3 3 2 2 3 2 2 4 2" xfId="15549"/>
    <cellStyle name="Обычный 4 3 3 2 2 3 2 2 5" xfId="15550"/>
    <cellStyle name="Обычный 4 3 3 2 2 3 2 3" xfId="6589"/>
    <cellStyle name="Обычный 4 3 3 2 2 3 2 3 2" xfId="6590"/>
    <cellStyle name="Обычный 4 3 3 2 2 3 2 3 2 2" xfId="6591"/>
    <cellStyle name="Обычный 4 3 3 2 2 3 2 3 2 2 2" xfId="15551"/>
    <cellStyle name="Обычный 4 3 3 2 2 3 2 3 2 3" xfId="15552"/>
    <cellStyle name="Обычный 4 3 3 2 2 3 2 3 3" xfId="6592"/>
    <cellStyle name="Обычный 4 3 3 2 2 3 2 3 3 2" xfId="15553"/>
    <cellStyle name="Обычный 4 3 3 2 2 3 2 3 4" xfId="6593"/>
    <cellStyle name="Обычный 4 3 3 2 2 3 2 3 4 2" xfId="15554"/>
    <cellStyle name="Обычный 4 3 3 2 2 3 2 3 5" xfId="15555"/>
    <cellStyle name="Обычный 4 3 3 2 2 3 2 4" xfId="6594"/>
    <cellStyle name="Обычный 4 3 3 2 2 3 2 4 2" xfId="6595"/>
    <cellStyle name="Обычный 4 3 3 2 2 3 2 4 2 2" xfId="15556"/>
    <cellStyle name="Обычный 4 3 3 2 2 3 2 4 3" xfId="15557"/>
    <cellStyle name="Обычный 4 3 3 2 2 3 2 5" xfId="6596"/>
    <cellStyle name="Обычный 4 3 3 2 2 3 2 5 2" xfId="15558"/>
    <cellStyle name="Обычный 4 3 3 2 2 3 2 6" xfId="6597"/>
    <cellStyle name="Обычный 4 3 3 2 2 3 2 6 2" xfId="15559"/>
    <cellStyle name="Обычный 4 3 3 2 2 3 2 7" xfId="15560"/>
    <cellStyle name="Обычный 4 3 3 2 2 3 3" xfId="6598"/>
    <cellStyle name="Обычный 4 3 3 2 2 3 3 2" xfId="6599"/>
    <cellStyle name="Обычный 4 3 3 2 2 3 3 2 2" xfId="6600"/>
    <cellStyle name="Обычный 4 3 3 2 2 3 3 2 2 2" xfId="15561"/>
    <cellStyle name="Обычный 4 3 3 2 2 3 3 2 3" xfId="6601"/>
    <cellStyle name="Обычный 4 3 3 2 2 3 3 2 3 2" xfId="15562"/>
    <cellStyle name="Обычный 4 3 3 2 2 3 3 2 4" xfId="15563"/>
    <cellStyle name="Обычный 4 3 3 2 2 3 3 3" xfId="6602"/>
    <cellStyle name="Обычный 4 3 3 2 2 3 3 3 2" xfId="15564"/>
    <cellStyle name="Обычный 4 3 3 2 2 3 3 4" xfId="6603"/>
    <cellStyle name="Обычный 4 3 3 2 2 3 3 4 2" xfId="15565"/>
    <cellStyle name="Обычный 4 3 3 2 2 3 3 5" xfId="15566"/>
    <cellStyle name="Обычный 4 3 3 2 2 3 4" xfId="6604"/>
    <cellStyle name="Обычный 4 3 3 2 2 3 4 2" xfId="6605"/>
    <cellStyle name="Обычный 4 3 3 2 2 3 4 2 2" xfId="6606"/>
    <cellStyle name="Обычный 4 3 3 2 2 3 4 2 2 2" xfId="15567"/>
    <cellStyle name="Обычный 4 3 3 2 2 3 4 2 3" xfId="15568"/>
    <cellStyle name="Обычный 4 3 3 2 2 3 4 3" xfId="6607"/>
    <cellStyle name="Обычный 4 3 3 2 2 3 4 3 2" xfId="15569"/>
    <cellStyle name="Обычный 4 3 3 2 2 3 4 4" xfId="6608"/>
    <cellStyle name="Обычный 4 3 3 2 2 3 4 4 2" xfId="15570"/>
    <cellStyle name="Обычный 4 3 3 2 2 3 4 5" xfId="15571"/>
    <cellStyle name="Обычный 4 3 3 2 2 3 5" xfId="6609"/>
    <cellStyle name="Обычный 4 3 3 2 2 3 5 2" xfId="6610"/>
    <cellStyle name="Обычный 4 3 3 2 2 3 5 2 2" xfId="15572"/>
    <cellStyle name="Обычный 4 3 3 2 2 3 5 3" xfId="15573"/>
    <cellStyle name="Обычный 4 3 3 2 2 3 6" xfId="6611"/>
    <cellStyle name="Обычный 4 3 3 2 2 3 6 2" xfId="15574"/>
    <cellStyle name="Обычный 4 3 3 2 2 3 7" xfId="6612"/>
    <cellStyle name="Обычный 4 3 3 2 2 3 7 2" xfId="15575"/>
    <cellStyle name="Обычный 4 3 3 2 2 3 8" xfId="15576"/>
    <cellStyle name="Обычный 4 3 3 2 2 4" xfId="6613"/>
    <cellStyle name="Обычный 4 3 3 2 2 4 2" xfId="6614"/>
    <cellStyle name="Обычный 4 3 3 2 2 4 2 2" xfId="6615"/>
    <cellStyle name="Обычный 4 3 3 2 2 4 2 2 2" xfId="6616"/>
    <cellStyle name="Обычный 4 3 3 2 2 4 2 2 2 2" xfId="15577"/>
    <cellStyle name="Обычный 4 3 3 2 2 4 2 2 3" xfId="6617"/>
    <cellStyle name="Обычный 4 3 3 2 2 4 2 2 3 2" xfId="15578"/>
    <cellStyle name="Обычный 4 3 3 2 2 4 2 2 4" xfId="15579"/>
    <cellStyle name="Обычный 4 3 3 2 2 4 2 3" xfId="6618"/>
    <cellStyle name="Обычный 4 3 3 2 2 4 2 3 2" xfId="15580"/>
    <cellStyle name="Обычный 4 3 3 2 2 4 2 4" xfId="6619"/>
    <cellStyle name="Обычный 4 3 3 2 2 4 2 4 2" xfId="15581"/>
    <cellStyle name="Обычный 4 3 3 2 2 4 2 5" xfId="15582"/>
    <cellStyle name="Обычный 4 3 3 2 2 4 3" xfId="6620"/>
    <cellStyle name="Обычный 4 3 3 2 2 4 3 2" xfId="6621"/>
    <cellStyle name="Обычный 4 3 3 2 2 4 3 2 2" xfId="6622"/>
    <cellStyle name="Обычный 4 3 3 2 2 4 3 2 2 2" xfId="15583"/>
    <cellStyle name="Обычный 4 3 3 2 2 4 3 2 3" xfId="15584"/>
    <cellStyle name="Обычный 4 3 3 2 2 4 3 3" xfId="6623"/>
    <cellStyle name="Обычный 4 3 3 2 2 4 3 3 2" xfId="15585"/>
    <cellStyle name="Обычный 4 3 3 2 2 4 3 4" xfId="6624"/>
    <cellStyle name="Обычный 4 3 3 2 2 4 3 4 2" xfId="15586"/>
    <cellStyle name="Обычный 4 3 3 2 2 4 3 5" xfId="15587"/>
    <cellStyle name="Обычный 4 3 3 2 2 4 4" xfId="6625"/>
    <cellStyle name="Обычный 4 3 3 2 2 4 4 2" xfId="6626"/>
    <cellStyle name="Обычный 4 3 3 2 2 4 4 2 2" xfId="15588"/>
    <cellStyle name="Обычный 4 3 3 2 2 4 4 3" xfId="15589"/>
    <cellStyle name="Обычный 4 3 3 2 2 4 5" xfId="6627"/>
    <cellStyle name="Обычный 4 3 3 2 2 4 5 2" xfId="15590"/>
    <cellStyle name="Обычный 4 3 3 2 2 4 6" xfId="6628"/>
    <cellStyle name="Обычный 4 3 3 2 2 4 6 2" xfId="15591"/>
    <cellStyle name="Обычный 4 3 3 2 2 4 7" xfId="15592"/>
    <cellStyle name="Обычный 4 3 3 2 2 5" xfId="6629"/>
    <cellStyle name="Обычный 4 3 3 2 2 5 2" xfId="6630"/>
    <cellStyle name="Обычный 4 3 3 2 2 5 2 2" xfId="6631"/>
    <cellStyle name="Обычный 4 3 3 2 2 5 2 2 2" xfId="15593"/>
    <cellStyle name="Обычный 4 3 3 2 2 5 2 3" xfId="6632"/>
    <cellStyle name="Обычный 4 3 3 2 2 5 2 3 2" xfId="15594"/>
    <cellStyle name="Обычный 4 3 3 2 2 5 2 4" xfId="15595"/>
    <cellStyle name="Обычный 4 3 3 2 2 5 3" xfId="6633"/>
    <cellStyle name="Обычный 4 3 3 2 2 5 3 2" xfId="15596"/>
    <cellStyle name="Обычный 4 3 3 2 2 5 4" xfId="6634"/>
    <cellStyle name="Обычный 4 3 3 2 2 5 4 2" xfId="15597"/>
    <cellStyle name="Обычный 4 3 3 2 2 5 5" xfId="15598"/>
    <cellStyle name="Обычный 4 3 3 2 2 6" xfId="6635"/>
    <cellStyle name="Обычный 4 3 3 2 2 6 2" xfId="6636"/>
    <cellStyle name="Обычный 4 3 3 2 2 6 2 2" xfId="6637"/>
    <cellStyle name="Обычный 4 3 3 2 2 6 2 2 2" xfId="15599"/>
    <cellStyle name="Обычный 4 3 3 2 2 6 2 3" xfId="15600"/>
    <cellStyle name="Обычный 4 3 3 2 2 6 3" xfId="6638"/>
    <cellStyle name="Обычный 4 3 3 2 2 6 3 2" xfId="15601"/>
    <cellStyle name="Обычный 4 3 3 2 2 6 4" xfId="6639"/>
    <cellStyle name="Обычный 4 3 3 2 2 6 4 2" xfId="15602"/>
    <cellStyle name="Обычный 4 3 3 2 2 6 5" xfId="15603"/>
    <cellStyle name="Обычный 4 3 3 2 2 7" xfId="6640"/>
    <cellStyle name="Обычный 4 3 3 2 2 7 2" xfId="6641"/>
    <cellStyle name="Обычный 4 3 3 2 2 7 2 2" xfId="15604"/>
    <cellStyle name="Обычный 4 3 3 2 2 7 3" xfId="15605"/>
    <cellStyle name="Обычный 4 3 3 2 2 8" xfId="6642"/>
    <cellStyle name="Обычный 4 3 3 2 2 8 2" xfId="15606"/>
    <cellStyle name="Обычный 4 3 3 2 2 9" xfId="6643"/>
    <cellStyle name="Обычный 4 3 3 2 2 9 2" xfId="15607"/>
    <cellStyle name="Обычный 4 3 3 2 3" xfId="6644"/>
    <cellStyle name="Обычный 4 3 3 2 3 2" xfId="6645"/>
    <cellStyle name="Обычный 4 3 3 2 3 2 2" xfId="6646"/>
    <cellStyle name="Обычный 4 3 3 2 3 2 2 2" xfId="6647"/>
    <cellStyle name="Обычный 4 3 3 2 3 2 2 2 2" xfId="6648"/>
    <cellStyle name="Обычный 4 3 3 2 3 2 2 2 2 2" xfId="6649"/>
    <cellStyle name="Обычный 4 3 3 2 3 2 2 2 2 2 2" xfId="15608"/>
    <cellStyle name="Обычный 4 3 3 2 3 2 2 2 2 3" xfId="6650"/>
    <cellStyle name="Обычный 4 3 3 2 3 2 2 2 2 3 2" xfId="15609"/>
    <cellStyle name="Обычный 4 3 3 2 3 2 2 2 2 4" xfId="15610"/>
    <cellStyle name="Обычный 4 3 3 2 3 2 2 2 3" xfId="6651"/>
    <cellStyle name="Обычный 4 3 3 2 3 2 2 2 3 2" xfId="15611"/>
    <cellStyle name="Обычный 4 3 3 2 3 2 2 2 4" xfId="6652"/>
    <cellStyle name="Обычный 4 3 3 2 3 2 2 2 4 2" xfId="15612"/>
    <cellStyle name="Обычный 4 3 3 2 3 2 2 2 5" xfId="15613"/>
    <cellStyle name="Обычный 4 3 3 2 3 2 2 3" xfId="6653"/>
    <cellStyle name="Обычный 4 3 3 2 3 2 2 3 2" xfId="6654"/>
    <cellStyle name="Обычный 4 3 3 2 3 2 2 3 2 2" xfId="6655"/>
    <cellStyle name="Обычный 4 3 3 2 3 2 2 3 2 2 2" xfId="15614"/>
    <cellStyle name="Обычный 4 3 3 2 3 2 2 3 2 3" xfId="15615"/>
    <cellStyle name="Обычный 4 3 3 2 3 2 2 3 3" xfId="6656"/>
    <cellStyle name="Обычный 4 3 3 2 3 2 2 3 3 2" xfId="15616"/>
    <cellStyle name="Обычный 4 3 3 2 3 2 2 3 4" xfId="6657"/>
    <cellStyle name="Обычный 4 3 3 2 3 2 2 3 4 2" xfId="15617"/>
    <cellStyle name="Обычный 4 3 3 2 3 2 2 3 5" xfId="15618"/>
    <cellStyle name="Обычный 4 3 3 2 3 2 2 4" xfId="6658"/>
    <cellStyle name="Обычный 4 3 3 2 3 2 2 4 2" xfId="6659"/>
    <cellStyle name="Обычный 4 3 3 2 3 2 2 4 2 2" xfId="15619"/>
    <cellStyle name="Обычный 4 3 3 2 3 2 2 4 3" xfId="15620"/>
    <cellStyle name="Обычный 4 3 3 2 3 2 2 5" xfId="6660"/>
    <cellStyle name="Обычный 4 3 3 2 3 2 2 5 2" xfId="15621"/>
    <cellStyle name="Обычный 4 3 3 2 3 2 2 6" xfId="6661"/>
    <cellStyle name="Обычный 4 3 3 2 3 2 2 6 2" xfId="15622"/>
    <cellStyle name="Обычный 4 3 3 2 3 2 2 7" xfId="15623"/>
    <cellStyle name="Обычный 4 3 3 2 3 2 3" xfId="6662"/>
    <cellStyle name="Обычный 4 3 3 2 3 2 3 2" xfId="6663"/>
    <cellStyle name="Обычный 4 3 3 2 3 2 3 2 2" xfId="6664"/>
    <cellStyle name="Обычный 4 3 3 2 3 2 3 2 2 2" xfId="15624"/>
    <cellStyle name="Обычный 4 3 3 2 3 2 3 2 3" xfId="6665"/>
    <cellStyle name="Обычный 4 3 3 2 3 2 3 2 3 2" xfId="15625"/>
    <cellStyle name="Обычный 4 3 3 2 3 2 3 2 4" xfId="15626"/>
    <cellStyle name="Обычный 4 3 3 2 3 2 3 3" xfId="6666"/>
    <cellStyle name="Обычный 4 3 3 2 3 2 3 3 2" xfId="15627"/>
    <cellStyle name="Обычный 4 3 3 2 3 2 3 4" xfId="6667"/>
    <cellStyle name="Обычный 4 3 3 2 3 2 3 4 2" xfId="15628"/>
    <cellStyle name="Обычный 4 3 3 2 3 2 3 5" xfId="15629"/>
    <cellStyle name="Обычный 4 3 3 2 3 2 4" xfId="6668"/>
    <cellStyle name="Обычный 4 3 3 2 3 2 4 2" xfId="6669"/>
    <cellStyle name="Обычный 4 3 3 2 3 2 4 2 2" xfId="6670"/>
    <cellStyle name="Обычный 4 3 3 2 3 2 4 2 2 2" xfId="15630"/>
    <cellStyle name="Обычный 4 3 3 2 3 2 4 2 3" xfId="15631"/>
    <cellStyle name="Обычный 4 3 3 2 3 2 4 3" xfId="6671"/>
    <cellStyle name="Обычный 4 3 3 2 3 2 4 3 2" xfId="15632"/>
    <cellStyle name="Обычный 4 3 3 2 3 2 4 4" xfId="6672"/>
    <cellStyle name="Обычный 4 3 3 2 3 2 4 4 2" xfId="15633"/>
    <cellStyle name="Обычный 4 3 3 2 3 2 4 5" xfId="15634"/>
    <cellStyle name="Обычный 4 3 3 2 3 2 5" xfId="6673"/>
    <cellStyle name="Обычный 4 3 3 2 3 2 5 2" xfId="6674"/>
    <cellStyle name="Обычный 4 3 3 2 3 2 5 2 2" xfId="15635"/>
    <cellStyle name="Обычный 4 3 3 2 3 2 5 3" xfId="15636"/>
    <cellStyle name="Обычный 4 3 3 2 3 2 6" xfId="6675"/>
    <cellStyle name="Обычный 4 3 3 2 3 2 6 2" xfId="15637"/>
    <cellStyle name="Обычный 4 3 3 2 3 2 7" xfId="6676"/>
    <cellStyle name="Обычный 4 3 3 2 3 2 7 2" xfId="15638"/>
    <cellStyle name="Обычный 4 3 3 2 3 2 8" xfId="15639"/>
    <cellStyle name="Обычный 4 3 3 2 3 3" xfId="6677"/>
    <cellStyle name="Обычный 4 3 3 2 3 3 2" xfId="6678"/>
    <cellStyle name="Обычный 4 3 3 2 3 3 2 2" xfId="6679"/>
    <cellStyle name="Обычный 4 3 3 2 3 3 2 2 2" xfId="6680"/>
    <cellStyle name="Обычный 4 3 3 2 3 3 2 2 2 2" xfId="15640"/>
    <cellStyle name="Обычный 4 3 3 2 3 3 2 2 3" xfId="6681"/>
    <cellStyle name="Обычный 4 3 3 2 3 3 2 2 3 2" xfId="15641"/>
    <cellStyle name="Обычный 4 3 3 2 3 3 2 2 4" xfId="15642"/>
    <cellStyle name="Обычный 4 3 3 2 3 3 2 3" xfId="6682"/>
    <cellStyle name="Обычный 4 3 3 2 3 3 2 3 2" xfId="15643"/>
    <cellStyle name="Обычный 4 3 3 2 3 3 2 4" xfId="6683"/>
    <cellStyle name="Обычный 4 3 3 2 3 3 2 4 2" xfId="15644"/>
    <cellStyle name="Обычный 4 3 3 2 3 3 2 5" xfId="15645"/>
    <cellStyle name="Обычный 4 3 3 2 3 3 3" xfId="6684"/>
    <cellStyle name="Обычный 4 3 3 2 3 3 3 2" xfId="6685"/>
    <cellStyle name="Обычный 4 3 3 2 3 3 3 2 2" xfId="6686"/>
    <cellStyle name="Обычный 4 3 3 2 3 3 3 2 2 2" xfId="15646"/>
    <cellStyle name="Обычный 4 3 3 2 3 3 3 2 3" xfId="15647"/>
    <cellStyle name="Обычный 4 3 3 2 3 3 3 3" xfId="6687"/>
    <cellStyle name="Обычный 4 3 3 2 3 3 3 3 2" xfId="15648"/>
    <cellStyle name="Обычный 4 3 3 2 3 3 3 4" xfId="6688"/>
    <cellStyle name="Обычный 4 3 3 2 3 3 3 4 2" xfId="15649"/>
    <cellStyle name="Обычный 4 3 3 2 3 3 3 5" xfId="15650"/>
    <cellStyle name="Обычный 4 3 3 2 3 3 4" xfId="6689"/>
    <cellStyle name="Обычный 4 3 3 2 3 3 4 2" xfId="6690"/>
    <cellStyle name="Обычный 4 3 3 2 3 3 4 2 2" xfId="15651"/>
    <cellStyle name="Обычный 4 3 3 2 3 3 4 3" xfId="15652"/>
    <cellStyle name="Обычный 4 3 3 2 3 3 5" xfId="6691"/>
    <cellStyle name="Обычный 4 3 3 2 3 3 5 2" xfId="15653"/>
    <cellStyle name="Обычный 4 3 3 2 3 3 6" xfId="6692"/>
    <cellStyle name="Обычный 4 3 3 2 3 3 6 2" xfId="15654"/>
    <cellStyle name="Обычный 4 3 3 2 3 3 7" xfId="15655"/>
    <cellStyle name="Обычный 4 3 3 2 3 4" xfId="6693"/>
    <cellStyle name="Обычный 4 3 3 2 3 4 2" xfId="6694"/>
    <cellStyle name="Обычный 4 3 3 2 3 4 2 2" xfId="6695"/>
    <cellStyle name="Обычный 4 3 3 2 3 4 2 2 2" xfId="15656"/>
    <cellStyle name="Обычный 4 3 3 2 3 4 2 3" xfId="6696"/>
    <cellStyle name="Обычный 4 3 3 2 3 4 2 3 2" xfId="15657"/>
    <cellStyle name="Обычный 4 3 3 2 3 4 2 4" xfId="15658"/>
    <cellStyle name="Обычный 4 3 3 2 3 4 3" xfId="6697"/>
    <cellStyle name="Обычный 4 3 3 2 3 4 3 2" xfId="15659"/>
    <cellStyle name="Обычный 4 3 3 2 3 4 4" xfId="6698"/>
    <cellStyle name="Обычный 4 3 3 2 3 4 4 2" xfId="15660"/>
    <cellStyle name="Обычный 4 3 3 2 3 4 5" xfId="15661"/>
    <cellStyle name="Обычный 4 3 3 2 3 5" xfId="6699"/>
    <cellStyle name="Обычный 4 3 3 2 3 5 2" xfId="6700"/>
    <cellStyle name="Обычный 4 3 3 2 3 5 2 2" xfId="6701"/>
    <cellStyle name="Обычный 4 3 3 2 3 5 2 2 2" xfId="15662"/>
    <cellStyle name="Обычный 4 3 3 2 3 5 2 3" xfId="15663"/>
    <cellStyle name="Обычный 4 3 3 2 3 5 3" xfId="6702"/>
    <cellStyle name="Обычный 4 3 3 2 3 5 3 2" xfId="15664"/>
    <cellStyle name="Обычный 4 3 3 2 3 5 4" xfId="6703"/>
    <cellStyle name="Обычный 4 3 3 2 3 5 4 2" xfId="15665"/>
    <cellStyle name="Обычный 4 3 3 2 3 5 5" xfId="15666"/>
    <cellStyle name="Обычный 4 3 3 2 3 6" xfId="6704"/>
    <cellStyle name="Обычный 4 3 3 2 3 6 2" xfId="6705"/>
    <cellStyle name="Обычный 4 3 3 2 3 6 2 2" xfId="15667"/>
    <cellStyle name="Обычный 4 3 3 2 3 6 3" xfId="15668"/>
    <cellStyle name="Обычный 4 3 3 2 3 7" xfId="6706"/>
    <cellStyle name="Обычный 4 3 3 2 3 7 2" xfId="15669"/>
    <cellStyle name="Обычный 4 3 3 2 3 8" xfId="6707"/>
    <cellStyle name="Обычный 4 3 3 2 3 8 2" xfId="15670"/>
    <cellStyle name="Обычный 4 3 3 2 3 9" xfId="15671"/>
    <cellStyle name="Обычный 4 3 3 2 4" xfId="6708"/>
    <cellStyle name="Обычный 4 3 3 2 4 2" xfId="6709"/>
    <cellStyle name="Обычный 4 3 3 2 4 2 2" xfId="6710"/>
    <cellStyle name="Обычный 4 3 3 2 4 2 2 2" xfId="6711"/>
    <cellStyle name="Обычный 4 3 3 2 4 2 2 2 2" xfId="6712"/>
    <cellStyle name="Обычный 4 3 3 2 4 2 2 2 2 2" xfId="15672"/>
    <cellStyle name="Обычный 4 3 3 2 4 2 2 2 3" xfId="6713"/>
    <cellStyle name="Обычный 4 3 3 2 4 2 2 2 3 2" xfId="15673"/>
    <cellStyle name="Обычный 4 3 3 2 4 2 2 2 4" xfId="15674"/>
    <cellStyle name="Обычный 4 3 3 2 4 2 2 3" xfId="6714"/>
    <cellStyle name="Обычный 4 3 3 2 4 2 2 3 2" xfId="15675"/>
    <cellStyle name="Обычный 4 3 3 2 4 2 2 4" xfId="6715"/>
    <cellStyle name="Обычный 4 3 3 2 4 2 2 4 2" xfId="15676"/>
    <cellStyle name="Обычный 4 3 3 2 4 2 2 5" xfId="15677"/>
    <cellStyle name="Обычный 4 3 3 2 4 2 3" xfId="6716"/>
    <cellStyle name="Обычный 4 3 3 2 4 2 3 2" xfId="6717"/>
    <cellStyle name="Обычный 4 3 3 2 4 2 3 2 2" xfId="6718"/>
    <cellStyle name="Обычный 4 3 3 2 4 2 3 2 2 2" xfId="15678"/>
    <cellStyle name="Обычный 4 3 3 2 4 2 3 2 3" xfId="15679"/>
    <cellStyle name="Обычный 4 3 3 2 4 2 3 3" xfId="6719"/>
    <cellStyle name="Обычный 4 3 3 2 4 2 3 3 2" xfId="15680"/>
    <cellStyle name="Обычный 4 3 3 2 4 2 3 4" xfId="6720"/>
    <cellStyle name="Обычный 4 3 3 2 4 2 3 4 2" xfId="15681"/>
    <cellStyle name="Обычный 4 3 3 2 4 2 3 5" xfId="15682"/>
    <cellStyle name="Обычный 4 3 3 2 4 2 4" xfId="6721"/>
    <cellStyle name="Обычный 4 3 3 2 4 2 4 2" xfId="6722"/>
    <cellStyle name="Обычный 4 3 3 2 4 2 4 2 2" xfId="15683"/>
    <cellStyle name="Обычный 4 3 3 2 4 2 4 3" xfId="15684"/>
    <cellStyle name="Обычный 4 3 3 2 4 2 5" xfId="6723"/>
    <cellStyle name="Обычный 4 3 3 2 4 2 5 2" xfId="15685"/>
    <cellStyle name="Обычный 4 3 3 2 4 2 6" xfId="6724"/>
    <cellStyle name="Обычный 4 3 3 2 4 2 6 2" xfId="15686"/>
    <cellStyle name="Обычный 4 3 3 2 4 2 7" xfId="15687"/>
    <cellStyle name="Обычный 4 3 3 2 4 3" xfId="6725"/>
    <cellStyle name="Обычный 4 3 3 2 4 3 2" xfId="6726"/>
    <cellStyle name="Обычный 4 3 3 2 4 3 2 2" xfId="6727"/>
    <cellStyle name="Обычный 4 3 3 2 4 3 2 2 2" xfId="15688"/>
    <cellStyle name="Обычный 4 3 3 2 4 3 2 3" xfId="6728"/>
    <cellStyle name="Обычный 4 3 3 2 4 3 2 3 2" xfId="15689"/>
    <cellStyle name="Обычный 4 3 3 2 4 3 2 4" xfId="15690"/>
    <cellStyle name="Обычный 4 3 3 2 4 3 3" xfId="6729"/>
    <cellStyle name="Обычный 4 3 3 2 4 3 3 2" xfId="15691"/>
    <cellStyle name="Обычный 4 3 3 2 4 3 4" xfId="6730"/>
    <cellStyle name="Обычный 4 3 3 2 4 3 4 2" xfId="15692"/>
    <cellStyle name="Обычный 4 3 3 2 4 3 5" xfId="15693"/>
    <cellStyle name="Обычный 4 3 3 2 4 4" xfId="6731"/>
    <cellStyle name="Обычный 4 3 3 2 4 4 2" xfId="6732"/>
    <cellStyle name="Обычный 4 3 3 2 4 4 2 2" xfId="6733"/>
    <cellStyle name="Обычный 4 3 3 2 4 4 2 2 2" xfId="15694"/>
    <cellStyle name="Обычный 4 3 3 2 4 4 2 3" xfId="15695"/>
    <cellStyle name="Обычный 4 3 3 2 4 4 3" xfId="6734"/>
    <cellStyle name="Обычный 4 3 3 2 4 4 3 2" xfId="15696"/>
    <cellStyle name="Обычный 4 3 3 2 4 4 4" xfId="6735"/>
    <cellStyle name="Обычный 4 3 3 2 4 4 4 2" xfId="15697"/>
    <cellStyle name="Обычный 4 3 3 2 4 4 5" xfId="15698"/>
    <cellStyle name="Обычный 4 3 3 2 4 5" xfId="6736"/>
    <cellStyle name="Обычный 4 3 3 2 4 5 2" xfId="6737"/>
    <cellStyle name="Обычный 4 3 3 2 4 5 2 2" xfId="15699"/>
    <cellStyle name="Обычный 4 3 3 2 4 5 3" xfId="15700"/>
    <cellStyle name="Обычный 4 3 3 2 4 6" xfId="6738"/>
    <cellStyle name="Обычный 4 3 3 2 4 6 2" xfId="15701"/>
    <cellStyle name="Обычный 4 3 3 2 4 7" xfId="6739"/>
    <cellStyle name="Обычный 4 3 3 2 4 7 2" xfId="15702"/>
    <cellStyle name="Обычный 4 3 3 2 4 8" xfId="15703"/>
    <cellStyle name="Обычный 4 3 3 2 5" xfId="6740"/>
    <cellStyle name="Обычный 4 3 3 2 5 2" xfId="6741"/>
    <cellStyle name="Обычный 4 3 3 2 5 2 2" xfId="6742"/>
    <cellStyle name="Обычный 4 3 3 2 5 2 2 2" xfId="6743"/>
    <cellStyle name="Обычный 4 3 3 2 5 2 2 2 2" xfId="15704"/>
    <cellStyle name="Обычный 4 3 3 2 5 2 2 3" xfId="6744"/>
    <cellStyle name="Обычный 4 3 3 2 5 2 2 3 2" xfId="15705"/>
    <cellStyle name="Обычный 4 3 3 2 5 2 2 4" xfId="15706"/>
    <cellStyle name="Обычный 4 3 3 2 5 2 3" xfId="6745"/>
    <cellStyle name="Обычный 4 3 3 2 5 2 3 2" xfId="15707"/>
    <cellStyle name="Обычный 4 3 3 2 5 2 4" xfId="6746"/>
    <cellStyle name="Обычный 4 3 3 2 5 2 4 2" xfId="15708"/>
    <cellStyle name="Обычный 4 3 3 2 5 2 5" xfId="15709"/>
    <cellStyle name="Обычный 4 3 3 2 5 3" xfId="6747"/>
    <cellStyle name="Обычный 4 3 3 2 5 3 2" xfId="6748"/>
    <cellStyle name="Обычный 4 3 3 2 5 3 2 2" xfId="6749"/>
    <cellStyle name="Обычный 4 3 3 2 5 3 2 2 2" xfId="15710"/>
    <cellStyle name="Обычный 4 3 3 2 5 3 2 3" xfId="15711"/>
    <cellStyle name="Обычный 4 3 3 2 5 3 3" xfId="6750"/>
    <cellStyle name="Обычный 4 3 3 2 5 3 3 2" xfId="15712"/>
    <cellStyle name="Обычный 4 3 3 2 5 3 4" xfId="6751"/>
    <cellStyle name="Обычный 4 3 3 2 5 3 4 2" xfId="15713"/>
    <cellStyle name="Обычный 4 3 3 2 5 3 5" xfId="15714"/>
    <cellStyle name="Обычный 4 3 3 2 5 4" xfId="6752"/>
    <cellStyle name="Обычный 4 3 3 2 5 4 2" xfId="6753"/>
    <cellStyle name="Обычный 4 3 3 2 5 4 2 2" xfId="15715"/>
    <cellStyle name="Обычный 4 3 3 2 5 4 3" xfId="15716"/>
    <cellStyle name="Обычный 4 3 3 2 5 5" xfId="6754"/>
    <cellStyle name="Обычный 4 3 3 2 5 5 2" xfId="15717"/>
    <cellStyle name="Обычный 4 3 3 2 5 6" xfId="6755"/>
    <cellStyle name="Обычный 4 3 3 2 5 6 2" xfId="15718"/>
    <cellStyle name="Обычный 4 3 3 2 5 7" xfId="15719"/>
    <cellStyle name="Обычный 4 3 3 2 6" xfId="6756"/>
    <cellStyle name="Обычный 4 3 3 2 6 2" xfId="6757"/>
    <cellStyle name="Обычный 4 3 3 2 6 2 2" xfId="6758"/>
    <cellStyle name="Обычный 4 3 3 2 6 2 2 2" xfId="15720"/>
    <cellStyle name="Обычный 4 3 3 2 6 2 3" xfId="6759"/>
    <cellStyle name="Обычный 4 3 3 2 6 2 3 2" xfId="15721"/>
    <cellStyle name="Обычный 4 3 3 2 6 2 4" xfId="15722"/>
    <cellStyle name="Обычный 4 3 3 2 6 3" xfId="6760"/>
    <cellStyle name="Обычный 4 3 3 2 6 3 2" xfId="15723"/>
    <cellStyle name="Обычный 4 3 3 2 6 4" xfId="6761"/>
    <cellStyle name="Обычный 4 3 3 2 6 4 2" xfId="15724"/>
    <cellStyle name="Обычный 4 3 3 2 6 5" xfId="15725"/>
    <cellStyle name="Обычный 4 3 3 2 7" xfId="6762"/>
    <cellStyle name="Обычный 4 3 3 2 7 2" xfId="6763"/>
    <cellStyle name="Обычный 4 3 3 2 7 2 2" xfId="6764"/>
    <cellStyle name="Обычный 4 3 3 2 7 2 2 2" xfId="15726"/>
    <cellStyle name="Обычный 4 3 3 2 7 2 3" xfId="15727"/>
    <cellStyle name="Обычный 4 3 3 2 7 3" xfId="6765"/>
    <cellStyle name="Обычный 4 3 3 2 7 3 2" xfId="15728"/>
    <cellStyle name="Обычный 4 3 3 2 7 4" xfId="6766"/>
    <cellStyle name="Обычный 4 3 3 2 7 4 2" xfId="15729"/>
    <cellStyle name="Обычный 4 3 3 2 7 5" xfId="15730"/>
    <cellStyle name="Обычный 4 3 3 2 8" xfId="6767"/>
    <cellStyle name="Обычный 4 3 3 2 8 2" xfId="6768"/>
    <cellStyle name="Обычный 4 3 3 2 8 2 2" xfId="15731"/>
    <cellStyle name="Обычный 4 3 3 2 8 3" xfId="15732"/>
    <cellStyle name="Обычный 4 3 3 2 9" xfId="6769"/>
    <cellStyle name="Обычный 4 3 3 2 9 2" xfId="15733"/>
    <cellStyle name="Обычный 4 3 3 3" xfId="6770"/>
    <cellStyle name="Обычный 4 3 3 3 10" xfId="15734"/>
    <cellStyle name="Обычный 4 3 3 3 2" xfId="6771"/>
    <cellStyle name="Обычный 4 3 3 3 2 2" xfId="6772"/>
    <cellStyle name="Обычный 4 3 3 3 2 2 2" xfId="6773"/>
    <cellStyle name="Обычный 4 3 3 3 2 2 2 2" xfId="6774"/>
    <cellStyle name="Обычный 4 3 3 3 2 2 2 2 2" xfId="6775"/>
    <cellStyle name="Обычный 4 3 3 3 2 2 2 2 2 2" xfId="6776"/>
    <cellStyle name="Обычный 4 3 3 3 2 2 2 2 2 2 2" xfId="15735"/>
    <cellStyle name="Обычный 4 3 3 3 2 2 2 2 2 3" xfId="6777"/>
    <cellStyle name="Обычный 4 3 3 3 2 2 2 2 2 3 2" xfId="15736"/>
    <cellStyle name="Обычный 4 3 3 3 2 2 2 2 2 4" xfId="15737"/>
    <cellStyle name="Обычный 4 3 3 3 2 2 2 2 3" xfId="6778"/>
    <cellStyle name="Обычный 4 3 3 3 2 2 2 2 3 2" xfId="15738"/>
    <cellStyle name="Обычный 4 3 3 3 2 2 2 2 4" xfId="6779"/>
    <cellStyle name="Обычный 4 3 3 3 2 2 2 2 4 2" xfId="15739"/>
    <cellStyle name="Обычный 4 3 3 3 2 2 2 2 5" xfId="15740"/>
    <cellStyle name="Обычный 4 3 3 3 2 2 2 3" xfId="6780"/>
    <cellStyle name="Обычный 4 3 3 3 2 2 2 3 2" xfId="6781"/>
    <cellStyle name="Обычный 4 3 3 3 2 2 2 3 2 2" xfId="6782"/>
    <cellStyle name="Обычный 4 3 3 3 2 2 2 3 2 2 2" xfId="15741"/>
    <cellStyle name="Обычный 4 3 3 3 2 2 2 3 2 3" xfId="15742"/>
    <cellStyle name="Обычный 4 3 3 3 2 2 2 3 3" xfId="6783"/>
    <cellStyle name="Обычный 4 3 3 3 2 2 2 3 3 2" xfId="15743"/>
    <cellStyle name="Обычный 4 3 3 3 2 2 2 3 4" xfId="6784"/>
    <cellStyle name="Обычный 4 3 3 3 2 2 2 3 4 2" xfId="15744"/>
    <cellStyle name="Обычный 4 3 3 3 2 2 2 3 5" xfId="15745"/>
    <cellStyle name="Обычный 4 3 3 3 2 2 2 4" xfId="6785"/>
    <cellStyle name="Обычный 4 3 3 3 2 2 2 4 2" xfId="6786"/>
    <cellStyle name="Обычный 4 3 3 3 2 2 2 4 2 2" xfId="15746"/>
    <cellStyle name="Обычный 4 3 3 3 2 2 2 4 3" xfId="15747"/>
    <cellStyle name="Обычный 4 3 3 3 2 2 2 5" xfId="6787"/>
    <cellStyle name="Обычный 4 3 3 3 2 2 2 5 2" xfId="15748"/>
    <cellStyle name="Обычный 4 3 3 3 2 2 2 6" xfId="6788"/>
    <cellStyle name="Обычный 4 3 3 3 2 2 2 6 2" xfId="15749"/>
    <cellStyle name="Обычный 4 3 3 3 2 2 2 7" xfId="15750"/>
    <cellStyle name="Обычный 4 3 3 3 2 2 3" xfId="6789"/>
    <cellStyle name="Обычный 4 3 3 3 2 2 3 2" xfId="6790"/>
    <cellStyle name="Обычный 4 3 3 3 2 2 3 2 2" xfId="6791"/>
    <cellStyle name="Обычный 4 3 3 3 2 2 3 2 2 2" xfId="15751"/>
    <cellStyle name="Обычный 4 3 3 3 2 2 3 2 3" xfId="6792"/>
    <cellStyle name="Обычный 4 3 3 3 2 2 3 2 3 2" xfId="15752"/>
    <cellStyle name="Обычный 4 3 3 3 2 2 3 2 4" xfId="15753"/>
    <cellStyle name="Обычный 4 3 3 3 2 2 3 3" xfId="6793"/>
    <cellStyle name="Обычный 4 3 3 3 2 2 3 3 2" xfId="15754"/>
    <cellStyle name="Обычный 4 3 3 3 2 2 3 4" xfId="6794"/>
    <cellStyle name="Обычный 4 3 3 3 2 2 3 4 2" xfId="15755"/>
    <cellStyle name="Обычный 4 3 3 3 2 2 3 5" xfId="15756"/>
    <cellStyle name="Обычный 4 3 3 3 2 2 4" xfId="6795"/>
    <cellStyle name="Обычный 4 3 3 3 2 2 4 2" xfId="6796"/>
    <cellStyle name="Обычный 4 3 3 3 2 2 4 2 2" xfId="6797"/>
    <cellStyle name="Обычный 4 3 3 3 2 2 4 2 2 2" xfId="15757"/>
    <cellStyle name="Обычный 4 3 3 3 2 2 4 2 3" xfId="15758"/>
    <cellStyle name="Обычный 4 3 3 3 2 2 4 3" xfId="6798"/>
    <cellStyle name="Обычный 4 3 3 3 2 2 4 3 2" xfId="15759"/>
    <cellStyle name="Обычный 4 3 3 3 2 2 4 4" xfId="6799"/>
    <cellStyle name="Обычный 4 3 3 3 2 2 4 4 2" xfId="15760"/>
    <cellStyle name="Обычный 4 3 3 3 2 2 4 5" xfId="15761"/>
    <cellStyle name="Обычный 4 3 3 3 2 2 5" xfId="6800"/>
    <cellStyle name="Обычный 4 3 3 3 2 2 5 2" xfId="6801"/>
    <cellStyle name="Обычный 4 3 3 3 2 2 5 2 2" xfId="15762"/>
    <cellStyle name="Обычный 4 3 3 3 2 2 5 3" xfId="15763"/>
    <cellStyle name="Обычный 4 3 3 3 2 2 6" xfId="6802"/>
    <cellStyle name="Обычный 4 3 3 3 2 2 6 2" xfId="15764"/>
    <cellStyle name="Обычный 4 3 3 3 2 2 7" xfId="6803"/>
    <cellStyle name="Обычный 4 3 3 3 2 2 7 2" xfId="15765"/>
    <cellStyle name="Обычный 4 3 3 3 2 2 8" xfId="15766"/>
    <cellStyle name="Обычный 4 3 3 3 2 3" xfId="6804"/>
    <cellStyle name="Обычный 4 3 3 3 2 3 2" xfId="6805"/>
    <cellStyle name="Обычный 4 3 3 3 2 3 2 2" xfId="6806"/>
    <cellStyle name="Обычный 4 3 3 3 2 3 2 2 2" xfId="6807"/>
    <cellStyle name="Обычный 4 3 3 3 2 3 2 2 2 2" xfId="15767"/>
    <cellStyle name="Обычный 4 3 3 3 2 3 2 2 3" xfId="6808"/>
    <cellStyle name="Обычный 4 3 3 3 2 3 2 2 3 2" xfId="15768"/>
    <cellStyle name="Обычный 4 3 3 3 2 3 2 2 4" xfId="15769"/>
    <cellStyle name="Обычный 4 3 3 3 2 3 2 3" xfId="6809"/>
    <cellStyle name="Обычный 4 3 3 3 2 3 2 3 2" xfId="15770"/>
    <cellStyle name="Обычный 4 3 3 3 2 3 2 4" xfId="6810"/>
    <cellStyle name="Обычный 4 3 3 3 2 3 2 4 2" xfId="15771"/>
    <cellStyle name="Обычный 4 3 3 3 2 3 2 5" xfId="15772"/>
    <cellStyle name="Обычный 4 3 3 3 2 3 3" xfId="6811"/>
    <cellStyle name="Обычный 4 3 3 3 2 3 3 2" xfId="6812"/>
    <cellStyle name="Обычный 4 3 3 3 2 3 3 2 2" xfId="6813"/>
    <cellStyle name="Обычный 4 3 3 3 2 3 3 2 2 2" xfId="15773"/>
    <cellStyle name="Обычный 4 3 3 3 2 3 3 2 3" xfId="15774"/>
    <cellStyle name="Обычный 4 3 3 3 2 3 3 3" xfId="6814"/>
    <cellStyle name="Обычный 4 3 3 3 2 3 3 3 2" xfId="15775"/>
    <cellStyle name="Обычный 4 3 3 3 2 3 3 4" xfId="6815"/>
    <cellStyle name="Обычный 4 3 3 3 2 3 3 4 2" xfId="15776"/>
    <cellStyle name="Обычный 4 3 3 3 2 3 3 5" xfId="15777"/>
    <cellStyle name="Обычный 4 3 3 3 2 3 4" xfId="6816"/>
    <cellStyle name="Обычный 4 3 3 3 2 3 4 2" xfId="6817"/>
    <cellStyle name="Обычный 4 3 3 3 2 3 4 2 2" xfId="15778"/>
    <cellStyle name="Обычный 4 3 3 3 2 3 4 3" xfId="15779"/>
    <cellStyle name="Обычный 4 3 3 3 2 3 5" xfId="6818"/>
    <cellStyle name="Обычный 4 3 3 3 2 3 5 2" xfId="15780"/>
    <cellStyle name="Обычный 4 3 3 3 2 3 6" xfId="6819"/>
    <cellStyle name="Обычный 4 3 3 3 2 3 6 2" xfId="15781"/>
    <cellStyle name="Обычный 4 3 3 3 2 3 7" xfId="15782"/>
    <cellStyle name="Обычный 4 3 3 3 2 4" xfId="6820"/>
    <cellStyle name="Обычный 4 3 3 3 2 4 2" xfId="6821"/>
    <cellStyle name="Обычный 4 3 3 3 2 4 2 2" xfId="6822"/>
    <cellStyle name="Обычный 4 3 3 3 2 4 2 2 2" xfId="15783"/>
    <cellStyle name="Обычный 4 3 3 3 2 4 2 3" xfId="6823"/>
    <cellStyle name="Обычный 4 3 3 3 2 4 2 3 2" xfId="15784"/>
    <cellStyle name="Обычный 4 3 3 3 2 4 2 4" xfId="15785"/>
    <cellStyle name="Обычный 4 3 3 3 2 4 3" xfId="6824"/>
    <cellStyle name="Обычный 4 3 3 3 2 4 3 2" xfId="15786"/>
    <cellStyle name="Обычный 4 3 3 3 2 4 4" xfId="6825"/>
    <cellStyle name="Обычный 4 3 3 3 2 4 4 2" xfId="15787"/>
    <cellStyle name="Обычный 4 3 3 3 2 4 5" xfId="15788"/>
    <cellStyle name="Обычный 4 3 3 3 2 5" xfId="6826"/>
    <cellStyle name="Обычный 4 3 3 3 2 5 2" xfId="6827"/>
    <cellStyle name="Обычный 4 3 3 3 2 5 2 2" xfId="6828"/>
    <cellStyle name="Обычный 4 3 3 3 2 5 2 2 2" xfId="15789"/>
    <cellStyle name="Обычный 4 3 3 3 2 5 2 3" xfId="15790"/>
    <cellStyle name="Обычный 4 3 3 3 2 5 3" xfId="6829"/>
    <cellStyle name="Обычный 4 3 3 3 2 5 3 2" xfId="15791"/>
    <cellStyle name="Обычный 4 3 3 3 2 5 4" xfId="6830"/>
    <cellStyle name="Обычный 4 3 3 3 2 5 4 2" xfId="15792"/>
    <cellStyle name="Обычный 4 3 3 3 2 5 5" xfId="15793"/>
    <cellStyle name="Обычный 4 3 3 3 2 6" xfId="6831"/>
    <cellStyle name="Обычный 4 3 3 3 2 6 2" xfId="6832"/>
    <cellStyle name="Обычный 4 3 3 3 2 6 2 2" xfId="15794"/>
    <cellStyle name="Обычный 4 3 3 3 2 6 3" xfId="15795"/>
    <cellStyle name="Обычный 4 3 3 3 2 7" xfId="6833"/>
    <cellStyle name="Обычный 4 3 3 3 2 7 2" xfId="15796"/>
    <cellStyle name="Обычный 4 3 3 3 2 8" xfId="6834"/>
    <cellStyle name="Обычный 4 3 3 3 2 8 2" xfId="15797"/>
    <cellStyle name="Обычный 4 3 3 3 2 9" xfId="15798"/>
    <cellStyle name="Обычный 4 3 3 3 3" xfId="6835"/>
    <cellStyle name="Обычный 4 3 3 3 3 2" xfId="6836"/>
    <cellStyle name="Обычный 4 3 3 3 3 2 2" xfId="6837"/>
    <cellStyle name="Обычный 4 3 3 3 3 2 2 2" xfId="6838"/>
    <cellStyle name="Обычный 4 3 3 3 3 2 2 2 2" xfId="6839"/>
    <cellStyle name="Обычный 4 3 3 3 3 2 2 2 2 2" xfId="15799"/>
    <cellStyle name="Обычный 4 3 3 3 3 2 2 2 3" xfId="6840"/>
    <cellStyle name="Обычный 4 3 3 3 3 2 2 2 3 2" xfId="15800"/>
    <cellStyle name="Обычный 4 3 3 3 3 2 2 2 4" xfId="15801"/>
    <cellStyle name="Обычный 4 3 3 3 3 2 2 3" xfId="6841"/>
    <cellStyle name="Обычный 4 3 3 3 3 2 2 3 2" xfId="15802"/>
    <cellStyle name="Обычный 4 3 3 3 3 2 2 4" xfId="6842"/>
    <cellStyle name="Обычный 4 3 3 3 3 2 2 4 2" xfId="15803"/>
    <cellStyle name="Обычный 4 3 3 3 3 2 2 5" xfId="15804"/>
    <cellStyle name="Обычный 4 3 3 3 3 2 3" xfId="6843"/>
    <cellStyle name="Обычный 4 3 3 3 3 2 3 2" xfId="6844"/>
    <cellStyle name="Обычный 4 3 3 3 3 2 3 2 2" xfId="6845"/>
    <cellStyle name="Обычный 4 3 3 3 3 2 3 2 2 2" xfId="15805"/>
    <cellStyle name="Обычный 4 3 3 3 3 2 3 2 3" xfId="15806"/>
    <cellStyle name="Обычный 4 3 3 3 3 2 3 3" xfId="6846"/>
    <cellStyle name="Обычный 4 3 3 3 3 2 3 3 2" xfId="15807"/>
    <cellStyle name="Обычный 4 3 3 3 3 2 3 4" xfId="6847"/>
    <cellStyle name="Обычный 4 3 3 3 3 2 3 4 2" xfId="15808"/>
    <cellStyle name="Обычный 4 3 3 3 3 2 3 5" xfId="15809"/>
    <cellStyle name="Обычный 4 3 3 3 3 2 4" xfId="6848"/>
    <cellStyle name="Обычный 4 3 3 3 3 2 4 2" xfId="6849"/>
    <cellStyle name="Обычный 4 3 3 3 3 2 4 2 2" xfId="15810"/>
    <cellStyle name="Обычный 4 3 3 3 3 2 4 3" xfId="15811"/>
    <cellStyle name="Обычный 4 3 3 3 3 2 5" xfId="6850"/>
    <cellStyle name="Обычный 4 3 3 3 3 2 5 2" xfId="15812"/>
    <cellStyle name="Обычный 4 3 3 3 3 2 6" xfId="6851"/>
    <cellStyle name="Обычный 4 3 3 3 3 2 6 2" xfId="15813"/>
    <cellStyle name="Обычный 4 3 3 3 3 2 7" xfId="15814"/>
    <cellStyle name="Обычный 4 3 3 3 3 3" xfId="6852"/>
    <cellStyle name="Обычный 4 3 3 3 3 3 2" xfId="6853"/>
    <cellStyle name="Обычный 4 3 3 3 3 3 2 2" xfId="6854"/>
    <cellStyle name="Обычный 4 3 3 3 3 3 2 2 2" xfId="15815"/>
    <cellStyle name="Обычный 4 3 3 3 3 3 2 3" xfId="6855"/>
    <cellStyle name="Обычный 4 3 3 3 3 3 2 3 2" xfId="15816"/>
    <cellStyle name="Обычный 4 3 3 3 3 3 2 4" xfId="15817"/>
    <cellStyle name="Обычный 4 3 3 3 3 3 3" xfId="6856"/>
    <cellStyle name="Обычный 4 3 3 3 3 3 3 2" xfId="15818"/>
    <cellStyle name="Обычный 4 3 3 3 3 3 4" xfId="6857"/>
    <cellStyle name="Обычный 4 3 3 3 3 3 4 2" xfId="15819"/>
    <cellStyle name="Обычный 4 3 3 3 3 3 5" xfId="15820"/>
    <cellStyle name="Обычный 4 3 3 3 3 4" xfId="6858"/>
    <cellStyle name="Обычный 4 3 3 3 3 4 2" xfId="6859"/>
    <cellStyle name="Обычный 4 3 3 3 3 4 2 2" xfId="6860"/>
    <cellStyle name="Обычный 4 3 3 3 3 4 2 2 2" xfId="15821"/>
    <cellStyle name="Обычный 4 3 3 3 3 4 2 3" xfId="15822"/>
    <cellStyle name="Обычный 4 3 3 3 3 4 3" xfId="6861"/>
    <cellStyle name="Обычный 4 3 3 3 3 4 3 2" xfId="15823"/>
    <cellStyle name="Обычный 4 3 3 3 3 4 4" xfId="6862"/>
    <cellStyle name="Обычный 4 3 3 3 3 4 4 2" xfId="15824"/>
    <cellStyle name="Обычный 4 3 3 3 3 4 5" xfId="15825"/>
    <cellStyle name="Обычный 4 3 3 3 3 5" xfId="6863"/>
    <cellStyle name="Обычный 4 3 3 3 3 5 2" xfId="6864"/>
    <cellStyle name="Обычный 4 3 3 3 3 5 2 2" xfId="15826"/>
    <cellStyle name="Обычный 4 3 3 3 3 5 3" xfId="15827"/>
    <cellStyle name="Обычный 4 3 3 3 3 6" xfId="6865"/>
    <cellStyle name="Обычный 4 3 3 3 3 6 2" xfId="15828"/>
    <cellStyle name="Обычный 4 3 3 3 3 7" xfId="6866"/>
    <cellStyle name="Обычный 4 3 3 3 3 7 2" xfId="15829"/>
    <cellStyle name="Обычный 4 3 3 3 3 8" xfId="15830"/>
    <cellStyle name="Обычный 4 3 3 3 4" xfId="6867"/>
    <cellStyle name="Обычный 4 3 3 3 4 2" xfId="6868"/>
    <cellStyle name="Обычный 4 3 3 3 4 2 2" xfId="6869"/>
    <cellStyle name="Обычный 4 3 3 3 4 2 2 2" xfId="6870"/>
    <cellStyle name="Обычный 4 3 3 3 4 2 2 2 2" xfId="15831"/>
    <cellStyle name="Обычный 4 3 3 3 4 2 2 3" xfId="6871"/>
    <cellStyle name="Обычный 4 3 3 3 4 2 2 3 2" xfId="15832"/>
    <cellStyle name="Обычный 4 3 3 3 4 2 2 4" xfId="15833"/>
    <cellStyle name="Обычный 4 3 3 3 4 2 3" xfId="6872"/>
    <cellStyle name="Обычный 4 3 3 3 4 2 3 2" xfId="15834"/>
    <cellStyle name="Обычный 4 3 3 3 4 2 4" xfId="6873"/>
    <cellStyle name="Обычный 4 3 3 3 4 2 4 2" xfId="15835"/>
    <cellStyle name="Обычный 4 3 3 3 4 2 5" xfId="15836"/>
    <cellStyle name="Обычный 4 3 3 3 4 3" xfId="6874"/>
    <cellStyle name="Обычный 4 3 3 3 4 3 2" xfId="6875"/>
    <cellStyle name="Обычный 4 3 3 3 4 3 2 2" xfId="6876"/>
    <cellStyle name="Обычный 4 3 3 3 4 3 2 2 2" xfId="15837"/>
    <cellStyle name="Обычный 4 3 3 3 4 3 2 3" xfId="15838"/>
    <cellStyle name="Обычный 4 3 3 3 4 3 3" xfId="6877"/>
    <cellStyle name="Обычный 4 3 3 3 4 3 3 2" xfId="15839"/>
    <cellStyle name="Обычный 4 3 3 3 4 3 4" xfId="6878"/>
    <cellStyle name="Обычный 4 3 3 3 4 3 4 2" xfId="15840"/>
    <cellStyle name="Обычный 4 3 3 3 4 3 5" xfId="15841"/>
    <cellStyle name="Обычный 4 3 3 3 4 4" xfId="6879"/>
    <cellStyle name="Обычный 4 3 3 3 4 4 2" xfId="6880"/>
    <cellStyle name="Обычный 4 3 3 3 4 4 2 2" xfId="15842"/>
    <cellStyle name="Обычный 4 3 3 3 4 4 3" xfId="15843"/>
    <cellStyle name="Обычный 4 3 3 3 4 5" xfId="6881"/>
    <cellStyle name="Обычный 4 3 3 3 4 5 2" xfId="15844"/>
    <cellStyle name="Обычный 4 3 3 3 4 6" xfId="6882"/>
    <cellStyle name="Обычный 4 3 3 3 4 6 2" xfId="15845"/>
    <cellStyle name="Обычный 4 3 3 3 4 7" xfId="15846"/>
    <cellStyle name="Обычный 4 3 3 3 5" xfId="6883"/>
    <cellStyle name="Обычный 4 3 3 3 5 2" xfId="6884"/>
    <cellStyle name="Обычный 4 3 3 3 5 2 2" xfId="6885"/>
    <cellStyle name="Обычный 4 3 3 3 5 2 2 2" xfId="15847"/>
    <cellStyle name="Обычный 4 3 3 3 5 2 3" xfId="6886"/>
    <cellStyle name="Обычный 4 3 3 3 5 2 3 2" xfId="15848"/>
    <cellStyle name="Обычный 4 3 3 3 5 2 4" xfId="15849"/>
    <cellStyle name="Обычный 4 3 3 3 5 3" xfId="6887"/>
    <cellStyle name="Обычный 4 3 3 3 5 3 2" xfId="15850"/>
    <cellStyle name="Обычный 4 3 3 3 5 4" xfId="6888"/>
    <cellStyle name="Обычный 4 3 3 3 5 4 2" xfId="15851"/>
    <cellStyle name="Обычный 4 3 3 3 5 5" xfId="15852"/>
    <cellStyle name="Обычный 4 3 3 3 6" xfId="6889"/>
    <cellStyle name="Обычный 4 3 3 3 6 2" xfId="6890"/>
    <cellStyle name="Обычный 4 3 3 3 6 2 2" xfId="6891"/>
    <cellStyle name="Обычный 4 3 3 3 6 2 2 2" xfId="15853"/>
    <cellStyle name="Обычный 4 3 3 3 6 2 3" xfId="15854"/>
    <cellStyle name="Обычный 4 3 3 3 6 3" xfId="6892"/>
    <cellStyle name="Обычный 4 3 3 3 6 3 2" xfId="15855"/>
    <cellStyle name="Обычный 4 3 3 3 6 4" xfId="6893"/>
    <cellStyle name="Обычный 4 3 3 3 6 4 2" xfId="15856"/>
    <cellStyle name="Обычный 4 3 3 3 6 5" xfId="15857"/>
    <cellStyle name="Обычный 4 3 3 3 7" xfId="6894"/>
    <cellStyle name="Обычный 4 3 3 3 7 2" xfId="6895"/>
    <cellStyle name="Обычный 4 3 3 3 7 2 2" xfId="15858"/>
    <cellStyle name="Обычный 4 3 3 3 7 3" xfId="15859"/>
    <cellStyle name="Обычный 4 3 3 3 8" xfId="6896"/>
    <cellStyle name="Обычный 4 3 3 3 8 2" xfId="15860"/>
    <cellStyle name="Обычный 4 3 3 3 9" xfId="6897"/>
    <cellStyle name="Обычный 4 3 3 3 9 2" xfId="15861"/>
    <cellStyle name="Обычный 4 3 3 4" xfId="6898"/>
    <cellStyle name="Обычный 4 3 3 4 2" xfId="6899"/>
    <cellStyle name="Обычный 4 3 3 4 2 2" xfId="6900"/>
    <cellStyle name="Обычный 4 3 3 4 2 2 2" xfId="6901"/>
    <cellStyle name="Обычный 4 3 3 4 2 2 2 2" xfId="6902"/>
    <cellStyle name="Обычный 4 3 3 4 2 2 2 2 2" xfId="6903"/>
    <cellStyle name="Обычный 4 3 3 4 2 2 2 2 2 2" xfId="15862"/>
    <cellStyle name="Обычный 4 3 3 4 2 2 2 2 3" xfId="6904"/>
    <cellStyle name="Обычный 4 3 3 4 2 2 2 2 3 2" xfId="15863"/>
    <cellStyle name="Обычный 4 3 3 4 2 2 2 2 4" xfId="15864"/>
    <cellStyle name="Обычный 4 3 3 4 2 2 2 3" xfId="6905"/>
    <cellStyle name="Обычный 4 3 3 4 2 2 2 3 2" xfId="15865"/>
    <cellStyle name="Обычный 4 3 3 4 2 2 2 4" xfId="6906"/>
    <cellStyle name="Обычный 4 3 3 4 2 2 2 4 2" xfId="15866"/>
    <cellStyle name="Обычный 4 3 3 4 2 2 2 5" xfId="15867"/>
    <cellStyle name="Обычный 4 3 3 4 2 2 3" xfId="6907"/>
    <cellStyle name="Обычный 4 3 3 4 2 2 3 2" xfId="6908"/>
    <cellStyle name="Обычный 4 3 3 4 2 2 3 2 2" xfId="6909"/>
    <cellStyle name="Обычный 4 3 3 4 2 2 3 2 2 2" xfId="15868"/>
    <cellStyle name="Обычный 4 3 3 4 2 2 3 2 3" xfId="15869"/>
    <cellStyle name="Обычный 4 3 3 4 2 2 3 3" xfId="6910"/>
    <cellStyle name="Обычный 4 3 3 4 2 2 3 3 2" xfId="15870"/>
    <cellStyle name="Обычный 4 3 3 4 2 2 3 4" xfId="6911"/>
    <cellStyle name="Обычный 4 3 3 4 2 2 3 4 2" xfId="15871"/>
    <cellStyle name="Обычный 4 3 3 4 2 2 3 5" xfId="15872"/>
    <cellStyle name="Обычный 4 3 3 4 2 2 4" xfId="6912"/>
    <cellStyle name="Обычный 4 3 3 4 2 2 4 2" xfId="6913"/>
    <cellStyle name="Обычный 4 3 3 4 2 2 4 2 2" xfId="15873"/>
    <cellStyle name="Обычный 4 3 3 4 2 2 4 3" xfId="15874"/>
    <cellStyle name="Обычный 4 3 3 4 2 2 5" xfId="6914"/>
    <cellStyle name="Обычный 4 3 3 4 2 2 5 2" xfId="15875"/>
    <cellStyle name="Обычный 4 3 3 4 2 2 6" xfId="6915"/>
    <cellStyle name="Обычный 4 3 3 4 2 2 6 2" xfId="15876"/>
    <cellStyle name="Обычный 4 3 3 4 2 2 7" xfId="15877"/>
    <cellStyle name="Обычный 4 3 3 4 2 3" xfId="6916"/>
    <cellStyle name="Обычный 4 3 3 4 2 3 2" xfId="6917"/>
    <cellStyle name="Обычный 4 3 3 4 2 3 2 2" xfId="6918"/>
    <cellStyle name="Обычный 4 3 3 4 2 3 2 2 2" xfId="15878"/>
    <cellStyle name="Обычный 4 3 3 4 2 3 2 3" xfId="6919"/>
    <cellStyle name="Обычный 4 3 3 4 2 3 2 3 2" xfId="15879"/>
    <cellStyle name="Обычный 4 3 3 4 2 3 2 4" xfId="15880"/>
    <cellStyle name="Обычный 4 3 3 4 2 3 3" xfId="6920"/>
    <cellStyle name="Обычный 4 3 3 4 2 3 3 2" xfId="15881"/>
    <cellStyle name="Обычный 4 3 3 4 2 3 4" xfId="6921"/>
    <cellStyle name="Обычный 4 3 3 4 2 3 4 2" xfId="15882"/>
    <cellStyle name="Обычный 4 3 3 4 2 3 5" xfId="15883"/>
    <cellStyle name="Обычный 4 3 3 4 2 4" xfId="6922"/>
    <cellStyle name="Обычный 4 3 3 4 2 4 2" xfId="6923"/>
    <cellStyle name="Обычный 4 3 3 4 2 4 2 2" xfId="6924"/>
    <cellStyle name="Обычный 4 3 3 4 2 4 2 2 2" xfId="15884"/>
    <cellStyle name="Обычный 4 3 3 4 2 4 2 3" xfId="15885"/>
    <cellStyle name="Обычный 4 3 3 4 2 4 3" xfId="6925"/>
    <cellStyle name="Обычный 4 3 3 4 2 4 3 2" xfId="15886"/>
    <cellStyle name="Обычный 4 3 3 4 2 4 4" xfId="6926"/>
    <cellStyle name="Обычный 4 3 3 4 2 4 4 2" xfId="15887"/>
    <cellStyle name="Обычный 4 3 3 4 2 4 5" xfId="15888"/>
    <cellStyle name="Обычный 4 3 3 4 2 5" xfId="6927"/>
    <cellStyle name="Обычный 4 3 3 4 2 5 2" xfId="6928"/>
    <cellStyle name="Обычный 4 3 3 4 2 5 2 2" xfId="15889"/>
    <cellStyle name="Обычный 4 3 3 4 2 5 3" xfId="15890"/>
    <cellStyle name="Обычный 4 3 3 4 2 6" xfId="6929"/>
    <cellStyle name="Обычный 4 3 3 4 2 6 2" xfId="15891"/>
    <cellStyle name="Обычный 4 3 3 4 2 7" xfId="6930"/>
    <cellStyle name="Обычный 4 3 3 4 2 7 2" xfId="15892"/>
    <cellStyle name="Обычный 4 3 3 4 2 8" xfId="15893"/>
    <cellStyle name="Обычный 4 3 3 4 3" xfId="6931"/>
    <cellStyle name="Обычный 4 3 3 4 3 2" xfId="6932"/>
    <cellStyle name="Обычный 4 3 3 4 3 2 2" xfId="6933"/>
    <cellStyle name="Обычный 4 3 3 4 3 2 2 2" xfId="6934"/>
    <cellStyle name="Обычный 4 3 3 4 3 2 2 2 2" xfId="15894"/>
    <cellStyle name="Обычный 4 3 3 4 3 2 2 3" xfId="6935"/>
    <cellStyle name="Обычный 4 3 3 4 3 2 2 3 2" xfId="15895"/>
    <cellStyle name="Обычный 4 3 3 4 3 2 2 4" xfId="15896"/>
    <cellStyle name="Обычный 4 3 3 4 3 2 3" xfId="6936"/>
    <cellStyle name="Обычный 4 3 3 4 3 2 3 2" xfId="15897"/>
    <cellStyle name="Обычный 4 3 3 4 3 2 4" xfId="6937"/>
    <cellStyle name="Обычный 4 3 3 4 3 2 4 2" xfId="15898"/>
    <cellStyle name="Обычный 4 3 3 4 3 2 5" xfId="15899"/>
    <cellStyle name="Обычный 4 3 3 4 3 3" xfId="6938"/>
    <cellStyle name="Обычный 4 3 3 4 3 3 2" xfId="6939"/>
    <cellStyle name="Обычный 4 3 3 4 3 3 2 2" xfId="6940"/>
    <cellStyle name="Обычный 4 3 3 4 3 3 2 2 2" xfId="15900"/>
    <cellStyle name="Обычный 4 3 3 4 3 3 2 3" xfId="15901"/>
    <cellStyle name="Обычный 4 3 3 4 3 3 3" xfId="6941"/>
    <cellStyle name="Обычный 4 3 3 4 3 3 3 2" xfId="15902"/>
    <cellStyle name="Обычный 4 3 3 4 3 3 4" xfId="6942"/>
    <cellStyle name="Обычный 4 3 3 4 3 3 4 2" xfId="15903"/>
    <cellStyle name="Обычный 4 3 3 4 3 3 5" xfId="15904"/>
    <cellStyle name="Обычный 4 3 3 4 3 4" xfId="6943"/>
    <cellStyle name="Обычный 4 3 3 4 3 4 2" xfId="6944"/>
    <cellStyle name="Обычный 4 3 3 4 3 4 2 2" xfId="15905"/>
    <cellStyle name="Обычный 4 3 3 4 3 4 3" xfId="15906"/>
    <cellStyle name="Обычный 4 3 3 4 3 5" xfId="6945"/>
    <cellStyle name="Обычный 4 3 3 4 3 5 2" xfId="15907"/>
    <cellStyle name="Обычный 4 3 3 4 3 6" xfId="6946"/>
    <cellStyle name="Обычный 4 3 3 4 3 6 2" xfId="15908"/>
    <cellStyle name="Обычный 4 3 3 4 3 7" xfId="15909"/>
    <cellStyle name="Обычный 4 3 3 4 4" xfId="6947"/>
    <cellStyle name="Обычный 4 3 3 4 4 2" xfId="6948"/>
    <cellStyle name="Обычный 4 3 3 4 4 2 2" xfId="6949"/>
    <cellStyle name="Обычный 4 3 3 4 4 2 2 2" xfId="15910"/>
    <cellStyle name="Обычный 4 3 3 4 4 2 3" xfId="6950"/>
    <cellStyle name="Обычный 4 3 3 4 4 2 3 2" xfId="15911"/>
    <cellStyle name="Обычный 4 3 3 4 4 2 4" xfId="15912"/>
    <cellStyle name="Обычный 4 3 3 4 4 3" xfId="6951"/>
    <cellStyle name="Обычный 4 3 3 4 4 3 2" xfId="15913"/>
    <cellStyle name="Обычный 4 3 3 4 4 4" xfId="6952"/>
    <cellStyle name="Обычный 4 3 3 4 4 4 2" xfId="15914"/>
    <cellStyle name="Обычный 4 3 3 4 4 5" xfId="15915"/>
    <cellStyle name="Обычный 4 3 3 4 5" xfId="6953"/>
    <cellStyle name="Обычный 4 3 3 4 5 2" xfId="6954"/>
    <cellStyle name="Обычный 4 3 3 4 5 2 2" xfId="6955"/>
    <cellStyle name="Обычный 4 3 3 4 5 2 2 2" xfId="15916"/>
    <cellStyle name="Обычный 4 3 3 4 5 2 3" xfId="15917"/>
    <cellStyle name="Обычный 4 3 3 4 5 3" xfId="6956"/>
    <cellStyle name="Обычный 4 3 3 4 5 3 2" xfId="15918"/>
    <cellStyle name="Обычный 4 3 3 4 5 4" xfId="6957"/>
    <cellStyle name="Обычный 4 3 3 4 5 4 2" xfId="15919"/>
    <cellStyle name="Обычный 4 3 3 4 5 5" xfId="15920"/>
    <cellStyle name="Обычный 4 3 3 4 6" xfId="6958"/>
    <cellStyle name="Обычный 4 3 3 4 6 2" xfId="6959"/>
    <cellStyle name="Обычный 4 3 3 4 6 2 2" xfId="15921"/>
    <cellStyle name="Обычный 4 3 3 4 6 3" xfId="15922"/>
    <cellStyle name="Обычный 4 3 3 4 7" xfId="6960"/>
    <cellStyle name="Обычный 4 3 3 4 7 2" xfId="15923"/>
    <cellStyle name="Обычный 4 3 3 4 8" xfId="6961"/>
    <cellStyle name="Обычный 4 3 3 4 8 2" xfId="15924"/>
    <cellStyle name="Обычный 4 3 3 4 9" xfId="15925"/>
    <cellStyle name="Обычный 4 3 3 5" xfId="6962"/>
    <cellStyle name="Обычный 4 3 3 5 2" xfId="6963"/>
    <cellStyle name="Обычный 4 3 3 5 2 2" xfId="6964"/>
    <cellStyle name="Обычный 4 3 3 5 2 2 2" xfId="6965"/>
    <cellStyle name="Обычный 4 3 3 5 2 2 2 2" xfId="6966"/>
    <cellStyle name="Обычный 4 3 3 5 2 2 2 2 2" xfId="15926"/>
    <cellStyle name="Обычный 4 3 3 5 2 2 2 3" xfId="6967"/>
    <cellStyle name="Обычный 4 3 3 5 2 2 2 3 2" xfId="15927"/>
    <cellStyle name="Обычный 4 3 3 5 2 2 2 4" xfId="15928"/>
    <cellStyle name="Обычный 4 3 3 5 2 2 3" xfId="6968"/>
    <cellStyle name="Обычный 4 3 3 5 2 2 3 2" xfId="15929"/>
    <cellStyle name="Обычный 4 3 3 5 2 2 4" xfId="6969"/>
    <cellStyle name="Обычный 4 3 3 5 2 2 4 2" xfId="15930"/>
    <cellStyle name="Обычный 4 3 3 5 2 2 5" xfId="15931"/>
    <cellStyle name="Обычный 4 3 3 5 2 3" xfId="6970"/>
    <cellStyle name="Обычный 4 3 3 5 2 3 2" xfId="6971"/>
    <cellStyle name="Обычный 4 3 3 5 2 3 2 2" xfId="6972"/>
    <cellStyle name="Обычный 4 3 3 5 2 3 2 2 2" xfId="15932"/>
    <cellStyle name="Обычный 4 3 3 5 2 3 2 3" xfId="15933"/>
    <cellStyle name="Обычный 4 3 3 5 2 3 3" xfId="6973"/>
    <cellStyle name="Обычный 4 3 3 5 2 3 3 2" xfId="15934"/>
    <cellStyle name="Обычный 4 3 3 5 2 3 4" xfId="6974"/>
    <cellStyle name="Обычный 4 3 3 5 2 3 4 2" xfId="15935"/>
    <cellStyle name="Обычный 4 3 3 5 2 3 5" xfId="15936"/>
    <cellStyle name="Обычный 4 3 3 5 2 4" xfId="6975"/>
    <cellStyle name="Обычный 4 3 3 5 2 4 2" xfId="6976"/>
    <cellStyle name="Обычный 4 3 3 5 2 4 2 2" xfId="15937"/>
    <cellStyle name="Обычный 4 3 3 5 2 4 3" xfId="15938"/>
    <cellStyle name="Обычный 4 3 3 5 2 5" xfId="6977"/>
    <cellStyle name="Обычный 4 3 3 5 2 5 2" xfId="15939"/>
    <cellStyle name="Обычный 4 3 3 5 2 6" xfId="6978"/>
    <cellStyle name="Обычный 4 3 3 5 2 6 2" xfId="15940"/>
    <cellStyle name="Обычный 4 3 3 5 2 7" xfId="15941"/>
    <cellStyle name="Обычный 4 3 3 5 3" xfId="6979"/>
    <cellStyle name="Обычный 4 3 3 5 3 2" xfId="6980"/>
    <cellStyle name="Обычный 4 3 3 5 3 2 2" xfId="6981"/>
    <cellStyle name="Обычный 4 3 3 5 3 2 2 2" xfId="15942"/>
    <cellStyle name="Обычный 4 3 3 5 3 2 3" xfId="6982"/>
    <cellStyle name="Обычный 4 3 3 5 3 2 3 2" xfId="15943"/>
    <cellStyle name="Обычный 4 3 3 5 3 2 4" xfId="15944"/>
    <cellStyle name="Обычный 4 3 3 5 3 3" xfId="6983"/>
    <cellStyle name="Обычный 4 3 3 5 3 3 2" xfId="15945"/>
    <cellStyle name="Обычный 4 3 3 5 3 4" xfId="6984"/>
    <cellStyle name="Обычный 4 3 3 5 3 4 2" xfId="15946"/>
    <cellStyle name="Обычный 4 3 3 5 3 5" xfId="15947"/>
    <cellStyle name="Обычный 4 3 3 5 4" xfId="6985"/>
    <cellStyle name="Обычный 4 3 3 5 4 2" xfId="6986"/>
    <cellStyle name="Обычный 4 3 3 5 4 2 2" xfId="6987"/>
    <cellStyle name="Обычный 4 3 3 5 4 2 2 2" xfId="15948"/>
    <cellStyle name="Обычный 4 3 3 5 4 2 3" xfId="15949"/>
    <cellStyle name="Обычный 4 3 3 5 4 3" xfId="6988"/>
    <cellStyle name="Обычный 4 3 3 5 4 3 2" xfId="15950"/>
    <cellStyle name="Обычный 4 3 3 5 4 4" xfId="6989"/>
    <cellStyle name="Обычный 4 3 3 5 4 4 2" xfId="15951"/>
    <cellStyle name="Обычный 4 3 3 5 4 5" xfId="15952"/>
    <cellStyle name="Обычный 4 3 3 5 5" xfId="6990"/>
    <cellStyle name="Обычный 4 3 3 5 5 2" xfId="6991"/>
    <cellStyle name="Обычный 4 3 3 5 5 2 2" xfId="15953"/>
    <cellStyle name="Обычный 4 3 3 5 5 3" xfId="15954"/>
    <cellStyle name="Обычный 4 3 3 5 6" xfId="6992"/>
    <cellStyle name="Обычный 4 3 3 5 6 2" xfId="15955"/>
    <cellStyle name="Обычный 4 3 3 5 7" xfId="6993"/>
    <cellStyle name="Обычный 4 3 3 5 7 2" xfId="15956"/>
    <cellStyle name="Обычный 4 3 3 5 8" xfId="15957"/>
    <cellStyle name="Обычный 4 3 3 6" xfId="6994"/>
    <cellStyle name="Обычный 4 3 3 6 2" xfId="6995"/>
    <cellStyle name="Обычный 4 3 3 6 2 2" xfId="6996"/>
    <cellStyle name="Обычный 4 3 3 6 2 2 2" xfId="6997"/>
    <cellStyle name="Обычный 4 3 3 6 2 2 2 2" xfId="15958"/>
    <cellStyle name="Обычный 4 3 3 6 2 2 3" xfId="6998"/>
    <cellStyle name="Обычный 4 3 3 6 2 2 3 2" xfId="15959"/>
    <cellStyle name="Обычный 4 3 3 6 2 2 4" xfId="15960"/>
    <cellStyle name="Обычный 4 3 3 6 2 3" xfId="6999"/>
    <cellStyle name="Обычный 4 3 3 6 2 3 2" xfId="15961"/>
    <cellStyle name="Обычный 4 3 3 6 2 4" xfId="7000"/>
    <cellStyle name="Обычный 4 3 3 6 2 4 2" xfId="15962"/>
    <cellStyle name="Обычный 4 3 3 6 2 5" xfId="15963"/>
    <cellStyle name="Обычный 4 3 3 6 3" xfId="7001"/>
    <cellStyle name="Обычный 4 3 3 6 3 2" xfId="7002"/>
    <cellStyle name="Обычный 4 3 3 6 3 2 2" xfId="7003"/>
    <cellStyle name="Обычный 4 3 3 6 3 2 2 2" xfId="15964"/>
    <cellStyle name="Обычный 4 3 3 6 3 2 3" xfId="15965"/>
    <cellStyle name="Обычный 4 3 3 6 3 3" xfId="7004"/>
    <cellStyle name="Обычный 4 3 3 6 3 3 2" xfId="15966"/>
    <cellStyle name="Обычный 4 3 3 6 3 4" xfId="7005"/>
    <cellStyle name="Обычный 4 3 3 6 3 4 2" xfId="15967"/>
    <cellStyle name="Обычный 4 3 3 6 3 5" xfId="15968"/>
    <cellStyle name="Обычный 4 3 3 6 4" xfId="7006"/>
    <cellStyle name="Обычный 4 3 3 6 4 2" xfId="7007"/>
    <cellStyle name="Обычный 4 3 3 6 4 2 2" xfId="15969"/>
    <cellStyle name="Обычный 4 3 3 6 4 3" xfId="15970"/>
    <cellStyle name="Обычный 4 3 3 6 5" xfId="7008"/>
    <cellStyle name="Обычный 4 3 3 6 5 2" xfId="15971"/>
    <cellStyle name="Обычный 4 3 3 6 6" xfId="7009"/>
    <cellStyle name="Обычный 4 3 3 6 6 2" xfId="15972"/>
    <cellStyle name="Обычный 4 3 3 6 7" xfId="15973"/>
    <cellStyle name="Обычный 4 3 3 7" xfId="7010"/>
    <cellStyle name="Обычный 4 3 3 7 2" xfId="7011"/>
    <cellStyle name="Обычный 4 3 3 7 2 2" xfId="7012"/>
    <cellStyle name="Обычный 4 3 3 7 2 2 2" xfId="15974"/>
    <cellStyle name="Обычный 4 3 3 7 2 3" xfId="7013"/>
    <cellStyle name="Обычный 4 3 3 7 2 3 2" xfId="15975"/>
    <cellStyle name="Обычный 4 3 3 7 2 4" xfId="15976"/>
    <cellStyle name="Обычный 4 3 3 7 3" xfId="7014"/>
    <cellStyle name="Обычный 4 3 3 7 3 2" xfId="15977"/>
    <cellStyle name="Обычный 4 3 3 7 4" xfId="7015"/>
    <cellStyle name="Обычный 4 3 3 7 4 2" xfId="15978"/>
    <cellStyle name="Обычный 4 3 3 7 5" xfId="15979"/>
    <cellStyle name="Обычный 4 3 3 8" xfId="7016"/>
    <cellStyle name="Обычный 4 3 3 8 2" xfId="7017"/>
    <cellStyle name="Обычный 4 3 3 8 2 2" xfId="7018"/>
    <cellStyle name="Обычный 4 3 3 8 2 2 2" xfId="15980"/>
    <cellStyle name="Обычный 4 3 3 8 2 3" xfId="15981"/>
    <cellStyle name="Обычный 4 3 3 8 3" xfId="7019"/>
    <cellStyle name="Обычный 4 3 3 8 3 2" xfId="15982"/>
    <cellStyle name="Обычный 4 3 3 8 4" xfId="7020"/>
    <cellStyle name="Обычный 4 3 3 8 4 2" xfId="15983"/>
    <cellStyle name="Обычный 4 3 3 8 5" xfId="15984"/>
    <cellStyle name="Обычный 4 3 3 9" xfId="7021"/>
    <cellStyle name="Обычный 4 3 3 9 2" xfId="7022"/>
    <cellStyle name="Обычный 4 3 3 9 2 2" xfId="15985"/>
    <cellStyle name="Обычный 4 3 3 9 3" xfId="15986"/>
    <cellStyle name="Обычный 4 3 4" xfId="7023"/>
    <cellStyle name="Обычный 4 3 4 10" xfId="7024"/>
    <cellStyle name="Обычный 4 3 4 10 2" xfId="15987"/>
    <cellStyle name="Обычный 4 3 4 11" xfId="7025"/>
    <cellStyle name="Обычный 4 3 4 11 2" xfId="15988"/>
    <cellStyle name="Обычный 4 3 4 12" xfId="15989"/>
    <cellStyle name="Обычный 4 3 4 2" xfId="7026"/>
    <cellStyle name="Обычный 4 3 4 2 10" xfId="7027"/>
    <cellStyle name="Обычный 4 3 4 2 10 2" xfId="15990"/>
    <cellStyle name="Обычный 4 3 4 2 11" xfId="15991"/>
    <cellStyle name="Обычный 4 3 4 2 2" xfId="7028"/>
    <cellStyle name="Обычный 4 3 4 2 2 10" xfId="15992"/>
    <cellStyle name="Обычный 4 3 4 2 2 2" xfId="7029"/>
    <cellStyle name="Обычный 4 3 4 2 2 2 2" xfId="7030"/>
    <cellStyle name="Обычный 4 3 4 2 2 2 2 2" xfId="7031"/>
    <cellStyle name="Обычный 4 3 4 2 2 2 2 2 2" xfId="7032"/>
    <cellStyle name="Обычный 4 3 4 2 2 2 2 2 2 2" xfId="7033"/>
    <cellStyle name="Обычный 4 3 4 2 2 2 2 2 2 2 2" xfId="7034"/>
    <cellStyle name="Обычный 4 3 4 2 2 2 2 2 2 2 2 2" xfId="15993"/>
    <cellStyle name="Обычный 4 3 4 2 2 2 2 2 2 2 3" xfId="7035"/>
    <cellStyle name="Обычный 4 3 4 2 2 2 2 2 2 2 3 2" xfId="15994"/>
    <cellStyle name="Обычный 4 3 4 2 2 2 2 2 2 2 4" xfId="15995"/>
    <cellStyle name="Обычный 4 3 4 2 2 2 2 2 2 3" xfId="7036"/>
    <cellStyle name="Обычный 4 3 4 2 2 2 2 2 2 3 2" xfId="15996"/>
    <cellStyle name="Обычный 4 3 4 2 2 2 2 2 2 4" xfId="7037"/>
    <cellStyle name="Обычный 4 3 4 2 2 2 2 2 2 4 2" xfId="15997"/>
    <cellStyle name="Обычный 4 3 4 2 2 2 2 2 2 5" xfId="15998"/>
    <cellStyle name="Обычный 4 3 4 2 2 2 2 2 3" xfId="7038"/>
    <cellStyle name="Обычный 4 3 4 2 2 2 2 2 3 2" xfId="7039"/>
    <cellStyle name="Обычный 4 3 4 2 2 2 2 2 3 2 2" xfId="7040"/>
    <cellStyle name="Обычный 4 3 4 2 2 2 2 2 3 2 2 2" xfId="15999"/>
    <cellStyle name="Обычный 4 3 4 2 2 2 2 2 3 2 3" xfId="16000"/>
    <cellStyle name="Обычный 4 3 4 2 2 2 2 2 3 3" xfId="7041"/>
    <cellStyle name="Обычный 4 3 4 2 2 2 2 2 3 3 2" xfId="16001"/>
    <cellStyle name="Обычный 4 3 4 2 2 2 2 2 3 4" xfId="7042"/>
    <cellStyle name="Обычный 4 3 4 2 2 2 2 2 3 4 2" xfId="16002"/>
    <cellStyle name="Обычный 4 3 4 2 2 2 2 2 3 5" xfId="16003"/>
    <cellStyle name="Обычный 4 3 4 2 2 2 2 2 4" xfId="7043"/>
    <cellStyle name="Обычный 4 3 4 2 2 2 2 2 4 2" xfId="7044"/>
    <cellStyle name="Обычный 4 3 4 2 2 2 2 2 4 2 2" xfId="16004"/>
    <cellStyle name="Обычный 4 3 4 2 2 2 2 2 4 3" xfId="16005"/>
    <cellStyle name="Обычный 4 3 4 2 2 2 2 2 5" xfId="7045"/>
    <cellStyle name="Обычный 4 3 4 2 2 2 2 2 5 2" xfId="16006"/>
    <cellStyle name="Обычный 4 3 4 2 2 2 2 2 6" xfId="7046"/>
    <cellStyle name="Обычный 4 3 4 2 2 2 2 2 6 2" xfId="16007"/>
    <cellStyle name="Обычный 4 3 4 2 2 2 2 2 7" xfId="16008"/>
    <cellStyle name="Обычный 4 3 4 2 2 2 2 3" xfId="7047"/>
    <cellStyle name="Обычный 4 3 4 2 2 2 2 3 2" xfId="7048"/>
    <cellStyle name="Обычный 4 3 4 2 2 2 2 3 2 2" xfId="7049"/>
    <cellStyle name="Обычный 4 3 4 2 2 2 2 3 2 2 2" xfId="16009"/>
    <cellStyle name="Обычный 4 3 4 2 2 2 2 3 2 3" xfId="7050"/>
    <cellStyle name="Обычный 4 3 4 2 2 2 2 3 2 3 2" xfId="16010"/>
    <cellStyle name="Обычный 4 3 4 2 2 2 2 3 2 4" xfId="16011"/>
    <cellStyle name="Обычный 4 3 4 2 2 2 2 3 3" xfId="7051"/>
    <cellStyle name="Обычный 4 3 4 2 2 2 2 3 3 2" xfId="16012"/>
    <cellStyle name="Обычный 4 3 4 2 2 2 2 3 4" xfId="7052"/>
    <cellStyle name="Обычный 4 3 4 2 2 2 2 3 4 2" xfId="16013"/>
    <cellStyle name="Обычный 4 3 4 2 2 2 2 3 5" xfId="16014"/>
    <cellStyle name="Обычный 4 3 4 2 2 2 2 4" xfId="7053"/>
    <cellStyle name="Обычный 4 3 4 2 2 2 2 4 2" xfId="7054"/>
    <cellStyle name="Обычный 4 3 4 2 2 2 2 4 2 2" xfId="7055"/>
    <cellStyle name="Обычный 4 3 4 2 2 2 2 4 2 2 2" xfId="16015"/>
    <cellStyle name="Обычный 4 3 4 2 2 2 2 4 2 3" xfId="16016"/>
    <cellStyle name="Обычный 4 3 4 2 2 2 2 4 3" xfId="7056"/>
    <cellStyle name="Обычный 4 3 4 2 2 2 2 4 3 2" xfId="16017"/>
    <cellStyle name="Обычный 4 3 4 2 2 2 2 4 4" xfId="7057"/>
    <cellStyle name="Обычный 4 3 4 2 2 2 2 4 4 2" xfId="16018"/>
    <cellStyle name="Обычный 4 3 4 2 2 2 2 4 5" xfId="16019"/>
    <cellStyle name="Обычный 4 3 4 2 2 2 2 5" xfId="7058"/>
    <cellStyle name="Обычный 4 3 4 2 2 2 2 5 2" xfId="7059"/>
    <cellStyle name="Обычный 4 3 4 2 2 2 2 5 2 2" xfId="16020"/>
    <cellStyle name="Обычный 4 3 4 2 2 2 2 5 3" xfId="16021"/>
    <cellStyle name="Обычный 4 3 4 2 2 2 2 6" xfId="7060"/>
    <cellStyle name="Обычный 4 3 4 2 2 2 2 6 2" xfId="16022"/>
    <cellStyle name="Обычный 4 3 4 2 2 2 2 7" xfId="7061"/>
    <cellStyle name="Обычный 4 3 4 2 2 2 2 7 2" xfId="16023"/>
    <cellStyle name="Обычный 4 3 4 2 2 2 2 8" xfId="16024"/>
    <cellStyle name="Обычный 4 3 4 2 2 2 3" xfId="7062"/>
    <cellStyle name="Обычный 4 3 4 2 2 2 3 2" xfId="7063"/>
    <cellStyle name="Обычный 4 3 4 2 2 2 3 2 2" xfId="7064"/>
    <cellStyle name="Обычный 4 3 4 2 2 2 3 2 2 2" xfId="7065"/>
    <cellStyle name="Обычный 4 3 4 2 2 2 3 2 2 2 2" xfId="16025"/>
    <cellStyle name="Обычный 4 3 4 2 2 2 3 2 2 3" xfId="7066"/>
    <cellStyle name="Обычный 4 3 4 2 2 2 3 2 2 3 2" xfId="16026"/>
    <cellStyle name="Обычный 4 3 4 2 2 2 3 2 2 4" xfId="16027"/>
    <cellStyle name="Обычный 4 3 4 2 2 2 3 2 3" xfId="7067"/>
    <cellStyle name="Обычный 4 3 4 2 2 2 3 2 3 2" xfId="16028"/>
    <cellStyle name="Обычный 4 3 4 2 2 2 3 2 4" xfId="7068"/>
    <cellStyle name="Обычный 4 3 4 2 2 2 3 2 4 2" xfId="16029"/>
    <cellStyle name="Обычный 4 3 4 2 2 2 3 2 5" xfId="16030"/>
    <cellStyle name="Обычный 4 3 4 2 2 2 3 3" xfId="7069"/>
    <cellStyle name="Обычный 4 3 4 2 2 2 3 3 2" xfId="7070"/>
    <cellStyle name="Обычный 4 3 4 2 2 2 3 3 2 2" xfId="7071"/>
    <cellStyle name="Обычный 4 3 4 2 2 2 3 3 2 2 2" xfId="16031"/>
    <cellStyle name="Обычный 4 3 4 2 2 2 3 3 2 3" xfId="16032"/>
    <cellStyle name="Обычный 4 3 4 2 2 2 3 3 3" xfId="7072"/>
    <cellStyle name="Обычный 4 3 4 2 2 2 3 3 3 2" xfId="16033"/>
    <cellStyle name="Обычный 4 3 4 2 2 2 3 3 4" xfId="7073"/>
    <cellStyle name="Обычный 4 3 4 2 2 2 3 3 4 2" xfId="16034"/>
    <cellStyle name="Обычный 4 3 4 2 2 2 3 3 5" xfId="16035"/>
    <cellStyle name="Обычный 4 3 4 2 2 2 3 4" xfId="7074"/>
    <cellStyle name="Обычный 4 3 4 2 2 2 3 4 2" xfId="7075"/>
    <cellStyle name="Обычный 4 3 4 2 2 2 3 4 2 2" xfId="16036"/>
    <cellStyle name="Обычный 4 3 4 2 2 2 3 4 3" xfId="16037"/>
    <cellStyle name="Обычный 4 3 4 2 2 2 3 5" xfId="7076"/>
    <cellStyle name="Обычный 4 3 4 2 2 2 3 5 2" xfId="16038"/>
    <cellStyle name="Обычный 4 3 4 2 2 2 3 6" xfId="7077"/>
    <cellStyle name="Обычный 4 3 4 2 2 2 3 6 2" xfId="16039"/>
    <cellStyle name="Обычный 4 3 4 2 2 2 3 7" xfId="16040"/>
    <cellStyle name="Обычный 4 3 4 2 2 2 4" xfId="7078"/>
    <cellStyle name="Обычный 4 3 4 2 2 2 4 2" xfId="7079"/>
    <cellStyle name="Обычный 4 3 4 2 2 2 4 2 2" xfId="7080"/>
    <cellStyle name="Обычный 4 3 4 2 2 2 4 2 2 2" xfId="16041"/>
    <cellStyle name="Обычный 4 3 4 2 2 2 4 2 3" xfId="7081"/>
    <cellStyle name="Обычный 4 3 4 2 2 2 4 2 3 2" xfId="16042"/>
    <cellStyle name="Обычный 4 3 4 2 2 2 4 2 4" xfId="16043"/>
    <cellStyle name="Обычный 4 3 4 2 2 2 4 3" xfId="7082"/>
    <cellStyle name="Обычный 4 3 4 2 2 2 4 3 2" xfId="16044"/>
    <cellStyle name="Обычный 4 3 4 2 2 2 4 4" xfId="7083"/>
    <cellStyle name="Обычный 4 3 4 2 2 2 4 4 2" xfId="16045"/>
    <cellStyle name="Обычный 4 3 4 2 2 2 4 5" xfId="16046"/>
    <cellStyle name="Обычный 4 3 4 2 2 2 5" xfId="7084"/>
    <cellStyle name="Обычный 4 3 4 2 2 2 5 2" xfId="7085"/>
    <cellStyle name="Обычный 4 3 4 2 2 2 5 2 2" xfId="7086"/>
    <cellStyle name="Обычный 4 3 4 2 2 2 5 2 2 2" xfId="16047"/>
    <cellStyle name="Обычный 4 3 4 2 2 2 5 2 3" xfId="16048"/>
    <cellStyle name="Обычный 4 3 4 2 2 2 5 3" xfId="7087"/>
    <cellStyle name="Обычный 4 3 4 2 2 2 5 3 2" xfId="16049"/>
    <cellStyle name="Обычный 4 3 4 2 2 2 5 4" xfId="7088"/>
    <cellStyle name="Обычный 4 3 4 2 2 2 5 4 2" xfId="16050"/>
    <cellStyle name="Обычный 4 3 4 2 2 2 5 5" xfId="16051"/>
    <cellStyle name="Обычный 4 3 4 2 2 2 6" xfId="7089"/>
    <cellStyle name="Обычный 4 3 4 2 2 2 6 2" xfId="7090"/>
    <cellStyle name="Обычный 4 3 4 2 2 2 6 2 2" xfId="16052"/>
    <cellStyle name="Обычный 4 3 4 2 2 2 6 3" xfId="16053"/>
    <cellStyle name="Обычный 4 3 4 2 2 2 7" xfId="7091"/>
    <cellStyle name="Обычный 4 3 4 2 2 2 7 2" xfId="16054"/>
    <cellStyle name="Обычный 4 3 4 2 2 2 8" xfId="7092"/>
    <cellStyle name="Обычный 4 3 4 2 2 2 8 2" xfId="16055"/>
    <cellStyle name="Обычный 4 3 4 2 2 2 9" xfId="16056"/>
    <cellStyle name="Обычный 4 3 4 2 2 3" xfId="7093"/>
    <cellStyle name="Обычный 4 3 4 2 2 3 2" xfId="7094"/>
    <cellStyle name="Обычный 4 3 4 2 2 3 2 2" xfId="7095"/>
    <cellStyle name="Обычный 4 3 4 2 2 3 2 2 2" xfId="7096"/>
    <cellStyle name="Обычный 4 3 4 2 2 3 2 2 2 2" xfId="7097"/>
    <cellStyle name="Обычный 4 3 4 2 2 3 2 2 2 2 2" xfId="16057"/>
    <cellStyle name="Обычный 4 3 4 2 2 3 2 2 2 3" xfId="7098"/>
    <cellStyle name="Обычный 4 3 4 2 2 3 2 2 2 3 2" xfId="16058"/>
    <cellStyle name="Обычный 4 3 4 2 2 3 2 2 2 4" xfId="16059"/>
    <cellStyle name="Обычный 4 3 4 2 2 3 2 2 3" xfId="7099"/>
    <cellStyle name="Обычный 4 3 4 2 2 3 2 2 3 2" xfId="16060"/>
    <cellStyle name="Обычный 4 3 4 2 2 3 2 2 4" xfId="7100"/>
    <cellStyle name="Обычный 4 3 4 2 2 3 2 2 4 2" xfId="16061"/>
    <cellStyle name="Обычный 4 3 4 2 2 3 2 2 5" xfId="16062"/>
    <cellStyle name="Обычный 4 3 4 2 2 3 2 3" xfId="7101"/>
    <cellStyle name="Обычный 4 3 4 2 2 3 2 3 2" xfId="7102"/>
    <cellStyle name="Обычный 4 3 4 2 2 3 2 3 2 2" xfId="7103"/>
    <cellStyle name="Обычный 4 3 4 2 2 3 2 3 2 2 2" xfId="16063"/>
    <cellStyle name="Обычный 4 3 4 2 2 3 2 3 2 3" xfId="16064"/>
    <cellStyle name="Обычный 4 3 4 2 2 3 2 3 3" xfId="7104"/>
    <cellStyle name="Обычный 4 3 4 2 2 3 2 3 3 2" xfId="16065"/>
    <cellStyle name="Обычный 4 3 4 2 2 3 2 3 4" xfId="7105"/>
    <cellStyle name="Обычный 4 3 4 2 2 3 2 3 4 2" xfId="16066"/>
    <cellStyle name="Обычный 4 3 4 2 2 3 2 3 5" xfId="16067"/>
    <cellStyle name="Обычный 4 3 4 2 2 3 2 4" xfId="7106"/>
    <cellStyle name="Обычный 4 3 4 2 2 3 2 4 2" xfId="7107"/>
    <cellStyle name="Обычный 4 3 4 2 2 3 2 4 2 2" xfId="16068"/>
    <cellStyle name="Обычный 4 3 4 2 2 3 2 4 3" xfId="16069"/>
    <cellStyle name="Обычный 4 3 4 2 2 3 2 5" xfId="7108"/>
    <cellStyle name="Обычный 4 3 4 2 2 3 2 5 2" xfId="16070"/>
    <cellStyle name="Обычный 4 3 4 2 2 3 2 6" xfId="7109"/>
    <cellStyle name="Обычный 4 3 4 2 2 3 2 6 2" xfId="16071"/>
    <cellStyle name="Обычный 4 3 4 2 2 3 2 7" xfId="16072"/>
    <cellStyle name="Обычный 4 3 4 2 2 3 3" xfId="7110"/>
    <cellStyle name="Обычный 4 3 4 2 2 3 3 2" xfId="7111"/>
    <cellStyle name="Обычный 4 3 4 2 2 3 3 2 2" xfId="7112"/>
    <cellStyle name="Обычный 4 3 4 2 2 3 3 2 2 2" xfId="16073"/>
    <cellStyle name="Обычный 4 3 4 2 2 3 3 2 3" xfId="7113"/>
    <cellStyle name="Обычный 4 3 4 2 2 3 3 2 3 2" xfId="16074"/>
    <cellStyle name="Обычный 4 3 4 2 2 3 3 2 4" xfId="16075"/>
    <cellStyle name="Обычный 4 3 4 2 2 3 3 3" xfId="7114"/>
    <cellStyle name="Обычный 4 3 4 2 2 3 3 3 2" xfId="16076"/>
    <cellStyle name="Обычный 4 3 4 2 2 3 3 4" xfId="7115"/>
    <cellStyle name="Обычный 4 3 4 2 2 3 3 4 2" xfId="16077"/>
    <cellStyle name="Обычный 4 3 4 2 2 3 3 5" xfId="16078"/>
    <cellStyle name="Обычный 4 3 4 2 2 3 4" xfId="7116"/>
    <cellStyle name="Обычный 4 3 4 2 2 3 4 2" xfId="7117"/>
    <cellStyle name="Обычный 4 3 4 2 2 3 4 2 2" xfId="7118"/>
    <cellStyle name="Обычный 4 3 4 2 2 3 4 2 2 2" xfId="16079"/>
    <cellStyle name="Обычный 4 3 4 2 2 3 4 2 3" xfId="16080"/>
    <cellStyle name="Обычный 4 3 4 2 2 3 4 3" xfId="7119"/>
    <cellStyle name="Обычный 4 3 4 2 2 3 4 3 2" xfId="16081"/>
    <cellStyle name="Обычный 4 3 4 2 2 3 4 4" xfId="7120"/>
    <cellStyle name="Обычный 4 3 4 2 2 3 4 4 2" xfId="16082"/>
    <cellStyle name="Обычный 4 3 4 2 2 3 4 5" xfId="16083"/>
    <cellStyle name="Обычный 4 3 4 2 2 3 5" xfId="7121"/>
    <cellStyle name="Обычный 4 3 4 2 2 3 5 2" xfId="7122"/>
    <cellStyle name="Обычный 4 3 4 2 2 3 5 2 2" xfId="16084"/>
    <cellStyle name="Обычный 4 3 4 2 2 3 5 3" xfId="16085"/>
    <cellStyle name="Обычный 4 3 4 2 2 3 6" xfId="7123"/>
    <cellStyle name="Обычный 4 3 4 2 2 3 6 2" xfId="16086"/>
    <cellStyle name="Обычный 4 3 4 2 2 3 7" xfId="7124"/>
    <cellStyle name="Обычный 4 3 4 2 2 3 7 2" xfId="16087"/>
    <cellStyle name="Обычный 4 3 4 2 2 3 8" xfId="16088"/>
    <cellStyle name="Обычный 4 3 4 2 2 4" xfId="7125"/>
    <cellStyle name="Обычный 4 3 4 2 2 4 2" xfId="7126"/>
    <cellStyle name="Обычный 4 3 4 2 2 4 2 2" xfId="7127"/>
    <cellStyle name="Обычный 4 3 4 2 2 4 2 2 2" xfId="7128"/>
    <cellStyle name="Обычный 4 3 4 2 2 4 2 2 2 2" xfId="16089"/>
    <cellStyle name="Обычный 4 3 4 2 2 4 2 2 3" xfId="7129"/>
    <cellStyle name="Обычный 4 3 4 2 2 4 2 2 3 2" xfId="16090"/>
    <cellStyle name="Обычный 4 3 4 2 2 4 2 2 4" xfId="16091"/>
    <cellStyle name="Обычный 4 3 4 2 2 4 2 3" xfId="7130"/>
    <cellStyle name="Обычный 4 3 4 2 2 4 2 3 2" xfId="16092"/>
    <cellStyle name="Обычный 4 3 4 2 2 4 2 4" xfId="7131"/>
    <cellStyle name="Обычный 4 3 4 2 2 4 2 4 2" xfId="16093"/>
    <cellStyle name="Обычный 4 3 4 2 2 4 2 5" xfId="16094"/>
    <cellStyle name="Обычный 4 3 4 2 2 4 3" xfId="7132"/>
    <cellStyle name="Обычный 4 3 4 2 2 4 3 2" xfId="7133"/>
    <cellStyle name="Обычный 4 3 4 2 2 4 3 2 2" xfId="7134"/>
    <cellStyle name="Обычный 4 3 4 2 2 4 3 2 2 2" xfId="16095"/>
    <cellStyle name="Обычный 4 3 4 2 2 4 3 2 3" xfId="16096"/>
    <cellStyle name="Обычный 4 3 4 2 2 4 3 3" xfId="7135"/>
    <cellStyle name="Обычный 4 3 4 2 2 4 3 3 2" xfId="16097"/>
    <cellStyle name="Обычный 4 3 4 2 2 4 3 4" xfId="7136"/>
    <cellStyle name="Обычный 4 3 4 2 2 4 3 4 2" xfId="16098"/>
    <cellStyle name="Обычный 4 3 4 2 2 4 3 5" xfId="16099"/>
    <cellStyle name="Обычный 4 3 4 2 2 4 4" xfId="7137"/>
    <cellStyle name="Обычный 4 3 4 2 2 4 4 2" xfId="7138"/>
    <cellStyle name="Обычный 4 3 4 2 2 4 4 2 2" xfId="16100"/>
    <cellStyle name="Обычный 4 3 4 2 2 4 4 3" xfId="16101"/>
    <cellStyle name="Обычный 4 3 4 2 2 4 5" xfId="7139"/>
    <cellStyle name="Обычный 4 3 4 2 2 4 5 2" xfId="16102"/>
    <cellStyle name="Обычный 4 3 4 2 2 4 6" xfId="7140"/>
    <cellStyle name="Обычный 4 3 4 2 2 4 6 2" xfId="16103"/>
    <cellStyle name="Обычный 4 3 4 2 2 4 7" xfId="16104"/>
    <cellStyle name="Обычный 4 3 4 2 2 5" xfId="7141"/>
    <cellStyle name="Обычный 4 3 4 2 2 5 2" xfId="7142"/>
    <cellStyle name="Обычный 4 3 4 2 2 5 2 2" xfId="7143"/>
    <cellStyle name="Обычный 4 3 4 2 2 5 2 2 2" xfId="16105"/>
    <cellStyle name="Обычный 4 3 4 2 2 5 2 3" xfId="7144"/>
    <cellStyle name="Обычный 4 3 4 2 2 5 2 3 2" xfId="16106"/>
    <cellStyle name="Обычный 4 3 4 2 2 5 2 4" xfId="16107"/>
    <cellStyle name="Обычный 4 3 4 2 2 5 3" xfId="7145"/>
    <cellStyle name="Обычный 4 3 4 2 2 5 3 2" xfId="16108"/>
    <cellStyle name="Обычный 4 3 4 2 2 5 4" xfId="7146"/>
    <cellStyle name="Обычный 4 3 4 2 2 5 4 2" xfId="16109"/>
    <cellStyle name="Обычный 4 3 4 2 2 5 5" xfId="16110"/>
    <cellStyle name="Обычный 4 3 4 2 2 6" xfId="7147"/>
    <cellStyle name="Обычный 4 3 4 2 2 6 2" xfId="7148"/>
    <cellStyle name="Обычный 4 3 4 2 2 6 2 2" xfId="7149"/>
    <cellStyle name="Обычный 4 3 4 2 2 6 2 2 2" xfId="16111"/>
    <cellStyle name="Обычный 4 3 4 2 2 6 2 3" xfId="16112"/>
    <cellStyle name="Обычный 4 3 4 2 2 6 3" xfId="7150"/>
    <cellStyle name="Обычный 4 3 4 2 2 6 3 2" xfId="16113"/>
    <cellStyle name="Обычный 4 3 4 2 2 6 4" xfId="7151"/>
    <cellStyle name="Обычный 4 3 4 2 2 6 4 2" xfId="16114"/>
    <cellStyle name="Обычный 4 3 4 2 2 6 5" xfId="16115"/>
    <cellStyle name="Обычный 4 3 4 2 2 7" xfId="7152"/>
    <cellStyle name="Обычный 4 3 4 2 2 7 2" xfId="7153"/>
    <cellStyle name="Обычный 4 3 4 2 2 7 2 2" xfId="16116"/>
    <cellStyle name="Обычный 4 3 4 2 2 7 3" xfId="16117"/>
    <cellStyle name="Обычный 4 3 4 2 2 8" xfId="7154"/>
    <cellStyle name="Обычный 4 3 4 2 2 8 2" xfId="16118"/>
    <cellStyle name="Обычный 4 3 4 2 2 9" xfId="7155"/>
    <cellStyle name="Обычный 4 3 4 2 2 9 2" xfId="16119"/>
    <cellStyle name="Обычный 4 3 4 2 3" xfId="7156"/>
    <cellStyle name="Обычный 4 3 4 2 3 2" xfId="7157"/>
    <cellStyle name="Обычный 4 3 4 2 3 2 2" xfId="7158"/>
    <cellStyle name="Обычный 4 3 4 2 3 2 2 2" xfId="7159"/>
    <cellStyle name="Обычный 4 3 4 2 3 2 2 2 2" xfId="7160"/>
    <cellStyle name="Обычный 4 3 4 2 3 2 2 2 2 2" xfId="7161"/>
    <cellStyle name="Обычный 4 3 4 2 3 2 2 2 2 2 2" xfId="16120"/>
    <cellStyle name="Обычный 4 3 4 2 3 2 2 2 2 3" xfId="7162"/>
    <cellStyle name="Обычный 4 3 4 2 3 2 2 2 2 3 2" xfId="16121"/>
    <cellStyle name="Обычный 4 3 4 2 3 2 2 2 2 4" xfId="16122"/>
    <cellStyle name="Обычный 4 3 4 2 3 2 2 2 3" xfId="7163"/>
    <cellStyle name="Обычный 4 3 4 2 3 2 2 2 3 2" xfId="16123"/>
    <cellStyle name="Обычный 4 3 4 2 3 2 2 2 4" xfId="7164"/>
    <cellStyle name="Обычный 4 3 4 2 3 2 2 2 4 2" xfId="16124"/>
    <cellStyle name="Обычный 4 3 4 2 3 2 2 2 5" xfId="16125"/>
    <cellStyle name="Обычный 4 3 4 2 3 2 2 3" xfId="7165"/>
    <cellStyle name="Обычный 4 3 4 2 3 2 2 3 2" xfId="7166"/>
    <cellStyle name="Обычный 4 3 4 2 3 2 2 3 2 2" xfId="7167"/>
    <cellStyle name="Обычный 4 3 4 2 3 2 2 3 2 2 2" xfId="16126"/>
    <cellStyle name="Обычный 4 3 4 2 3 2 2 3 2 3" xfId="16127"/>
    <cellStyle name="Обычный 4 3 4 2 3 2 2 3 3" xfId="7168"/>
    <cellStyle name="Обычный 4 3 4 2 3 2 2 3 3 2" xfId="16128"/>
    <cellStyle name="Обычный 4 3 4 2 3 2 2 3 4" xfId="7169"/>
    <cellStyle name="Обычный 4 3 4 2 3 2 2 3 4 2" xfId="16129"/>
    <cellStyle name="Обычный 4 3 4 2 3 2 2 3 5" xfId="16130"/>
    <cellStyle name="Обычный 4 3 4 2 3 2 2 4" xfId="7170"/>
    <cellStyle name="Обычный 4 3 4 2 3 2 2 4 2" xfId="7171"/>
    <cellStyle name="Обычный 4 3 4 2 3 2 2 4 2 2" xfId="16131"/>
    <cellStyle name="Обычный 4 3 4 2 3 2 2 4 3" xfId="16132"/>
    <cellStyle name="Обычный 4 3 4 2 3 2 2 5" xfId="7172"/>
    <cellStyle name="Обычный 4 3 4 2 3 2 2 5 2" xfId="16133"/>
    <cellStyle name="Обычный 4 3 4 2 3 2 2 6" xfId="7173"/>
    <cellStyle name="Обычный 4 3 4 2 3 2 2 6 2" xfId="16134"/>
    <cellStyle name="Обычный 4 3 4 2 3 2 2 7" xfId="16135"/>
    <cellStyle name="Обычный 4 3 4 2 3 2 3" xfId="7174"/>
    <cellStyle name="Обычный 4 3 4 2 3 2 3 2" xfId="7175"/>
    <cellStyle name="Обычный 4 3 4 2 3 2 3 2 2" xfId="7176"/>
    <cellStyle name="Обычный 4 3 4 2 3 2 3 2 2 2" xfId="16136"/>
    <cellStyle name="Обычный 4 3 4 2 3 2 3 2 3" xfId="7177"/>
    <cellStyle name="Обычный 4 3 4 2 3 2 3 2 3 2" xfId="16137"/>
    <cellStyle name="Обычный 4 3 4 2 3 2 3 2 4" xfId="16138"/>
    <cellStyle name="Обычный 4 3 4 2 3 2 3 3" xfId="7178"/>
    <cellStyle name="Обычный 4 3 4 2 3 2 3 3 2" xfId="16139"/>
    <cellStyle name="Обычный 4 3 4 2 3 2 3 4" xfId="7179"/>
    <cellStyle name="Обычный 4 3 4 2 3 2 3 4 2" xfId="16140"/>
    <cellStyle name="Обычный 4 3 4 2 3 2 3 5" xfId="16141"/>
    <cellStyle name="Обычный 4 3 4 2 3 2 4" xfId="7180"/>
    <cellStyle name="Обычный 4 3 4 2 3 2 4 2" xfId="7181"/>
    <cellStyle name="Обычный 4 3 4 2 3 2 4 2 2" xfId="7182"/>
    <cellStyle name="Обычный 4 3 4 2 3 2 4 2 2 2" xfId="16142"/>
    <cellStyle name="Обычный 4 3 4 2 3 2 4 2 3" xfId="16143"/>
    <cellStyle name="Обычный 4 3 4 2 3 2 4 3" xfId="7183"/>
    <cellStyle name="Обычный 4 3 4 2 3 2 4 3 2" xfId="16144"/>
    <cellStyle name="Обычный 4 3 4 2 3 2 4 4" xfId="7184"/>
    <cellStyle name="Обычный 4 3 4 2 3 2 4 4 2" xfId="16145"/>
    <cellStyle name="Обычный 4 3 4 2 3 2 4 5" xfId="16146"/>
    <cellStyle name="Обычный 4 3 4 2 3 2 5" xfId="7185"/>
    <cellStyle name="Обычный 4 3 4 2 3 2 5 2" xfId="7186"/>
    <cellStyle name="Обычный 4 3 4 2 3 2 5 2 2" xfId="16147"/>
    <cellStyle name="Обычный 4 3 4 2 3 2 5 3" xfId="16148"/>
    <cellStyle name="Обычный 4 3 4 2 3 2 6" xfId="7187"/>
    <cellStyle name="Обычный 4 3 4 2 3 2 6 2" xfId="16149"/>
    <cellStyle name="Обычный 4 3 4 2 3 2 7" xfId="7188"/>
    <cellStyle name="Обычный 4 3 4 2 3 2 7 2" xfId="16150"/>
    <cellStyle name="Обычный 4 3 4 2 3 2 8" xfId="16151"/>
    <cellStyle name="Обычный 4 3 4 2 3 3" xfId="7189"/>
    <cellStyle name="Обычный 4 3 4 2 3 3 2" xfId="7190"/>
    <cellStyle name="Обычный 4 3 4 2 3 3 2 2" xfId="7191"/>
    <cellStyle name="Обычный 4 3 4 2 3 3 2 2 2" xfId="7192"/>
    <cellStyle name="Обычный 4 3 4 2 3 3 2 2 2 2" xfId="16152"/>
    <cellStyle name="Обычный 4 3 4 2 3 3 2 2 3" xfId="7193"/>
    <cellStyle name="Обычный 4 3 4 2 3 3 2 2 3 2" xfId="16153"/>
    <cellStyle name="Обычный 4 3 4 2 3 3 2 2 4" xfId="16154"/>
    <cellStyle name="Обычный 4 3 4 2 3 3 2 3" xfId="7194"/>
    <cellStyle name="Обычный 4 3 4 2 3 3 2 3 2" xfId="16155"/>
    <cellStyle name="Обычный 4 3 4 2 3 3 2 4" xfId="7195"/>
    <cellStyle name="Обычный 4 3 4 2 3 3 2 4 2" xfId="16156"/>
    <cellStyle name="Обычный 4 3 4 2 3 3 2 5" xfId="16157"/>
    <cellStyle name="Обычный 4 3 4 2 3 3 3" xfId="7196"/>
    <cellStyle name="Обычный 4 3 4 2 3 3 3 2" xfId="7197"/>
    <cellStyle name="Обычный 4 3 4 2 3 3 3 2 2" xfId="7198"/>
    <cellStyle name="Обычный 4 3 4 2 3 3 3 2 2 2" xfId="16158"/>
    <cellStyle name="Обычный 4 3 4 2 3 3 3 2 3" xfId="16159"/>
    <cellStyle name="Обычный 4 3 4 2 3 3 3 3" xfId="7199"/>
    <cellStyle name="Обычный 4 3 4 2 3 3 3 3 2" xfId="16160"/>
    <cellStyle name="Обычный 4 3 4 2 3 3 3 4" xfId="7200"/>
    <cellStyle name="Обычный 4 3 4 2 3 3 3 4 2" xfId="16161"/>
    <cellStyle name="Обычный 4 3 4 2 3 3 3 5" xfId="16162"/>
    <cellStyle name="Обычный 4 3 4 2 3 3 4" xfId="7201"/>
    <cellStyle name="Обычный 4 3 4 2 3 3 4 2" xfId="7202"/>
    <cellStyle name="Обычный 4 3 4 2 3 3 4 2 2" xfId="16163"/>
    <cellStyle name="Обычный 4 3 4 2 3 3 4 3" xfId="16164"/>
    <cellStyle name="Обычный 4 3 4 2 3 3 5" xfId="7203"/>
    <cellStyle name="Обычный 4 3 4 2 3 3 5 2" xfId="16165"/>
    <cellStyle name="Обычный 4 3 4 2 3 3 6" xfId="7204"/>
    <cellStyle name="Обычный 4 3 4 2 3 3 6 2" xfId="16166"/>
    <cellStyle name="Обычный 4 3 4 2 3 3 7" xfId="16167"/>
    <cellStyle name="Обычный 4 3 4 2 3 4" xfId="7205"/>
    <cellStyle name="Обычный 4 3 4 2 3 4 2" xfId="7206"/>
    <cellStyle name="Обычный 4 3 4 2 3 4 2 2" xfId="7207"/>
    <cellStyle name="Обычный 4 3 4 2 3 4 2 2 2" xfId="16168"/>
    <cellStyle name="Обычный 4 3 4 2 3 4 2 3" xfId="7208"/>
    <cellStyle name="Обычный 4 3 4 2 3 4 2 3 2" xfId="16169"/>
    <cellStyle name="Обычный 4 3 4 2 3 4 2 4" xfId="16170"/>
    <cellStyle name="Обычный 4 3 4 2 3 4 3" xfId="7209"/>
    <cellStyle name="Обычный 4 3 4 2 3 4 3 2" xfId="16171"/>
    <cellStyle name="Обычный 4 3 4 2 3 4 4" xfId="7210"/>
    <cellStyle name="Обычный 4 3 4 2 3 4 4 2" xfId="16172"/>
    <cellStyle name="Обычный 4 3 4 2 3 4 5" xfId="16173"/>
    <cellStyle name="Обычный 4 3 4 2 3 5" xfId="7211"/>
    <cellStyle name="Обычный 4 3 4 2 3 5 2" xfId="7212"/>
    <cellStyle name="Обычный 4 3 4 2 3 5 2 2" xfId="7213"/>
    <cellStyle name="Обычный 4 3 4 2 3 5 2 2 2" xfId="16174"/>
    <cellStyle name="Обычный 4 3 4 2 3 5 2 3" xfId="16175"/>
    <cellStyle name="Обычный 4 3 4 2 3 5 3" xfId="7214"/>
    <cellStyle name="Обычный 4 3 4 2 3 5 3 2" xfId="16176"/>
    <cellStyle name="Обычный 4 3 4 2 3 5 4" xfId="7215"/>
    <cellStyle name="Обычный 4 3 4 2 3 5 4 2" xfId="16177"/>
    <cellStyle name="Обычный 4 3 4 2 3 5 5" xfId="16178"/>
    <cellStyle name="Обычный 4 3 4 2 3 6" xfId="7216"/>
    <cellStyle name="Обычный 4 3 4 2 3 6 2" xfId="7217"/>
    <cellStyle name="Обычный 4 3 4 2 3 6 2 2" xfId="16179"/>
    <cellStyle name="Обычный 4 3 4 2 3 6 3" xfId="16180"/>
    <cellStyle name="Обычный 4 3 4 2 3 7" xfId="7218"/>
    <cellStyle name="Обычный 4 3 4 2 3 7 2" xfId="16181"/>
    <cellStyle name="Обычный 4 3 4 2 3 8" xfId="7219"/>
    <cellStyle name="Обычный 4 3 4 2 3 8 2" xfId="16182"/>
    <cellStyle name="Обычный 4 3 4 2 3 9" xfId="16183"/>
    <cellStyle name="Обычный 4 3 4 2 4" xfId="7220"/>
    <cellStyle name="Обычный 4 3 4 2 4 2" xfId="7221"/>
    <cellStyle name="Обычный 4 3 4 2 4 2 2" xfId="7222"/>
    <cellStyle name="Обычный 4 3 4 2 4 2 2 2" xfId="7223"/>
    <cellStyle name="Обычный 4 3 4 2 4 2 2 2 2" xfId="7224"/>
    <cellStyle name="Обычный 4 3 4 2 4 2 2 2 2 2" xfId="16184"/>
    <cellStyle name="Обычный 4 3 4 2 4 2 2 2 3" xfId="7225"/>
    <cellStyle name="Обычный 4 3 4 2 4 2 2 2 3 2" xfId="16185"/>
    <cellStyle name="Обычный 4 3 4 2 4 2 2 2 4" xfId="16186"/>
    <cellStyle name="Обычный 4 3 4 2 4 2 2 3" xfId="7226"/>
    <cellStyle name="Обычный 4 3 4 2 4 2 2 3 2" xfId="16187"/>
    <cellStyle name="Обычный 4 3 4 2 4 2 2 4" xfId="7227"/>
    <cellStyle name="Обычный 4 3 4 2 4 2 2 4 2" xfId="16188"/>
    <cellStyle name="Обычный 4 3 4 2 4 2 2 5" xfId="16189"/>
    <cellStyle name="Обычный 4 3 4 2 4 2 3" xfId="7228"/>
    <cellStyle name="Обычный 4 3 4 2 4 2 3 2" xfId="7229"/>
    <cellStyle name="Обычный 4 3 4 2 4 2 3 2 2" xfId="7230"/>
    <cellStyle name="Обычный 4 3 4 2 4 2 3 2 2 2" xfId="16190"/>
    <cellStyle name="Обычный 4 3 4 2 4 2 3 2 3" xfId="16191"/>
    <cellStyle name="Обычный 4 3 4 2 4 2 3 3" xfId="7231"/>
    <cellStyle name="Обычный 4 3 4 2 4 2 3 3 2" xfId="16192"/>
    <cellStyle name="Обычный 4 3 4 2 4 2 3 4" xfId="7232"/>
    <cellStyle name="Обычный 4 3 4 2 4 2 3 4 2" xfId="16193"/>
    <cellStyle name="Обычный 4 3 4 2 4 2 3 5" xfId="16194"/>
    <cellStyle name="Обычный 4 3 4 2 4 2 4" xfId="7233"/>
    <cellStyle name="Обычный 4 3 4 2 4 2 4 2" xfId="7234"/>
    <cellStyle name="Обычный 4 3 4 2 4 2 4 2 2" xfId="16195"/>
    <cellStyle name="Обычный 4 3 4 2 4 2 4 3" xfId="16196"/>
    <cellStyle name="Обычный 4 3 4 2 4 2 5" xfId="7235"/>
    <cellStyle name="Обычный 4 3 4 2 4 2 5 2" xfId="16197"/>
    <cellStyle name="Обычный 4 3 4 2 4 2 6" xfId="7236"/>
    <cellStyle name="Обычный 4 3 4 2 4 2 6 2" xfId="16198"/>
    <cellStyle name="Обычный 4 3 4 2 4 2 7" xfId="16199"/>
    <cellStyle name="Обычный 4 3 4 2 4 3" xfId="7237"/>
    <cellStyle name="Обычный 4 3 4 2 4 3 2" xfId="7238"/>
    <cellStyle name="Обычный 4 3 4 2 4 3 2 2" xfId="7239"/>
    <cellStyle name="Обычный 4 3 4 2 4 3 2 2 2" xfId="16200"/>
    <cellStyle name="Обычный 4 3 4 2 4 3 2 3" xfId="7240"/>
    <cellStyle name="Обычный 4 3 4 2 4 3 2 3 2" xfId="16201"/>
    <cellStyle name="Обычный 4 3 4 2 4 3 2 4" xfId="16202"/>
    <cellStyle name="Обычный 4 3 4 2 4 3 3" xfId="7241"/>
    <cellStyle name="Обычный 4 3 4 2 4 3 3 2" xfId="16203"/>
    <cellStyle name="Обычный 4 3 4 2 4 3 4" xfId="7242"/>
    <cellStyle name="Обычный 4 3 4 2 4 3 4 2" xfId="16204"/>
    <cellStyle name="Обычный 4 3 4 2 4 3 5" xfId="16205"/>
    <cellStyle name="Обычный 4 3 4 2 4 4" xfId="7243"/>
    <cellStyle name="Обычный 4 3 4 2 4 4 2" xfId="7244"/>
    <cellStyle name="Обычный 4 3 4 2 4 4 2 2" xfId="7245"/>
    <cellStyle name="Обычный 4 3 4 2 4 4 2 2 2" xfId="16206"/>
    <cellStyle name="Обычный 4 3 4 2 4 4 2 3" xfId="16207"/>
    <cellStyle name="Обычный 4 3 4 2 4 4 3" xfId="7246"/>
    <cellStyle name="Обычный 4 3 4 2 4 4 3 2" xfId="16208"/>
    <cellStyle name="Обычный 4 3 4 2 4 4 4" xfId="7247"/>
    <cellStyle name="Обычный 4 3 4 2 4 4 4 2" xfId="16209"/>
    <cellStyle name="Обычный 4 3 4 2 4 4 5" xfId="16210"/>
    <cellStyle name="Обычный 4 3 4 2 4 5" xfId="7248"/>
    <cellStyle name="Обычный 4 3 4 2 4 5 2" xfId="7249"/>
    <cellStyle name="Обычный 4 3 4 2 4 5 2 2" xfId="16211"/>
    <cellStyle name="Обычный 4 3 4 2 4 5 3" xfId="16212"/>
    <cellStyle name="Обычный 4 3 4 2 4 6" xfId="7250"/>
    <cellStyle name="Обычный 4 3 4 2 4 6 2" xfId="16213"/>
    <cellStyle name="Обычный 4 3 4 2 4 7" xfId="7251"/>
    <cellStyle name="Обычный 4 3 4 2 4 7 2" xfId="16214"/>
    <cellStyle name="Обычный 4 3 4 2 4 8" xfId="16215"/>
    <cellStyle name="Обычный 4 3 4 2 5" xfId="7252"/>
    <cellStyle name="Обычный 4 3 4 2 5 2" xfId="7253"/>
    <cellStyle name="Обычный 4 3 4 2 5 2 2" xfId="7254"/>
    <cellStyle name="Обычный 4 3 4 2 5 2 2 2" xfId="7255"/>
    <cellStyle name="Обычный 4 3 4 2 5 2 2 2 2" xfId="16216"/>
    <cellStyle name="Обычный 4 3 4 2 5 2 2 3" xfId="7256"/>
    <cellStyle name="Обычный 4 3 4 2 5 2 2 3 2" xfId="16217"/>
    <cellStyle name="Обычный 4 3 4 2 5 2 2 4" xfId="16218"/>
    <cellStyle name="Обычный 4 3 4 2 5 2 3" xfId="7257"/>
    <cellStyle name="Обычный 4 3 4 2 5 2 3 2" xfId="16219"/>
    <cellStyle name="Обычный 4 3 4 2 5 2 4" xfId="7258"/>
    <cellStyle name="Обычный 4 3 4 2 5 2 4 2" xfId="16220"/>
    <cellStyle name="Обычный 4 3 4 2 5 2 5" xfId="16221"/>
    <cellStyle name="Обычный 4 3 4 2 5 3" xfId="7259"/>
    <cellStyle name="Обычный 4 3 4 2 5 3 2" xfId="7260"/>
    <cellStyle name="Обычный 4 3 4 2 5 3 2 2" xfId="7261"/>
    <cellStyle name="Обычный 4 3 4 2 5 3 2 2 2" xfId="16222"/>
    <cellStyle name="Обычный 4 3 4 2 5 3 2 3" xfId="16223"/>
    <cellStyle name="Обычный 4 3 4 2 5 3 3" xfId="7262"/>
    <cellStyle name="Обычный 4 3 4 2 5 3 3 2" xfId="16224"/>
    <cellStyle name="Обычный 4 3 4 2 5 3 4" xfId="7263"/>
    <cellStyle name="Обычный 4 3 4 2 5 3 4 2" xfId="16225"/>
    <cellStyle name="Обычный 4 3 4 2 5 3 5" xfId="16226"/>
    <cellStyle name="Обычный 4 3 4 2 5 4" xfId="7264"/>
    <cellStyle name="Обычный 4 3 4 2 5 4 2" xfId="7265"/>
    <cellStyle name="Обычный 4 3 4 2 5 4 2 2" xfId="16227"/>
    <cellStyle name="Обычный 4 3 4 2 5 4 3" xfId="16228"/>
    <cellStyle name="Обычный 4 3 4 2 5 5" xfId="7266"/>
    <cellStyle name="Обычный 4 3 4 2 5 5 2" xfId="16229"/>
    <cellStyle name="Обычный 4 3 4 2 5 6" xfId="7267"/>
    <cellStyle name="Обычный 4 3 4 2 5 6 2" xfId="16230"/>
    <cellStyle name="Обычный 4 3 4 2 5 7" xfId="16231"/>
    <cellStyle name="Обычный 4 3 4 2 6" xfId="7268"/>
    <cellStyle name="Обычный 4 3 4 2 6 2" xfId="7269"/>
    <cellStyle name="Обычный 4 3 4 2 6 2 2" xfId="7270"/>
    <cellStyle name="Обычный 4 3 4 2 6 2 2 2" xfId="16232"/>
    <cellStyle name="Обычный 4 3 4 2 6 2 3" xfId="7271"/>
    <cellStyle name="Обычный 4 3 4 2 6 2 3 2" xfId="16233"/>
    <cellStyle name="Обычный 4 3 4 2 6 2 4" xfId="16234"/>
    <cellStyle name="Обычный 4 3 4 2 6 3" xfId="7272"/>
    <cellStyle name="Обычный 4 3 4 2 6 3 2" xfId="16235"/>
    <cellStyle name="Обычный 4 3 4 2 6 4" xfId="7273"/>
    <cellStyle name="Обычный 4 3 4 2 6 4 2" xfId="16236"/>
    <cellStyle name="Обычный 4 3 4 2 6 5" xfId="16237"/>
    <cellStyle name="Обычный 4 3 4 2 7" xfId="7274"/>
    <cellStyle name="Обычный 4 3 4 2 7 2" xfId="7275"/>
    <cellStyle name="Обычный 4 3 4 2 7 2 2" xfId="7276"/>
    <cellStyle name="Обычный 4 3 4 2 7 2 2 2" xfId="16238"/>
    <cellStyle name="Обычный 4 3 4 2 7 2 3" xfId="16239"/>
    <cellStyle name="Обычный 4 3 4 2 7 3" xfId="7277"/>
    <cellStyle name="Обычный 4 3 4 2 7 3 2" xfId="16240"/>
    <cellStyle name="Обычный 4 3 4 2 7 4" xfId="7278"/>
    <cellStyle name="Обычный 4 3 4 2 7 4 2" xfId="16241"/>
    <cellStyle name="Обычный 4 3 4 2 7 5" xfId="16242"/>
    <cellStyle name="Обычный 4 3 4 2 8" xfId="7279"/>
    <cellStyle name="Обычный 4 3 4 2 8 2" xfId="7280"/>
    <cellStyle name="Обычный 4 3 4 2 8 2 2" xfId="16243"/>
    <cellStyle name="Обычный 4 3 4 2 8 3" xfId="16244"/>
    <cellStyle name="Обычный 4 3 4 2 9" xfId="7281"/>
    <cellStyle name="Обычный 4 3 4 2 9 2" xfId="16245"/>
    <cellStyle name="Обычный 4 3 4 3" xfId="7282"/>
    <cellStyle name="Обычный 4 3 4 3 10" xfId="16246"/>
    <cellStyle name="Обычный 4 3 4 3 2" xfId="7283"/>
    <cellStyle name="Обычный 4 3 4 3 2 2" xfId="7284"/>
    <cellStyle name="Обычный 4 3 4 3 2 2 2" xfId="7285"/>
    <cellStyle name="Обычный 4 3 4 3 2 2 2 2" xfId="7286"/>
    <cellStyle name="Обычный 4 3 4 3 2 2 2 2 2" xfId="7287"/>
    <cellStyle name="Обычный 4 3 4 3 2 2 2 2 2 2" xfId="7288"/>
    <cellStyle name="Обычный 4 3 4 3 2 2 2 2 2 2 2" xfId="16247"/>
    <cellStyle name="Обычный 4 3 4 3 2 2 2 2 2 3" xfId="7289"/>
    <cellStyle name="Обычный 4 3 4 3 2 2 2 2 2 3 2" xfId="16248"/>
    <cellStyle name="Обычный 4 3 4 3 2 2 2 2 2 4" xfId="16249"/>
    <cellStyle name="Обычный 4 3 4 3 2 2 2 2 3" xfId="7290"/>
    <cellStyle name="Обычный 4 3 4 3 2 2 2 2 3 2" xfId="16250"/>
    <cellStyle name="Обычный 4 3 4 3 2 2 2 2 4" xfId="7291"/>
    <cellStyle name="Обычный 4 3 4 3 2 2 2 2 4 2" xfId="16251"/>
    <cellStyle name="Обычный 4 3 4 3 2 2 2 2 5" xfId="16252"/>
    <cellStyle name="Обычный 4 3 4 3 2 2 2 3" xfId="7292"/>
    <cellStyle name="Обычный 4 3 4 3 2 2 2 3 2" xfId="7293"/>
    <cellStyle name="Обычный 4 3 4 3 2 2 2 3 2 2" xfId="7294"/>
    <cellStyle name="Обычный 4 3 4 3 2 2 2 3 2 2 2" xfId="16253"/>
    <cellStyle name="Обычный 4 3 4 3 2 2 2 3 2 3" xfId="16254"/>
    <cellStyle name="Обычный 4 3 4 3 2 2 2 3 3" xfId="7295"/>
    <cellStyle name="Обычный 4 3 4 3 2 2 2 3 3 2" xfId="16255"/>
    <cellStyle name="Обычный 4 3 4 3 2 2 2 3 4" xfId="7296"/>
    <cellStyle name="Обычный 4 3 4 3 2 2 2 3 4 2" xfId="16256"/>
    <cellStyle name="Обычный 4 3 4 3 2 2 2 3 5" xfId="16257"/>
    <cellStyle name="Обычный 4 3 4 3 2 2 2 4" xfId="7297"/>
    <cellStyle name="Обычный 4 3 4 3 2 2 2 4 2" xfId="7298"/>
    <cellStyle name="Обычный 4 3 4 3 2 2 2 4 2 2" xfId="16258"/>
    <cellStyle name="Обычный 4 3 4 3 2 2 2 4 3" xfId="16259"/>
    <cellStyle name="Обычный 4 3 4 3 2 2 2 5" xfId="7299"/>
    <cellStyle name="Обычный 4 3 4 3 2 2 2 5 2" xfId="16260"/>
    <cellStyle name="Обычный 4 3 4 3 2 2 2 6" xfId="7300"/>
    <cellStyle name="Обычный 4 3 4 3 2 2 2 6 2" xfId="16261"/>
    <cellStyle name="Обычный 4 3 4 3 2 2 2 7" xfId="16262"/>
    <cellStyle name="Обычный 4 3 4 3 2 2 3" xfId="7301"/>
    <cellStyle name="Обычный 4 3 4 3 2 2 3 2" xfId="7302"/>
    <cellStyle name="Обычный 4 3 4 3 2 2 3 2 2" xfId="7303"/>
    <cellStyle name="Обычный 4 3 4 3 2 2 3 2 2 2" xfId="16263"/>
    <cellStyle name="Обычный 4 3 4 3 2 2 3 2 3" xfId="7304"/>
    <cellStyle name="Обычный 4 3 4 3 2 2 3 2 3 2" xfId="16264"/>
    <cellStyle name="Обычный 4 3 4 3 2 2 3 2 4" xfId="16265"/>
    <cellStyle name="Обычный 4 3 4 3 2 2 3 3" xfId="7305"/>
    <cellStyle name="Обычный 4 3 4 3 2 2 3 3 2" xfId="16266"/>
    <cellStyle name="Обычный 4 3 4 3 2 2 3 4" xfId="7306"/>
    <cellStyle name="Обычный 4 3 4 3 2 2 3 4 2" xfId="16267"/>
    <cellStyle name="Обычный 4 3 4 3 2 2 3 5" xfId="16268"/>
    <cellStyle name="Обычный 4 3 4 3 2 2 4" xfId="7307"/>
    <cellStyle name="Обычный 4 3 4 3 2 2 4 2" xfId="7308"/>
    <cellStyle name="Обычный 4 3 4 3 2 2 4 2 2" xfId="7309"/>
    <cellStyle name="Обычный 4 3 4 3 2 2 4 2 2 2" xfId="16269"/>
    <cellStyle name="Обычный 4 3 4 3 2 2 4 2 3" xfId="16270"/>
    <cellStyle name="Обычный 4 3 4 3 2 2 4 3" xfId="7310"/>
    <cellStyle name="Обычный 4 3 4 3 2 2 4 3 2" xfId="16271"/>
    <cellStyle name="Обычный 4 3 4 3 2 2 4 4" xfId="7311"/>
    <cellStyle name="Обычный 4 3 4 3 2 2 4 4 2" xfId="16272"/>
    <cellStyle name="Обычный 4 3 4 3 2 2 4 5" xfId="16273"/>
    <cellStyle name="Обычный 4 3 4 3 2 2 5" xfId="7312"/>
    <cellStyle name="Обычный 4 3 4 3 2 2 5 2" xfId="7313"/>
    <cellStyle name="Обычный 4 3 4 3 2 2 5 2 2" xfId="16274"/>
    <cellStyle name="Обычный 4 3 4 3 2 2 5 3" xfId="16275"/>
    <cellStyle name="Обычный 4 3 4 3 2 2 6" xfId="7314"/>
    <cellStyle name="Обычный 4 3 4 3 2 2 6 2" xfId="16276"/>
    <cellStyle name="Обычный 4 3 4 3 2 2 7" xfId="7315"/>
    <cellStyle name="Обычный 4 3 4 3 2 2 7 2" xfId="16277"/>
    <cellStyle name="Обычный 4 3 4 3 2 2 8" xfId="16278"/>
    <cellStyle name="Обычный 4 3 4 3 2 3" xfId="7316"/>
    <cellStyle name="Обычный 4 3 4 3 2 3 2" xfId="7317"/>
    <cellStyle name="Обычный 4 3 4 3 2 3 2 2" xfId="7318"/>
    <cellStyle name="Обычный 4 3 4 3 2 3 2 2 2" xfId="7319"/>
    <cellStyle name="Обычный 4 3 4 3 2 3 2 2 2 2" xfId="16279"/>
    <cellStyle name="Обычный 4 3 4 3 2 3 2 2 3" xfId="7320"/>
    <cellStyle name="Обычный 4 3 4 3 2 3 2 2 3 2" xfId="16280"/>
    <cellStyle name="Обычный 4 3 4 3 2 3 2 2 4" xfId="16281"/>
    <cellStyle name="Обычный 4 3 4 3 2 3 2 3" xfId="7321"/>
    <cellStyle name="Обычный 4 3 4 3 2 3 2 3 2" xfId="16282"/>
    <cellStyle name="Обычный 4 3 4 3 2 3 2 4" xfId="7322"/>
    <cellStyle name="Обычный 4 3 4 3 2 3 2 4 2" xfId="16283"/>
    <cellStyle name="Обычный 4 3 4 3 2 3 2 5" xfId="16284"/>
    <cellStyle name="Обычный 4 3 4 3 2 3 3" xfId="7323"/>
    <cellStyle name="Обычный 4 3 4 3 2 3 3 2" xfId="7324"/>
    <cellStyle name="Обычный 4 3 4 3 2 3 3 2 2" xfId="7325"/>
    <cellStyle name="Обычный 4 3 4 3 2 3 3 2 2 2" xfId="16285"/>
    <cellStyle name="Обычный 4 3 4 3 2 3 3 2 3" xfId="16286"/>
    <cellStyle name="Обычный 4 3 4 3 2 3 3 3" xfId="7326"/>
    <cellStyle name="Обычный 4 3 4 3 2 3 3 3 2" xfId="16287"/>
    <cellStyle name="Обычный 4 3 4 3 2 3 3 4" xfId="7327"/>
    <cellStyle name="Обычный 4 3 4 3 2 3 3 4 2" xfId="16288"/>
    <cellStyle name="Обычный 4 3 4 3 2 3 3 5" xfId="16289"/>
    <cellStyle name="Обычный 4 3 4 3 2 3 4" xfId="7328"/>
    <cellStyle name="Обычный 4 3 4 3 2 3 4 2" xfId="7329"/>
    <cellStyle name="Обычный 4 3 4 3 2 3 4 2 2" xfId="16290"/>
    <cellStyle name="Обычный 4 3 4 3 2 3 4 3" xfId="16291"/>
    <cellStyle name="Обычный 4 3 4 3 2 3 5" xfId="7330"/>
    <cellStyle name="Обычный 4 3 4 3 2 3 5 2" xfId="16292"/>
    <cellStyle name="Обычный 4 3 4 3 2 3 6" xfId="7331"/>
    <cellStyle name="Обычный 4 3 4 3 2 3 6 2" xfId="16293"/>
    <cellStyle name="Обычный 4 3 4 3 2 3 7" xfId="16294"/>
    <cellStyle name="Обычный 4 3 4 3 2 4" xfId="7332"/>
    <cellStyle name="Обычный 4 3 4 3 2 4 2" xfId="7333"/>
    <cellStyle name="Обычный 4 3 4 3 2 4 2 2" xfId="7334"/>
    <cellStyle name="Обычный 4 3 4 3 2 4 2 2 2" xfId="16295"/>
    <cellStyle name="Обычный 4 3 4 3 2 4 2 3" xfId="7335"/>
    <cellStyle name="Обычный 4 3 4 3 2 4 2 3 2" xfId="16296"/>
    <cellStyle name="Обычный 4 3 4 3 2 4 2 4" xfId="16297"/>
    <cellStyle name="Обычный 4 3 4 3 2 4 3" xfId="7336"/>
    <cellStyle name="Обычный 4 3 4 3 2 4 3 2" xfId="16298"/>
    <cellStyle name="Обычный 4 3 4 3 2 4 4" xfId="7337"/>
    <cellStyle name="Обычный 4 3 4 3 2 4 4 2" xfId="16299"/>
    <cellStyle name="Обычный 4 3 4 3 2 4 5" xfId="16300"/>
    <cellStyle name="Обычный 4 3 4 3 2 5" xfId="7338"/>
    <cellStyle name="Обычный 4 3 4 3 2 5 2" xfId="7339"/>
    <cellStyle name="Обычный 4 3 4 3 2 5 2 2" xfId="7340"/>
    <cellStyle name="Обычный 4 3 4 3 2 5 2 2 2" xfId="16301"/>
    <cellStyle name="Обычный 4 3 4 3 2 5 2 3" xfId="16302"/>
    <cellStyle name="Обычный 4 3 4 3 2 5 3" xfId="7341"/>
    <cellStyle name="Обычный 4 3 4 3 2 5 3 2" xfId="16303"/>
    <cellStyle name="Обычный 4 3 4 3 2 5 4" xfId="7342"/>
    <cellStyle name="Обычный 4 3 4 3 2 5 4 2" xfId="16304"/>
    <cellStyle name="Обычный 4 3 4 3 2 5 5" xfId="16305"/>
    <cellStyle name="Обычный 4 3 4 3 2 6" xfId="7343"/>
    <cellStyle name="Обычный 4 3 4 3 2 6 2" xfId="7344"/>
    <cellStyle name="Обычный 4 3 4 3 2 6 2 2" xfId="16306"/>
    <cellStyle name="Обычный 4 3 4 3 2 6 3" xfId="16307"/>
    <cellStyle name="Обычный 4 3 4 3 2 7" xfId="7345"/>
    <cellStyle name="Обычный 4 3 4 3 2 7 2" xfId="16308"/>
    <cellStyle name="Обычный 4 3 4 3 2 8" xfId="7346"/>
    <cellStyle name="Обычный 4 3 4 3 2 8 2" xfId="16309"/>
    <cellStyle name="Обычный 4 3 4 3 2 9" xfId="16310"/>
    <cellStyle name="Обычный 4 3 4 3 3" xfId="7347"/>
    <cellStyle name="Обычный 4 3 4 3 3 2" xfId="7348"/>
    <cellStyle name="Обычный 4 3 4 3 3 2 2" xfId="7349"/>
    <cellStyle name="Обычный 4 3 4 3 3 2 2 2" xfId="7350"/>
    <cellStyle name="Обычный 4 3 4 3 3 2 2 2 2" xfId="7351"/>
    <cellStyle name="Обычный 4 3 4 3 3 2 2 2 2 2" xfId="16311"/>
    <cellStyle name="Обычный 4 3 4 3 3 2 2 2 3" xfId="7352"/>
    <cellStyle name="Обычный 4 3 4 3 3 2 2 2 3 2" xfId="16312"/>
    <cellStyle name="Обычный 4 3 4 3 3 2 2 2 4" xfId="16313"/>
    <cellStyle name="Обычный 4 3 4 3 3 2 2 3" xfId="7353"/>
    <cellStyle name="Обычный 4 3 4 3 3 2 2 3 2" xfId="16314"/>
    <cellStyle name="Обычный 4 3 4 3 3 2 2 4" xfId="7354"/>
    <cellStyle name="Обычный 4 3 4 3 3 2 2 4 2" xfId="16315"/>
    <cellStyle name="Обычный 4 3 4 3 3 2 2 5" xfId="16316"/>
    <cellStyle name="Обычный 4 3 4 3 3 2 3" xfId="7355"/>
    <cellStyle name="Обычный 4 3 4 3 3 2 3 2" xfId="7356"/>
    <cellStyle name="Обычный 4 3 4 3 3 2 3 2 2" xfId="7357"/>
    <cellStyle name="Обычный 4 3 4 3 3 2 3 2 2 2" xfId="16317"/>
    <cellStyle name="Обычный 4 3 4 3 3 2 3 2 3" xfId="16318"/>
    <cellStyle name="Обычный 4 3 4 3 3 2 3 3" xfId="7358"/>
    <cellStyle name="Обычный 4 3 4 3 3 2 3 3 2" xfId="16319"/>
    <cellStyle name="Обычный 4 3 4 3 3 2 3 4" xfId="7359"/>
    <cellStyle name="Обычный 4 3 4 3 3 2 3 4 2" xfId="16320"/>
    <cellStyle name="Обычный 4 3 4 3 3 2 3 5" xfId="16321"/>
    <cellStyle name="Обычный 4 3 4 3 3 2 4" xfId="7360"/>
    <cellStyle name="Обычный 4 3 4 3 3 2 4 2" xfId="7361"/>
    <cellStyle name="Обычный 4 3 4 3 3 2 4 2 2" xfId="16322"/>
    <cellStyle name="Обычный 4 3 4 3 3 2 4 3" xfId="16323"/>
    <cellStyle name="Обычный 4 3 4 3 3 2 5" xfId="7362"/>
    <cellStyle name="Обычный 4 3 4 3 3 2 5 2" xfId="16324"/>
    <cellStyle name="Обычный 4 3 4 3 3 2 6" xfId="7363"/>
    <cellStyle name="Обычный 4 3 4 3 3 2 6 2" xfId="16325"/>
    <cellStyle name="Обычный 4 3 4 3 3 2 7" xfId="16326"/>
    <cellStyle name="Обычный 4 3 4 3 3 3" xfId="7364"/>
    <cellStyle name="Обычный 4 3 4 3 3 3 2" xfId="7365"/>
    <cellStyle name="Обычный 4 3 4 3 3 3 2 2" xfId="7366"/>
    <cellStyle name="Обычный 4 3 4 3 3 3 2 2 2" xfId="16327"/>
    <cellStyle name="Обычный 4 3 4 3 3 3 2 3" xfId="7367"/>
    <cellStyle name="Обычный 4 3 4 3 3 3 2 3 2" xfId="16328"/>
    <cellStyle name="Обычный 4 3 4 3 3 3 2 4" xfId="16329"/>
    <cellStyle name="Обычный 4 3 4 3 3 3 3" xfId="7368"/>
    <cellStyle name="Обычный 4 3 4 3 3 3 3 2" xfId="16330"/>
    <cellStyle name="Обычный 4 3 4 3 3 3 4" xfId="7369"/>
    <cellStyle name="Обычный 4 3 4 3 3 3 4 2" xfId="16331"/>
    <cellStyle name="Обычный 4 3 4 3 3 3 5" xfId="16332"/>
    <cellStyle name="Обычный 4 3 4 3 3 4" xfId="7370"/>
    <cellStyle name="Обычный 4 3 4 3 3 4 2" xfId="7371"/>
    <cellStyle name="Обычный 4 3 4 3 3 4 2 2" xfId="7372"/>
    <cellStyle name="Обычный 4 3 4 3 3 4 2 2 2" xfId="16333"/>
    <cellStyle name="Обычный 4 3 4 3 3 4 2 3" xfId="16334"/>
    <cellStyle name="Обычный 4 3 4 3 3 4 3" xfId="7373"/>
    <cellStyle name="Обычный 4 3 4 3 3 4 3 2" xfId="16335"/>
    <cellStyle name="Обычный 4 3 4 3 3 4 4" xfId="7374"/>
    <cellStyle name="Обычный 4 3 4 3 3 4 4 2" xfId="16336"/>
    <cellStyle name="Обычный 4 3 4 3 3 4 5" xfId="16337"/>
    <cellStyle name="Обычный 4 3 4 3 3 5" xfId="7375"/>
    <cellStyle name="Обычный 4 3 4 3 3 5 2" xfId="7376"/>
    <cellStyle name="Обычный 4 3 4 3 3 5 2 2" xfId="16338"/>
    <cellStyle name="Обычный 4 3 4 3 3 5 3" xfId="16339"/>
    <cellStyle name="Обычный 4 3 4 3 3 6" xfId="7377"/>
    <cellStyle name="Обычный 4 3 4 3 3 6 2" xfId="16340"/>
    <cellStyle name="Обычный 4 3 4 3 3 7" xfId="7378"/>
    <cellStyle name="Обычный 4 3 4 3 3 7 2" xfId="16341"/>
    <cellStyle name="Обычный 4 3 4 3 3 8" xfId="16342"/>
    <cellStyle name="Обычный 4 3 4 3 4" xfId="7379"/>
    <cellStyle name="Обычный 4 3 4 3 4 2" xfId="7380"/>
    <cellStyle name="Обычный 4 3 4 3 4 2 2" xfId="7381"/>
    <cellStyle name="Обычный 4 3 4 3 4 2 2 2" xfId="7382"/>
    <cellStyle name="Обычный 4 3 4 3 4 2 2 2 2" xfId="16343"/>
    <cellStyle name="Обычный 4 3 4 3 4 2 2 3" xfId="7383"/>
    <cellStyle name="Обычный 4 3 4 3 4 2 2 3 2" xfId="16344"/>
    <cellStyle name="Обычный 4 3 4 3 4 2 2 4" xfId="16345"/>
    <cellStyle name="Обычный 4 3 4 3 4 2 3" xfId="7384"/>
    <cellStyle name="Обычный 4 3 4 3 4 2 3 2" xfId="16346"/>
    <cellStyle name="Обычный 4 3 4 3 4 2 4" xfId="7385"/>
    <cellStyle name="Обычный 4 3 4 3 4 2 4 2" xfId="16347"/>
    <cellStyle name="Обычный 4 3 4 3 4 2 5" xfId="16348"/>
    <cellStyle name="Обычный 4 3 4 3 4 3" xfId="7386"/>
    <cellStyle name="Обычный 4 3 4 3 4 3 2" xfId="7387"/>
    <cellStyle name="Обычный 4 3 4 3 4 3 2 2" xfId="7388"/>
    <cellStyle name="Обычный 4 3 4 3 4 3 2 2 2" xfId="16349"/>
    <cellStyle name="Обычный 4 3 4 3 4 3 2 3" xfId="16350"/>
    <cellStyle name="Обычный 4 3 4 3 4 3 3" xfId="7389"/>
    <cellStyle name="Обычный 4 3 4 3 4 3 3 2" xfId="16351"/>
    <cellStyle name="Обычный 4 3 4 3 4 3 4" xfId="7390"/>
    <cellStyle name="Обычный 4 3 4 3 4 3 4 2" xfId="16352"/>
    <cellStyle name="Обычный 4 3 4 3 4 3 5" xfId="16353"/>
    <cellStyle name="Обычный 4 3 4 3 4 4" xfId="7391"/>
    <cellStyle name="Обычный 4 3 4 3 4 4 2" xfId="7392"/>
    <cellStyle name="Обычный 4 3 4 3 4 4 2 2" xfId="16354"/>
    <cellStyle name="Обычный 4 3 4 3 4 4 3" xfId="16355"/>
    <cellStyle name="Обычный 4 3 4 3 4 5" xfId="7393"/>
    <cellStyle name="Обычный 4 3 4 3 4 5 2" xfId="16356"/>
    <cellStyle name="Обычный 4 3 4 3 4 6" xfId="7394"/>
    <cellStyle name="Обычный 4 3 4 3 4 6 2" xfId="16357"/>
    <cellStyle name="Обычный 4 3 4 3 4 7" xfId="16358"/>
    <cellStyle name="Обычный 4 3 4 3 5" xfId="7395"/>
    <cellStyle name="Обычный 4 3 4 3 5 2" xfId="7396"/>
    <cellStyle name="Обычный 4 3 4 3 5 2 2" xfId="7397"/>
    <cellStyle name="Обычный 4 3 4 3 5 2 2 2" xfId="16359"/>
    <cellStyle name="Обычный 4 3 4 3 5 2 3" xfId="7398"/>
    <cellStyle name="Обычный 4 3 4 3 5 2 3 2" xfId="16360"/>
    <cellStyle name="Обычный 4 3 4 3 5 2 4" xfId="16361"/>
    <cellStyle name="Обычный 4 3 4 3 5 3" xfId="7399"/>
    <cellStyle name="Обычный 4 3 4 3 5 3 2" xfId="16362"/>
    <cellStyle name="Обычный 4 3 4 3 5 4" xfId="7400"/>
    <cellStyle name="Обычный 4 3 4 3 5 4 2" xfId="16363"/>
    <cellStyle name="Обычный 4 3 4 3 5 5" xfId="16364"/>
    <cellStyle name="Обычный 4 3 4 3 6" xfId="7401"/>
    <cellStyle name="Обычный 4 3 4 3 6 2" xfId="7402"/>
    <cellStyle name="Обычный 4 3 4 3 6 2 2" xfId="7403"/>
    <cellStyle name="Обычный 4 3 4 3 6 2 2 2" xfId="16365"/>
    <cellStyle name="Обычный 4 3 4 3 6 2 3" xfId="16366"/>
    <cellStyle name="Обычный 4 3 4 3 6 3" xfId="7404"/>
    <cellStyle name="Обычный 4 3 4 3 6 3 2" xfId="16367"/>
    <cellStyle name="Обычный 4 3 4 3 6 4" xfId="7405"/>
    <cellStyle name="Обычный 4 3 4 3 6 4 2" xfId="16368"/>
    <cellStyle name="Обычный 4 3 4 3 6 5" xfId="16369"/>
    <cellStyle name="Обычный 4 3 4 3 7" xfId="7406"/>
    <cellStyle name="Обычный 4 3 4 3 7 2" xfId="7407"/>
    <cellStyle name="Обычный 4 3 4 3 7 2 2" xfId="16370"/>
    <cellStyle name="Обычный 4 3 4 3 7 3" xfId="16371"/>
    <cellStyle name="Обычный 4 3 4 3 8" xfId="7408"/>
    <cellStyle name="Обычный 4 3 4 3 8 2" xfId="16372"/>
    <cellStyle name="Обычный 4 3 4 3 9" xfId="7409"/>
    <cellStyle name="Обычный 4 3 4 3 9 2" xfId="16373"/>
    <cellStyle name="Обычный 4 3 4 4" xfId="7410"/>
    <cellStyle name="Обычный 4 3 4 4 2" xfId="7411"/>
    <cellStyle name="Обычный 4 3 4 4 2 2" xfId="7412"/>
    <cellStyle name="Обычный 4 3 4 4 2 2 2" xfId="7413"/>
    <cellStyle name="Обычный 4 3 4 4 2 2 2 2" xfId="7414"/>
    <cellStyle name="Обычный 4 3 4 4 2 2 2 2 2" xfId="7415"/>
    <cellStyle name="Обычный 4 3 4 4 2 2 2 2 2 2" xfId="16374"/>
    <cellStyle name="Обычный 4 3 4 4 2 2 2 2 3" xfId="7416"/>
    <cellStyle name="Обычный 4 3 4 4 2 2 2 2 3 2" xfId="16375"/>
    <cellStyle name="Обычный 4 3 4 4 2 2 2 2 4" xfId="16376"/>
    <cellStyle name="Обычный 4 3 4 4 2 2 2 3" xfId="7417"/>
    <cellStyle name="Обычный 4 3 4 4 2 2 2 3 2" xfId="16377"/>
    <cellStyle name="Обычный 4 3 4 4 2 2 2 4" xfId="7418"/>
    <cellStyle name="Обычный 4 3 4 4 2 2 2 4 2" xfId="16378"/>
    <cellStyle name="Обычный 4 3 4 4 2 2 2 5" xfId="16379"/>
    <cellStyle name="Обычный 4 3 4 4 2 2 3" xfId="7419"/>
    <cellStyle name="Обычный 4 3 4 4 2 2 3 2" xfId="7420"/>
    <cellStyle name="Обычный 4 3 4 4 2 2 3 2 2" xfId="7421"/>
    <cellStyle name="Обычный 4 3 4 4 2 2 3 2 2 2" xfId="16380"/>
    <cellStyle name="Обычный 4 3 4 4 2 2 3 2 3" xfId="16381"/>
    <cellStyle name="Обычный 4 3 4 4 2 2 3 3" xfId="7422"/>
    <cellStyle name="Обычный 4 3 4 4 2 2 3 3 2" xfId="16382"/>
    <cellStyle name="Обычный 4 3 4 4 2 2 3 4" xfId="7423"/>
    <cellStyle name="Обычный 4 3 4 4 2 2 3 4 2" xfId="16383"/>
    <cellStyle name="Обычный 4 3 4 4 2 2 3 5" xfId="16384"/>
    <cellStyle name="Обычный 4 3 4 4 2 2 4" xfId="7424"/>
    <cellStyle name="Обычный 4 3 4 4 2 2 4 2" xfId="7425"/>
    <cellStyle name="Обычный 4 3 4 4 2 2 4 2 2" xfId="16385"/>
    <cellStyle name="Обычный 4 3 4 4 2 2 4 3" xfId="16386"/>
    <cellStyle name="Обычный 4 3 4 4 2 2 5" xfId="7426"/>
    <cellStyle name="Обычный 4 3 4 4 2 2 5 2" xfId="16387"/>
    <cellStyle name="Обычный 4 3 4 4 2 2 6" xfId="7427"/>
    <cellStyle name="Обычный 4 3 4 4 2 2 6 2" xfId="16388"/>
    <cellStyle name="Обычный 4 3 4 4 2 2 7" xfId="16389"/>
    <cellStyle name="Обычный 4 3 4 4 2 3" xfId="7428"/>
    <cellStyle name="Обычный 4 3 4 4 2 3 2" xfId="7429"/>
    <cellStyle name="Обычный 4 3 4 4 2 3 2 2" xfId="7430"/>
    <cellStyle name="Обычный 4 3 4 4 2 3 2 2 2" xfId="16390"/>
    <cellStyle name="Обычный 4 3 4 4 2 3 2 3" xfId="7431"/>
    <cellStyle name="Обычный 4 3 4 4 2 3 2 3 2" xfId="16391"/>
    <cellStyle name="Обычный 4 3 4 4 2 3 2 4" xfId="16392"/>
    <cellStyle name="Обычный 4 3 4 4 2 3 3" xfId="7432"/>
    <cellStyle name="Обычный 4 3 4 4 2 3 3 2" xfId="16393"/>
    <cellStyle name="Обычный 4 3 4 4 2 3 4" xfId="7433"/>
    <cellStyle name="Обычный 4 3 4 4 2 3 4 2" xfId="16394"/>
    <cellStyle name="Обычный 4 3 4 4 2 3 5" xfId="16395"/>
    <cellStyle name="Обычный 4 3 4 4 2 4" xfId="7434"/>
    <cellStyle name="Обычный 4 3 4 4 2 4 2" xfId="7435"/>
    <cellStyle name="Обычный 4 3 4 4 2 4 2 2" xfId="7436"/>
    <cellStyle name="Обычный 4 3 4 4 2 4 2 2 2" xfId="16396"/>
    <cellStyle name="Обычный 4 3 4 4 2 4 2 3" xfId="16397"/>
    <cellStyle name="Обычный 4 3 4 4 2 4 3" xfId="7437"/>
    <cellStyle name="Обычный 4 3 4 4 2 4 3 2" xfId="16398"/>
    <cellStyle name="Обычный 4 3 4 4 2 4 4" xfId="7438"/>
    <cellStyle name="Обычный 4 3 4 4 2 4 4 2" xfId="16399"/>
    <cellStyle name="Обычный 4 3 4 4 2 4 5" xfId="16400"/>
    <cellStyle name="Обычный 4 3 4 4 2 5" xfId="7439"/>
    <cellStyle name="Обычный 4 3 4 4 2 5 2" xfId="7440"/>
    <cellStyle name="Обычный 4 3 4 4 2 5 2 2" xfId="16401"/>
    <cellStyle name="Обычный 4 3 4 4 2 5 3" xfId="16402"/>
    <cellStyle name="Обычный 4 3 4 4 2 6" xfId="7441"/>
    <cellStyle name="Обычный 4 3 4 4 2 6 2" xfId="16403"/>
    <cellStyle name="Обычный 4 3 4 4 2 7" xfId="7442"/>
    <cellStyle name="Обычный 4 3 4 4 2 7 2" xfId="16404"/>
    <cellStyle name="Обычный 4 3 4 4 2 8" xfId="16405"/>
    <cellStyle name="Обычный 4 3 4 4 3" xfId="7443"/>
    <cellStyle name="Обычный 4 3 4 4 3 2" xfId="7444"/>
    <cellStyle name="Обычный 4 3 4 4 3 2 2" xfId="7445"/>
    <cellStyle name="Обычный 4 3 4 4 3 2 2 2" xfId="7446"/>
    <cellStyle name="Обычный 4 3 4 4 3 2 2 2 2" xfId="16406"/>
    <cellStyle name="Обычный 4 3 4 4 3 2 2 3" xfId="7447"/>
    <cellStyle name="Обычный 4 3 4 4 3 2 2 3 2" xfId="16407"/>
    <cellStyle name="Обычный 4 3 4 4 3 2 2 4" xfId="16408"/>
    <cellStyle name="Обычный 4 3 4 4 3 2 3" xfId="7448"/>
    <cellStyle name="Обычный 4 3 4 4 3 2 3 2" xfId="16409"/>
    <cellStyle name="Обычный 4 3 4 4 3 2 4" xfId="7449"/>
    <cellStyle name="Обычный 4 3 4 4 3 2 4 2" xfId="16410"/>
    <cellStyle name="Обычный 4 3 4 4 3 2 5" xfId="16411"/>
    <cellStyle name="Обычный 4 3 4 4 3 3" xfId="7450"/>
    <cellStyle name="Обычный 4 3 4 4 3 3 2" xfId="7451"/>
    <cellStyle name="Обычный 4 3 4 4 3 3 2 2" xfId="7452"/>
    <cellStyle name="Обычный 4 3 4 4 3 3 2 2 2" xfId="16412"/>
    <cellStyle name="Обычный 4 3 4 4 3 3 2 3" xfId="16413"/>
    <cellStyle name="Обычный 4 3 4 4 3 3 3" xfId="7453"/>
    <cellStyle name="Обычный 4 3 4 4 3 3 3 2" xfId="16414"/>
    <cellStyle name="Обычный 4 3 4 4 3 3 4" xfId="7454"/>
    <cellStyle name="Обычный 4 3 4 4 3 3 4 2" xfId="16415"/>
    <cellStyle name="Обычный 4 3 4 4 3 3 5" xfId="16416"/>
    <cellStyle name="Обычный 4 3 4 4 3 4" xfId="7455"/>
    <cellStyle name="Обычный 4 3 4 4 3 4 2" xfId="7456"/>
    <cellStyle name="Обычный 4 3 4 4 3 4 2 2" xfId="16417"/>
    <cellStyle name="Обычный 4 3 4 4 3 4 3" xfId="16418"/>
    <cellStyle name="Обычный 4 3 4 4 3 5" xfId="7457"/>
    <cellStyle name="Обычный 4 3 4 4 3 5 2" xfId="16419"/>
    <cellStyle name="Обычный 4 3 4 4 3 6" xfId="7458"/>
    <cellStyle name="Обычный 4 3 4 4 3 6 2" xfId="16420"/>
    <cellStyle name="Обычный 4 3 4 4 3 7" xfId="16421"/>
    <cellStyle name="Обычный 4 3 4 4 4" xfId="7459"/>
    <cellStyle name="Обычный 4 3 4 4 4 2" xfId="7460"/>
    <cellStyle name="Обычный 4 3 4 4 4 2 2" xfId="7461"/>
    <cellStyle name="Обычный 4 3 4 4 4 2 2 2" xfId="16422"/>
    <cellStyle name="Обычный 4 3 4 4 4 2 3" xfId="7462"/>
    <cellStyle name="Обычный 4 3 4 4 4 2 3 2" xfId="16423"/>
    <cellStyle name="Обычный 4 3 4 4 4 2 4" xfId="16424"/>
    <cellStyle name="Обычный 4 3 4 4 4 3" xfId="7463"/>
    <cellStyle name="Обычный 4 3 4 4 4 3 2" xfId="16425"/>
    <cellStyle name="Обычный 4 3 4 4 4 4" xfId="7464"/>
    <cellStyle name="Обычный 4 3 4 4 4 4 2" xfId="16426"/>
    <cellStyle name="Обычный 4 3 4 4 4 5" xfId="16427"/>
    <cellStyle name="Обычный 4 3 4 4 5" xfId="7465"/>
    <cellStyle name="Обычный 4 3 4 4 5 2" xfId="7466"/>
    <cellStyle name="Обычный 4 3 4 4 5 2 2" xfId="7467"/>
    <cellStyle name="Обычный 4 3 4 4 5 2 2 2" xfId="16428"/>
    <cellStyle name="Обычный 4 3 4 4 5 2 3" xfId="16429"/>
    <cellStyle name="Обычный 4 3 4 4 5 3" xfId="7468"/>
    <cellStyle name="Обычный 4 3 4 4 5 3 2" xfId="16430"/>
    <cellStyle name="Обычный 4 3 4 4 5 4" xfId="7469"/>
    <cellStyle name="Обычный 4 3 4 4 5 4 2" xfId="16431"/>
    <cellStyle name="Обычный 4 3 4 4 5 5" xfId="16432"/>
    <cellStyle name="Обычный 4 3 4 4 6" xfId="7470"/>
    <cellStyle name="Обычный 4 3 4 4 6 2" xfId="7471"/>
    <cellStyle name="Обычный 4 3 4 4 6 2 2" xfId="16433"/>
    <cellStyle name="Обычный 4 3 4 4 6 3" xfId="16434"/>
    <cellStyle name="Обычный 4 3 4 4 7" xfId="7472"/>
    <cellStyle name="Обычный 4 3 4 4 7 2" xfId="16435"/>
    <cellStyle name="Обычный 4 3 4 4 8" xfId="7473"/>
    <cellStyle name="Обычный 4 3 4 4 8 2" xfId="16436"/>
    <cellStyle name="Обычный 4 3 4 4 9" xfId="16437"/>
    <cellStyle name="Обычный 4 3 4 5" xfId="7474"/>
    <cellStyle name="Обычный 4 3 4 5 2" xfId="7475"/>
    <cellStyle name="Обычный 4 3 4 5 2 2" xfId="7476"/>
    <cellStyle name="Обычный 4 3 4 5 2 2 2" xfId="7477"/>
    <cellStyle name="Обычный 4 3 4 5 2 2 2 2" xfId="7478"/>
    <cellStyle name="Обычный 4 3 4 5 2 2 2 2 2" xfId="16438"/>
    <cellStyle name="Обычный 4 3 4 5 2 2 2 3" xfId="7479"/>
    <cellStyle name="Обычный 4 3 4 5 2 2 2 3 2" xfId="16439"/>
    <cellStyle name="Обычный 4 3 4 5 2 2 2 4" xfId="16440"/>
    <cellStyle name="Обычный 4 3 4 5 2 2 3" xfId="7480"/>
    <cellStyle name="Обычный 4 3 4 5 2 2 3 2" xfId="16441"/>
    <cellStyle name="Обычный 4 3 4 5 2 2 4" xfId="7481"/>
    <cellStyle name="Обычный 4 3 4 5 2 2 4 2" xfId="16442"/>
    <cellStyle name="Обычный 4 3 4 5 2 2 5" xfId="16443"/>
    <cellStyle name="Обычный 4 3 4 5 2 3" xfId="7482"/>
    <cellStyle name="Обычный 4 3 4 5 2 3 2" xfId="7483"/>
    <cellStyle name="Обычный 4 3 4 5 2 3 2 2" xfId="7484"/>
    <cellStyle name="Обычный 4 3 4 5 2 3 2 2 2" xfId="16444"/>
    <cellStyle name="Обычный 4 3 4 5 2 3 2 3" xfId="16445"/>
    <cellStyle name="Обычный 4 3 4 5 2 3 3" xfId="7485"/>
    <cellStyle name="Обычный 4 3 4 5 2 3 3 2" xfId="16446"/>
    <cellStyle name="Обычный 4 3 4 5 2 3 4" xfId="7486"/>
    <cellStyle name="Обычный 4 3 4 5 2 3 4 2" xfId="16447"/>
    <cellStyle name="Обычный 4 3 4 5 2 3 5" xfId="16448"/>
    <cellStyle name="Обычный 4 3 4 5 2 4" xfId="7487"/>
    <cellStyle name="Обычный 4 3 4 5 2 4 2" xfId="7488"/>
    <cellStyle name="Обычный 4 3 4 5 2 4 2 2" xfId="16449"/>
    <cellStyle name="Обычный 4 3 4 5 2 4 3" xfId="16450"/>
    <cellStyle name="Обычный 4 3 4 5 2 5" xfId="7489"/>
    <cellStyle name="Обычный 4 3 4 5 2 5 2" xfId="16451"/>
    <cellStyle name="Обычный 4 3 4 5 2 6" xfId="7490"/>
    <cellStyle name="Обычный 4 3 4 5 2 6 2" xfId="16452"/>
    <cellStyle name="Обычный 4 3 4 5 2 7" xfId="16453"/>
    <cellStyle name="Обычный 4 3 4 5 3" xfId="7491"/>
    <cellStyle name="Обычный 4 3 4 5 3 2" xfId="7492"/>
    <cellStyle name="Обычный 4 3 4 5 3 2 2" xfId="7493"/>
    <cellStyle name="Обычный 4 3 4 5 3 2 2 2" xfId="16454"/>
    <cellStyle name="Обычный 4 3 4 5 3 2 3" xfId="7494"/>
    <cellStyle name="Обычный 4 3 4 5 3 2 3 2" xfId="16455"/>
    <cellStyle name="Обычный 4 3 4 5 3 2 4" xfId="16456"/>
    <cellStyle name="Обычный 4 3 4 5 3 3" xfId="7495"/>
    <cellStyle name="Обычный 4 3 4 5 3 3 2" xfId="16457"/>
    <cellStyle name="Обычный 4 3 4 5 3 4" xfId="7496"/>
    <cellStyle name="Обычный 4 3 4 5 3 4 2" xfId="16458"/>
    <cellStyle name="Обычный 4 3 4 5 3 5" xfId="16459"/>
    <cellStyle name="Обычный 4 3 4 5 4" xfId="7497"/>
    <cellStyle name="Обычный 4 3 4 5 4 2" xfId="7498"/>
    <cellStyle name="Обычный 4 3 4 5 4 2 2" xfId="7499"/>
    <cellStyle name="Обычный 4 3 4 5 4 2 2 2" xfId="16460"/>
    <cellStyle name="Обычный 4 3 4 5 4 2 3" xfId="16461"/>
    <cellStyle name="Обычный 4 3 4 5 4 3" xfId="7500"/>
    <cellStyle name="Обычный 4 3 4 5 4 3 2" xfId="16462"/>
    <cellStyle name="Обычный 4 3 4 5 4 4" xfId="7501"/>
    <cellStyle name="Обычный 4 3 4 5 4 4 2" xfId="16463"/>
    <cellStyle name="Обычный 4 3 4 5 4 5" xfId="16464"/>
    <cellStyle name="Обычный 4 3 4 5 5" xfId="7502"/>
    <cellStyle name="Обычный 4 3 4 5 5 2" xfId="7503"/>
    <cellStyle name="Обычный 4 3 4 5 5 2 2" xfId="16465"/>
    <cellStyle name="Обычный 4 3 4 5 5 3" xfId="16466"/>
    <cellStyle name="Обычный 4 3 4 5 6" xfId="7504"/>
    <cellStyle name="Обычный 4 3 4 5 6 2" xfId="16467"/>
    <cellStyle name="Обычный 4 3 4 5 7" xfId="7505"/>
    <cellStyle name="Обычный 4 3 4 5 7 2" xfId="16468"/>
    <cellStyle name="Обычный 4 3 4 5 8" xfId="16469"/>
    <cellStyle name="Обычный 4 3 4 6" xfId="7506"/>
    <cellStyle name="Обычный 4 3 4 6 2" xfId="7507"/>
    <cellStyle name="Обычный 4 3 4 6 2 2" xfId="7508"/>
    <cellStyle name="Обычный 4 3 4 6 2 2 2" xfId="7509"/>
    <cellStyle name="Обычный 4 3 4 6 2 2 2 2" xfId="16470"/>
    <cellStyle name="Обычный 4 3 4 6 2 2 3" xfId="7510"/>
    <cellStyle name="Обычный 4 3 4 6 2 2 3 2" xfId="16471"/>
    <cellStyle name="Обычный 4 3 4 6 2 2 4" xfId="16472"/>
    <cellStyle name="Обычный 4 3 4 6 2 3" xfId="7511"/>
    <cellStyle name="Обычный 4 3 4 6 2 3 2" xfId="16473"/>
    <cellStyle name="Обычный 4 3 4 6 2 4" xfId="7512"/>
    <cellStyle name="Обычный 4 3 4 6 2 4 2" xfId="16474"/>
    <cellStyle name="Обычный 4 3 4 6 2 5" xfId="16475"/>
    <cellStyle name="Обычный 4 3 4 6 3" xfId="7513"/>
    <cellStyle name="Обычный 4 3 4 6 3 2" xfId="7514"/>
    <cellStyle name="Обычный 4 3 4 6 3 2 2" xfId="7515"/>
    <cellStyle name="Обычный 4 3 4 6 3 2 2 2" xfId="16476"/>
    <cellStyle name="Обычный 4 3 4 6 3 2 3" xfId="16477"/>
    <cellStyle name="Обычный 4 3 4 6 3 3" xfId="7516"/>
    <cellStyle name="Обычный 4 3 4 6 3 3 2" xfId="16478"/>
    <cellStyle name="Обычный 4 3 4 6 3 4" xfId="7517"/>
    <cellStyle name="Обычный 4 3 4 6 3 4 2" xfId="16479"/>
    <cellStyle name="Обычный 4 3 4 6 3 5" xfId="16480"/>
    <cellStyle name="Обычный 4 3 4 6 4" xfId="7518"/>
    <cellStyle name="Обычный 4 3 4 6 4 2" xfId="7519"/>
    <cellStyle name="Обычный 4 3 4 6 4 2 2" xfId="16481"/>
    <cellStyle name="Обычный 4 3 4 6 4 3" xfId="16482"/>
    <cellStyle name="Обычный 4 3 4 6 5" xfId="7520"/>
    <cellStyle name="Обычный 4 3 4 6 5 2" xfId="16483"/>
    <cellStyle name="Обычный 4 3 4 6 6" xfId="7521"/>
    <cellStyle name="Обычный 4 3 4 6 6 2" xfId="16484"/>
    <cellStyle name="Обычный 4 3 4 6 7" xfId="16485"/>
    <cellStyle name="Обычный 4 3 4 7" xfId="7522"/>
    <cellStyle name="Обычный 4 3 4 7 2" xfId="7523"/>
    <cellStyle name="Обычный 4 3 4 7 2 2" xfId="7524"/>
    <cellStyle name="Обычный 4 3 4 7 2 2 2" xfId="16486"/>
    <cellStyle name="Обычный 4 3 4 7 2 3" xfId="7525"/>
    <cellStyle name="Обычный 4 3 4 7 2 3 2" xfId="16487"/>
    <cellStyle name="Обычный 4 3 4 7 2 4" xfId="16488"/>
    <cellStyle name="Обычный 4 3 4 7 3" xfId="7526"/>
    <cellStyle name="Обычный 4 3 4 7 3 2" xfId="16489"/>
    <cellStyle name="Обычный 4 3 4 7 4" xfId="7527"/>
    <cellStyle name="Обычный 4 3 4 7 4 2" xfId="16490"/>
    <cellStyle name="Обычный 4 3 4 7 5" xfId="16491"/>
    <cellStyle name="Обычный 4 3 4 8" xfId="7528"/>
    <cellStyle name="Обычный 4 3 4 8 2" xfId="7529"/>
    <cellStyle name="Обычный 4 3 4 8 2 2" xfId="7530"/>
    <cellStyle name="Обычный 4 3 4 8 2 2 2" xfId="16492"/>
    <cellStyle name="Обычный 4 3 4 8 2 3" xfId="16493"/>
    <cellStyle name="Обычный 4 3 4 8 3" xfId="7531"/>
    <cellStyle name="Обычный 4 3 4 8 3 2" xfId="16494"/>
    <cellStyle name="Обычный 4 3 4 8 4" xfId="7532"/>
    <cellStyle name="Обычный 4 3 4 8 4 2" xfId="16495"/>
    <cellStyle name="Обычный 4 3 4 8 5" xfId="16496"/>
    <cellStyle name="Обычный 4 3 4 9" xfId="7533"/>
    <cellStyle name="Обычный 4 3 4 9 2" xfId="7534"/>
    <cellStyle name="Обычный 4 3 4 9 2 2" xfId="16497"/>
    <cellStyle name="Обычный 4 3 4 9 3" xfId="16498"/>
    <cellStyle name="Обычный 4 3 5" xfId="7535"/>
    <cellStyle name="Обычный 4 3 5 10" xfId="7536"/>
    <cellStyle name="Обычный 4 3 5 10 2" xfId="16499"/>
    <cellStyle name="Обычный 4 3 5 11" xfId="16500"/>
    <cellStyle name="Обычный 4 3 5 2" xfId="7537"/>
    <cellStyle name="Обычный 4 3 5 2 10" xfId="16501"/>
    <cellStyle name="Обычный 4 3 5 2 2" xfId="7538"/>
    <cellStyle name="Обычный 4 3 5 2 2 2" xfId="7539"/>
    <cellStyle name="Обычный 4 3 5 2 2 2 2" xfId="7540"/>
    <cellStyle name="Обычный 4 3 5 2 2 2 2 2" xfId="7541"/>
    <cellStyle name="Обычный 4 3 5 2 2 2 2 2 2" xfId="7542"/>
    <cellStyle name="Обычный 4 3 5 2 2 2 2 2 2 2" xfId="7543"/>
    <cellStyle name="Обычный 4 3 5 2 2 2 2 2 2 2 2" xfId="16502"/>
    <cellStyle name="Обычный 4 3 5 2 2 2 2 2 2 3" xfId="7544"/>
    <cellStyle name="Обычный 4 3 5 2 2 2 2 2 2 3 2" xfId="16503"/>
    <cellStyle name="Обычный 4 3 5 2 2 2 2 2 2 4" xfId="16504"/>
    <cellStyle name="Обычный 4 3 5 2 2 2 2 2 3" xfId="7545"/>
    <cellStyle name="Обычный 4 3 5 2 2 2 2 2 3 2" xfId="16505"/>
    <cellStyle name="Обычный 4 3 5 2 2 2 2 2 4" xfId="7546"/>
    <cellStyle name="Обычный 4 3 5 2 2 2 2 2 4 2" xfId="16506"/>
    <cellStyle name="Обычный 4 3 5 2 2 2 2 2 5" xfId="16507"/>
    <cellStyle name="Обычный 4 3 5 2 2 2 2 3" xfId="7547"/>
    <cellStyle name="Обычный 4 3 5 2 2 2 2 3 2" xfId="7548"/>
    <cellStyle name="Обычный 4 3 5 2 2 2 2 3 2 2" xfId="7549"/>
    <cellStyle name="Обычный 4 3 5 2 2 2 2 3 2 2 2" xfId="16508"/>
    <cellStyle name="Обычный 4 3 5 2 2 2 2 3 2 3" xfId="16509"/>
    <cellStyle name="Обычный 4 3 5 2 2 2 2 3 3" xfId="7550"/>
    <cellStyle name="Обычный 4 3 5 2 2 2 2 3 3 2" xfId="16510"/>
    <cellStyle name="Обычный 4 3 5 2 2 2 2 3 4" xfId="7551"/>
    <cellStyle name="Обычный 4 3 5 2 2 2 2 3 4 2" xfId="16511"/>
    <cellStyle name="Обычный 4 3 5 2 2 2 2 3 5" xfId="16512"/>
    <cellStyle name="Обычный 4 3 5 2 2 2 2 4" xfId="7552"/>
    <cellStyle name="Обычный 4 3 5 2 2 2 2 4 2" xfId="7553"/>
    <cellStyle name="Обычный 4 3 5 2 2 2 2 4 2 2" xfId="16513"/>
    <cellStyle name="Обычный 4 3 5 2 2 2 2 4 3" xfId="16514"/>
    <cellStyle name="Обычный 4 3 5 2 2 2 2 5" xfId="7554"/>
    <cellStyle name="Обычный 4 3 5 2 2 2 2 5 2" xfId="16515"/>
    <cellStyle name="Обычный 4 3 5 2 2 2 2 6" xfId="7555"/>
    <cellStyle name="Обычный 4 3 5 2 2 2 2 6 2" xfId="16516"/>
    <cellStyle name="Обычный 4 3 5 2 2 2 2 7" xfId="16517"/>
    <cellStyle name="Обычный 4 3 5 2 2 2 3" xfId="7556"/>
    <cellStyle name="Обычный 4 3 5 2 2 2 3 2" xfId="7557"/>
    <cellStyle name="Обычный 4 3 5 2 2 2 3 2 2" xfId="7558"/>
    <cellStyle name="Обычный 4 3 5 2 2 2 3 2 2 2" xfId="16518"/>
    <cellStyle name="Обычный 4 3 5 2 2 2 3 2 3" xfId="7559"/>
    <cellStyle name="Обычный 4 3 5 2 2 2 3 2 3 2" xfId="16519"/>
    <cellStyle name="Обычный 4 3 5 2 2 2 3 2 4" xfId="16520"/>
    <cellStyle name="Обычный 4 3 5 2 2 2 3 3" xfId="7560"/>
    <cellStyle name="Обычный 4 3 5 2 2 2 3 3 2" xfId="16521"/>
    <cellStyle name="Обычный 4 3 5 2 2 2 3 4" xfId="7561"/>
    <cellStyle name="Обычный 4 3 5 2 2 2 3 4 2" xfId="16522"/>
    <cellStyle name="Обычный 4 3 5 2 2 2 3 5" xfId="16523"/>
    <cellStyle name="Обычный 4 3 5 2 2 2 4" xfId="7562"/>
    <cellStyle name="Обычный 4 3 5 2 2 2 4 2" xfId="7563"/>
    <cellStyle name="Обычный 4 3 5 2 2 2 4 2 2" xfId="7564"/>
    <cellStyle name="Обычный 4 3 5 2 2 2 4 2 2 2" xfId="16524"/>
    <cellStyle name="Обычный 4 3 5 2 2 2 4 2 3" xfId="16525"/>
    <cellStyle name="Обычный 4 3 5 2 2 2 4 3" xfId="7565"/>
    <cellStyle name="Обычный 4 3 5 2 2 2 4 3 2" xfId="16526"/>
    <cellStyle name="Обычный 4 3 5 2 2 2 4 4" xfId="7566"/>
    <cellStyle name="Обычный 4 3 5 2 2 2 4 4 2" xfId="16527"/>
    <cellStyle name="Обычный 4 3 5 2 2 2 4 5" xfId="16528"/>
    <cellStyle name="Обычный 4 3 5 2 2 2 5" xfId="7567"/>
    <cellStyle name="Обычный 4 3 5 2 2 2 5 2" xfId="7568"/>
    <cellStyle name="Обычный 4 3 5 2 2 2 5 2 2" xfId="16529"/>
    <cellStyle name="Обычный 4 3 5 2 2 2 5 3" xfId="16530"/>
    <cellStyle name="Обычный 4 3 5 2 2 2 6" xfId="7569"/>
    <cellStyle name="Обычный 4 3 5 2 2 2 6 2" xfId="16531"/>
    <cellStyle name="Обычный 4 3 5 2 2 2 7" xfId="7570"/>
    <cellStyle name="Обычный 4 3 5 2 2 2 7 2" xfId="16532"/>
    <cellStyle name="Обычный 4 3 5 2 2 2 8" xfId="16533"/>
    <cellStyle name="Обычный 4 3 5 2 2 3" xfId="7571"/>
    <cellStyle name="Обычный 4 3 5 2 2 3 2" xfId="7572"/>
    <cellStyle name="Обычный 4 3 5 2 2 3 2 2" xfId="7573"/>
    <cellStyle name="Обычный 4 3 5 2 2 3 2 2 2" xfId="7574"/>
    <cellStyle name="Обычный 4 3 5 2 2 3 2 2 2 2" xfId="16534"/>
    <cellStyle name="Обычный 4 3 5 2 2 3 2 2 3" xfId="7575"/>
    <cellStyle name="Обычный 4 3 5 2 2 3 2 2 3 2" xfId="16535"/>
    <cellStyle name="Обычный 4 3 5 2 2 3 2 2 4" xfId="16536"/>
    <cellStyle name="Обычный 4 3 5 2 2 3 2 3" xfId="7576"/>
    <cellStyle name="Обычный 4 3 5 2 2 3 2 3 2" xfId="16537"/>
    <cellStyle name="Обычный 4 3 5 2 2 3 2 4" xfId="7577"/>
    <cellStyle name="Обычный 4 3 5 2 2 3 2 4 2" xfId="16538"/>
    <cellStyle name="Обычный 4 3 5 2 2 3 2 5" xfId="16539"/>
    <cellStyle name="Обычный 4 3 5 2 2 3 3" xfId="7578"/>
    <cellStyle name="Обычный 4 3 5 2 2 3 3 2" xfId="7579"/>
    <cellStyle name="Обычный 4 3 5 2 2 3 3 2 2" xfId="7580"/>
    <cellStyle name="Обычный 4 3 5 2 2 3 3 2 2 2" xfId="16540"/>
    <cellStyle name="Обычный 4 3 5 2 2 3 3 2 3" xfId="16541"/>
    <cellStyle name="Обычный 4 3 5 2 2 3 3 3" xfId="7581"/>
    <cellStyle name="Обычный 4 3 5 2 2 3 3 3 2" xfId="16542"/>
    <cellStyle name="Обычный 4 3 5 2 2 3 3 4" xfId="7582"/>
    <cellStyle name="Обычный 4 3 5 2 2 3 3 4 2" xfId="16543"/>
    <cellStyle name="Обычный 4 3 5 2 2 3 3 5" xfId="16544"/>
    <cellStyle name="Обычный 4 3 5 2 2 3 4" xfId="7583"/>
    <cellStyle name="Обычный 4 3 5 2 2 3 4 2" xfId="7584"/>
    <cellStyle name="Обычный 4 3 5 2 2 3 4 2 2" xfId="16545"/>
    <cellStyle name="Обычный 4 3 5 2 2 3 4 3" xfId="16546"/>
    <cellStyle name="Обычный 4 3 5 2 2 3 5" xfId="7585"/>
    <cellStyle name="Обычный 4 3 5 2 2 3 5 2" xfId="16547"/>
    <cellStyle name="Обычный 4 3 5 2 2 3 6" xfId="7586"/>
    <cellStyle name="Обычный 4 3 5 2 2 3 6 2" xfId="16548"/>
    <cellStyle name="Обычный 4 3 5 2 2 3 7" xfId="16549"/>
    <cellStyle name="Обычный 4 3 5 2 2 4" xfId="7587"/>
    <cellStyle name="Обычный 4 3 5 2 2 4 2" xfId="7588"/>
    <cellStyle name="Обычный 4 3 5 2 2 4 2 2" xfId="7589"/>
    <cellStyle name="Обычный 4 3 5 2 2 4 2 2 2" xfId="16550"/>
    <cellStyle name="Обычный 4 3 5 2 2 4 2 3" xfId="7590"/>
    <cellStyle name="Обычный 4 3 5 2 2 4 2 3 2" xfId="16551"/>
    <cellStyle name="Обычный 4 3 5 2 2 4 2 4" xfId="16552"/>
    <cellStyle name="Обычный 4 3 5 2 2 4 3" xfId="7591"/>
    <cellStyle name="Обычный 4 3 5 2 2 4 3 2" xfId="16553"/>
    <cellStyle name="Обычный 4 3 5 2 2 4 4" xfId="7592"/>
    <cellStyle name="Обычный 4 3 5 2 2 4 4 2" xfId="16554"/>
    <cellStyle name="Обычный 4 3 5 2 2 4 5" xfId="16555"/>
    <cellStyle name="Обычный 4 3 5 2 2 5" xfId="7593"/>
    <cellStyle name="Обычный 4 3 5 2 2 5 2" xfId="7594"/>
    <cellStyle name="Обычный 4 3 5 2 2 5 2 2" xfId="7595"/>
    <cellStyle name="Обычный 4 3 5 2 2 5 2 2 2" xfId="16556"/>
    <cellStyle name="Обычный 4 3 5 2 2 5 2 3" xfId="16557"/>
    <cellStyle name="Обычный 4 3 5 2 2 5 3" xfId="7596"/>
    <cellStyle name="Обычный 4 3 5 2 2 5 3 2" xfId="16558"/>
    <cellStyle name="Обычный 4 3 5 2 2 5 4" xfId="7597"/>
    <cellStyle name="Обычный 4 3 5 2 2 5 4 2" xfId="16559"/>
    <cellStyle name="Обычный 4 3 5 2 2 5 5" xfId="16560"/>
    <cellStyle name="Обычный 4 3 5 2 2 6" xfId="7598"/>
    <cellStyle name="Обычный 4 3 5 2 2 6 2" xfId="7599"/>
    <cellStyle name="Обычный 4 3 5 2 2 6 2 2" xfId="16561"/>
    <cellStyle name="Обычный 4 3 5 2 2 6 3" xfId="16562"/>
    <cellStyle name="Обычный 4 3 5 2 2 7" xfId="7600"/>
    <cellStyle name="Обычный 4 3 5 2 2 7 2" xfId="16563"/>
    <cellStyle name="Обычный 4 3 5 2 2 8" xfId="7601"/>
    <cellStyle name="Обычный 4 3 5 2 2 8 2" xfId="16564"/>
    <cellStyle name="Обычный 4 3 5 2 2 9" xfId="16565"/>
    <cellStyle name="Обычный 4 3 5 2 3" xfId="7602"/>
    <cellStyle name="Обычный 4 3 5 2 3 2" xfId="7603"/>
    <cellStyle name="Обычный 4 3 5 2 3 2 2" xfId="7604"/>
    <cellStyle name="Обычный 4 3 5 2 3 2 2 2" xfId="7605"/>
    <cellStyle name="Обычный 4 3 5 2 3 2 2 2 2" xfId="7606"/>
    <cellStyle name="Обычный 4 3 5 2 3 2 2 2 2 2" xfId="16566"/>
    <cellStyle name="Обычный 4 3 5 2 3 2 2 2 3" xfId="7607"/>
    <cellStyle name="Обычный 4 3 5 2 3 2 2 2 3 2" xfId="16567"/>
    <cellStyle name="Обычный 4 3 5 2 3 2 2 2 4" xfId="16568"/>
    <cellStyle name="Обычный 4 3 5 2 3 2 2 3" xfId="7608"/>
    <cellStyle name="Обычный 4 3 5 2 3 2 2 3 2" xfId="16569"/>
    <cellStyle name="Обычный 4 3 5 2 3 2 2 4" xfId="7609"/>
    <cellStyle name="Обычный 4 3 5 2 3 2 2 4 2" xfId="16570"/>
    <cellStyle name="Обычный 4 3 5 2 3 2 2 5" xfId="16571"/>
    <cellStyle name="Обычный 4 3 5 2 3 2 3" xfId="7610"/>
    <cellStyle name="Обычный 4 3 5 2 3 2 3 2" xfId="7611"/>
    <cellStyle name="Обычный 4 3 5 2 3 2 3 2 2" xfId="7612"/>
    <cellStyle name="Обычный 4 3 5 2 3 2 3 2 2 2" xfId="16572"/>
    <cellStyle name="Обычный 4 3 5 2 3 2 3 2 3" xfId="16573"/>
    <cellStyle name="Обычный 4 3 5 2 3 2 3 3" xfId="7613"/>
    <cellStyle name="Обычный 4 3 5 2 3 2 3 3 2" xfId="16574"/>
    <cellStyle name="Обычный 4 3 5 2 3 2 3 4" xfId="7614"/>
    <cellStyle name="Обычный 4 3 5 2 3 2 3 4 2" xfId="16575"/>
    <cellStyle name="Обычный 4 3 5 2 3 2 3 5" xfId="16576"/>
    <cellStyle name="Обычный 4 3 5 2 3 2 4" xfId="7615"/>
    <cellStyle name="Обычный 4 3 5 2 3 2 4 2" xfId="7616"/>
    <cellStyle name="Обычный 4 3 5 2 3 2 4 2 2" xfId="16577"/>
    <cellStyle name="Обычный 4 3 5 2 3 2 4 3" xfId="16578"/>
    <cellStyle name="Обычный 4 3 5 2 3 2 5" xfId="7617"/>
    <cellStyle name="Обычный 4 3 5 2 3 2 5 2" xfId="16579"/>
    <cellStyle name="Обычный 4 3 5 2 3 2 6" xfId="7618"/>
    <cellStyle name="Обычный 4 3 5 2 3 2 6 2" xfId="16580"/>
    <cellStyle name="Обычный 4 3 5 2 3 2 7" xfId="16581"/>
    <cellStyle name="Обычный 4 3 5 2 3 3" xfId="7619"/>
    <cellStyle name="Обычный 4 3 5 2 3 3 2" xfId="7620"/>
    <cellStyle name="Обычный 4 3 5 2 3 3 2 2" xfId="7621"/>
    <cellStyle name="Обычный 4 3 5 2 3 3 2 2 2" xfId="16582"/>
    <cellStyle name="Обычный 4 3 5 2 3 3 2 3" xfId="7622"/>
    <cellStyle name="Обычный 4 3 5 2 3 3 2 3 2" xfId="16583"/>
    <cellStyle name="Обычный 4 3 5 2 3 3 2 4" xfId="16584"/>
    <cellStyle name="Обычный 4 3 5 2 3 3 3" xfId="7623"/>
    <cellStyle name="Обычный 4 3 5 2 3 3 3 2" xfId="16585"/>
    <cellStyle name="Обычный 4 3 5 2 3 3 4" xfId="7624"/>
    <cellStyle name="Обычный 4 3 5 2 3 3 4 2" xfId="16586"/>
    <cellStyle name="Обычный 4 3 5 2 3 3 5" xfId="16587"/>
    <cellStyle name="Обычный 4 3 5 2 3 4" xfId="7625"/>
    <cellStyle name="Обычный 4 3 5 2 3 4 2" xfId="7626"/>
    <cellStyle name="Обычный 4 3 5 2 3 4 2 2" xfId="7627"/>
    <cellStyle name="Обычный 4 3 5 2 3 4 2 2 2" xfId="16588"/>
    <cellStyle name="Обычный 4 3 5 2 3 4 2 3" xfId="16589"/>
    <cellStyle name="Обычный 4 3 5 2 3 4 3" xfId="7628"/>
    <cellStyle name="Обычный 4 3 5 2 3 4 3 2" xfId="16590"/>
    <cellStyle name="Обычный 4 3 5 2 3 4 4" xfId="7629"/>
    <cellStyle name="Обычный 4 3 5 2 3 4 4 2" xfId="16591"/>
    <cellStyle name="Обычный 4 3 5 2 3 4 5" xfId="16592"/>
    <cellStyle name="Обычный 4 3 5 2 3 5" xfId="7630"/>
    <cellStyle name="Обычный 4 3 5 2 3 5 2" xfId="7631"/>
    <cellStyle name="Обычный 4 3 5 2 3 5 2 2" xfId="16593"/>
    <cellStyle name="Обычный 4 3 5 2 3 5 3" xfId="16594"/>
    <cellStyle name="Обычный 4 3 5 2 3 6" xfId="7632"/>
    <cellStyle name="Обычный 4 3 5 2 3 6 2" xfId="16595"/>
    <cellStyle name="Обычный 4 3 5 2 3 7" xfId="7633"/>
    <cellStyle name="Обычный 4 3 5 2 3 7 2" xfId="16596"/>
    <cellStyle name="Обычный 4 3 5 2 3 8" xfId="16597"/>
    <cellStyle name="Обычный 4 3 5 2 4" xfId="7634"/>
    <cellStyle name="Обычный 4 3 5 2 4 2" xfId="7635"/>
    <cellStyle name="Обычный 4 3 5 2 4 2 2" xfId="7636"/>
    <cellStyle name="Обычный 4 3 5 2 4 2 2 2" xfId="7637"/>
    <cellStyle name="Обычный 4 3 5 2 4 2 2 2 2" xfId="16598"/>
    <cellStyle name="Обычный 4 3 5 2 4 2 2 3" xfId="7638"/>
    <cellStyle name="Обычный 4 3 5 2 4 2 2 3 2" xfId="16599"/>
    <cellStyle name="Обычный 4 3 5 2 4 2 2 4" xfId="16600"/>
    <cellStyle name="Обычный 4 3 5 2 4 2 3" xfId="7639"/>
    <cellStyle name="Обычный 4 3 5 2 4 2 3 2" xfId="16601"/>
    <cellStyle name="Обычный 4 3 5 2 4 2 4" xfId="7640"/>
    <cellStyle name="Обычный 4 3 5 2 4 2 4 2" xfId="16602"/>
    <cellStyle name="Обычный 4 3 5 2 4 2 5" xfId="16603"/>
    <cellStyle name="Обычный 4 3 5 2 4 3" xfId="7641"/>
    <cellStyle name="Обычный 4 3 5 2 4 3 2" xfId="7642"/>
    <cellStyle name="Обычный 4 3 5 2 4 3 2 2" xfId="7643"/>
    <cellStyle name="Обычный 4 3 5 2 4 3 2 2 2" xfId="16604"/>
    <cellStyle name="Обычный 4 3 5 2 4 3 2 3" xfId="16605"/>
    <cellStyle name="Обычный 4 3 5 2 4 3 3" xfId="7644"/>
    <cellStyle name="Обычный 4 3 5 2 4 3 3 2" xfId="16606"/>
    <cellStyle name="Обычный 4 3 5 2 4 3 4" xfId="7645"/>
    <cellStyle name="Обычный 4 3 5 2 4 3 4 2" xfId="16607"/>
    <cellStyle name="Обычный 4 3 5 2 4 3 5" xfId="16608"/>
    <cellStyle name="Обычный 4 3 5 2 4 4" xfId="7646"/>
    <cellStyle name="Обычный 4 3 5 2 4 4 2" xfId="7647"/>
    <cellStyle name="Обычный 4 3 5 2 4 4 2 2" xfId="16609"/>
    <cellStyle name="Обычный 4 3 5 2 4 4 3" xfId="16610"/>
    <cellStyle name="Обычный 4 3 5 2 4 5" xfId="7648"/>
    <cellStyle name="Обычный 4 3 5 2 4 5 2" xfId="16611"/>
    <cellStyle name="Обычный 4 3 5 2 4 6" xfId="7649"/>
    <cellStyle name="Обычный 4 3 5 2 4 6 2" xfId="16612"/>
    <cellStyle name="Обычный 4 3 5 2 4 7" xfId="16613"/>
    <cellStyle name="Обычный 4 3 5 2 5" xfId="7650"/>
    <cellStyle name="Обычный 4 3 5 2 5 2" xfId="7651"/>
    <cellStyle name="Обычный 4 3 5 2 5 2 2" xfId="7652"/>
    <cellStyle name="Обычный 4 3 5 2 5 2 2 2" xfId="16614"/>
    <cellStyle name="Обычный 4 3 5 2 5 2 3" xfId="7653"/>
    <cellStyle name="Обычный 4 3 5 2 5 2 3 2" xfId="16615"/>
    <cellStyle name="Обычный 4 3 5 2 5 2 4" xfId="16616"/>
    <cellStyle name="Обычный 4 3 5 2 5 3" xfId="7654"/>
    <cellStyle name="Обычный 4 3 5 2 5 3 2" xfId="16617"/>
    <cellStyle name="Обычный 4 3 5 2 5 4" xfId="7655"/>
    <cellStyle name="Обычный 4 3 5 2 5 4 2" xfId="16618"/>
    <cellStyle name="Обычный 4 3 5 2 5 5" xfId="16619"/>
    <cellStyle name="Обычный 4 3 5 2 6" xfId="7656"/>
    <cellStyle name="Обычный 4 3 5 2 6 2" xfId="7657"/>
    <cellStyle name="Обычный 4 3 5 2 6 2 2" xfId="7658"/>
    <cellStyle name="Обычный 4 3 5 2 6 2 2 2" xfId="16620"/>
    <cellStyle name="Обычный 4 3 5 2 6 2 3" xfId="16621"/>
    <cellStyle name="Обычный 4 3 5 2 6 3" xfId="7659"/>
    <cellStyle name="Обычный 4 3 5 2 6 3 2" xfId="16622"/>
    <cellStyle name="Обычный 4 3 5 2 6 4" xfId="7660"/>
    <cellStyle name="Обычный 4 3 5 2 6 4 2" xfId="16623"/>
    <cellStyle name="Обычный 4 3 5 2 6 5" xfId="16624"/>
    <cellStyle name="Обычный 4 3 5 2 7" xfId="7661"/>
    <cellStyle name="Обычный 4 3 5 2 7 2" xfId="7662"/>
    <cellStyle name="Обычный 4 3 5 2 7 2 2" xfId="16625"/>
    <cellStyle name="Обычный 4 3 5 2 7 3" xfId="16626"/>
    <cellStyle name="Обычный 4 3 5 2 8" xfId="7663"/>
    <cellStyle name="Обычный 4 3 5 2 8 2" xfId="16627"/>
    <cellStyle name="Обычный 4 3 5 2 9" xfId="7664"/>
    <cellStyle name="Обычный 4 3 5 2 9 2" xfId="16628"/>
    <cellStyle name="Обычный 4 3 5 3" xfId="7665"/>
    <cellStyle name="Обычный 4 3 5 3 2" xfId="7666"/>
    <cellStyle name="Обычный 4 3 5 3 2 2" xfId="7667"/>
    <cellStyle name="Обычный 4 3 5 3 2 2 2" xfId="7668"/>
    <cellStyle name="Обычный 4 3 5 3 2 2 2 2" xfId="7669"/>
    <cellStyle name="Обычный 4 3 5 3 2 2 2 2 2" xfId="7670"/>
    <cellStyle name="Обычный 4 3 5 3 2 2 2 2 2 2" xfId="16629"/>
    <cellStyle name="Обычный 4 3 5 3 2 2 2 2 3" xfId="7671"/>
    <cellStyle name="Обычный 4 3 5 3 2 2 2 2 3 2" xfId="16630"/>
    <cellStyle name="Обычный 4 3 5 3 2 2 2 2 4" xfId="16631"/>
    <cellStyle name="Обычный 4 3 5 3 2 2 2 3" xfId="7672"/>
    <cellStyle name="Обычный 4 3 5 3 2 2 2 3 2" xfId="16632"/>
    <cellStyle name="Обычный 4 3 5 3 2 2 2 4" xfId="7673"/>
    <cellStyle name="Обычный 4 3 5 3 2 2 2 4 2" xfId="16633"/>
    <cellStyle name="Обычный 4 3 5 3 2 2 2 5" xfId="16634"/>
    <cellStyle name="Обычный 4 3 5 3 2 2 3" xfId="7674"/>
    <cellStyle name="Обычный 4 3 5 3 2 2 3 2" xfId="7675"/>
    <cellStyle name="Обычный 4 3 5 3 2 2 3 2 2" xfId="7676"/>
    <cellStyle name="Обычный 4 3 5 3 2 2 3 2 2 2" xfId="16635"/>
    <cellStyle name="Обычный 4 3 5 3 2 2 3 2 3" xfId="16636"/>
    <cellStyle name="Обычный 4 3 5 3 2 2 3 3" xfId="7677"/>
    <cellStyle name="Обычный 4 3 5 3 2 2 3 3 2" xfId="16637"/>
    <cellStyle name="Обычный 4 3 5 3 2 2 3 4" xfId="7678"/>
    <cellStyle name="Обычный 4 3 5 3 2 2 3 4 2" xfId="16638"/>
    <cellStyle name="Обычный 4 3 5 3 2 2 3 5" xfId="16639"/>
    <cellStyle name="Обычный 4 3 5 3 2 2 4" xfId="7679"/>
    <cellStyle name="Обычный 4 3 5 3 2 2 4 2" xfId="7680"/>
    <cellStyle name="Обычный 4 3 5 3 2 2 4 2 2" xfId="16640"/>
    <cellStyle name="Обычный 4 3 5 3 2 2 4 3" xfId="16641"/>
    <cellStyle name="Обычный 4 3 5 3 2 2 5" xfId="7681"/>
    <cellStyle name="Обычный 4 3 5 3 2 2 5 2" xfId="16642"/>
    <cellStyle name="Обычный 4 3 5 3 2 2 6" xfId="7682"/>
    <cellStyle name="Обычный 4 3 5 3 2 2 6 2" xfId="16643"/>
    <cellStyle name="Обычный 4 3 5 3 2 2 7" xfId="16644"/>
    <cellStyle name="Обычный 4 3 5 3 2 3" xfId="7683"/>
    <cellStyle name="Обычный 4 3 5 3 2 3 2" xfId="7684"/>
    <cellStyle name="Обычный 4 3 5 3 2 3 2 2" xfId="7685"/>
    <cellStyle name="Обычный 4 3 5 3 2 3 2 2 2" xfId="16645"/>
    <cellStyle name="Обычный 4 3 5 3 2 3 2 3" xfId="7686"/>
    <cellStyle name="Обычный 4 3 5 3 2 3 2 3 2" xfId="16646"/>
    <cellStyle name="Обычный 4 3 5 3 2 3 2 4" xfId="16647"/>
    <cellStyle name="Обычный 4 3 5 3 2 3 3" xfId="7687"/>
    <cellStyle name="Обычный 4 3 5 3 2 3 3 2" xfId="16648"/>
    <cellStyle name="Обычный 4 3 5 3 2 3 4" xfId="7688"/>
    <cellStyle name="Обычный 4 3 5 3 2 3 4 2" xfId="16649"/>
    <cellStyle name="Обычный 4 3 5 3 2 3 5" xfId="16650"/>
    <cellStyle name="Обычный 4 3 5 3 2 4" xfId="7689"/>
    <cellStyle name="Обычный 4 3 5 3 2 4 2" xfId="7690"/>
    <cellStyle name="Обычный 4 3 5 3 2 4 2 2" xfId="7691"/>
    <cellStyle name="Обычный 4 3 5 3 2 4 2 2 2" xfId="16651"/>
    <cellStyle name="Обычный 4 3 5 3 2 4 2 3" xfId="16652"/>
    <cellStyle name="Обычный 4 3 5 3 2 4 3" xfId="7692"/>
    <cellStyle name="Обычный 4 3 5 3 2 4 3 2" xfId="16653"/>
    <cellStyle name="Обычный 4 3 5 3 2 4 4" xfId="7693"/>
    <cellStyle name="Обычный 4 3 5 3 2 4 4 2" xfId="16654"/>
    <cellStyle name="Обычный 4 3 5 3 2 4 5" xfId="16655"/>
    <cellStyle name="Обычный 4 3 5 3 2 5" xfId="7694"/>
    <cellStyle name="Обычный 4 3 5 3 2 5 2" xfId="7695"/>
    <cellStyle name="Обычный 4 3 5 3 2 5 2 2" xfId="16656"/>
    <cellStyle name="Обычный 4 3 5 3 2 5 3" xfId="16657"/>
    <cellStyle name="Обычный 4 3 5 3 2 6" xfId="7696"/>
    <cellStyle name="Обычный 4 3 5 3 2 6 2" xfId="16658"/>
    <cellStyle name="Обычный 4 3 5 3 2 7" xfId="7697"/>
    <cellStyle name="Обычный 4 3 5 3 2 7 2" xfId="16659"/>
    <cellStyle name="Обычный 4 3 5 3 2 8" xfId="16660"/>
    <cellStyle name="Обычный 4 3 5 3 3" xfId="7698"/>
    <cellStyle name="Обычный 4 3 5 3 3 2" xfId="7699"/>
    <cellStyle name="Обычный 4 3 5 3 3 2 2" xfId="7700"/>
    <cellStyle name="Обычный 4 3 5 3 3 2 2 2" xfId="7701"/>
    <cellStyle name="Обычный 4 3 5 3 3 2 2 2 2" xfId="16661"/>
    <cellStyle name="Обычный 4 3 5 3 3 2 2 3" xfId="7702"/>
    <cellStyle name="Обычный 4 3 5 3 3 2 2 3 2" xfId="16662"/>
    <cellStyle name="Обычный 4 3 5 3 3 2 2 4" xfId="16663"/>
    <cellStyle name="Обычный 4 3 5 3 3 2 3" xfId="7703"/>
    <cellStyle name="Обычный 4 3 5 3 3 2 3 2" xfId="16664"/>
    <cellStyle name="Обычный 4 3 5 3 3 2 4" xfId="7704"/>
    <cellStyle name="Обычный 4 3 5 3 3 2 4 2" xfId="16665"/>
    <cellStyle name="Обычный 4 3 5 3 3 2 5" xfId="16666"/>
    <cellStyle name="Обычный 4 3 5 3 3 3" xfId="7705"/>
    <cellStyle name="Обычный 4 3 5 3 3 3 2" xfId="7706"/>
    <cellStyle name="Обычный 4 3 5 3 3 3 2 2" xfId="7707"/>
    <cellStyle name="Обычный 4 3 5 3 3 3 2 2 2" xfId="16667"/>
    <cellStyle name="Обычный 4 3 5 3 3 3 2 3" xfId="16668"/>
    <cellStyle name="Обычный 4 3 5 3 3 3 3" xfId="7708"/>
    <cellStyle name="Обычный 4 3 5 3 3 3 3 2" xfId="16669"/>
    <cellStyle name="Обычный 4 3 5 3 3 3 4" xfId="7709"/>
    <cellStyle name="Обычный 4 3 5 3 3 3 4 2" xfId="16670"/>
    <cellStyle name="Обычный 4 3 5 3 3 3 5" xfId="16671"/>
    <cellStyle name="Обычный 4 3 5 3 3 4" xfId="7710"/>
    <cellStyle name="Обычный 4 3 5 3 3 4 2" xfId="7711"/>
    <cellStyle name="Обычный 4 3 5 3 3 4 2 2" xfId="16672"/>
    <cellStyle name="Обычный 4 3 5 3 3 4 3" xfId="16673"/>
    <cellStyle name="Обычный 4 3 5 3 3 5" xfId="7712"/>
    <cellStyle name="Обычный 4 3 5 3 3 5 2" xfId="16674"/>
    <cellStyle name="Обычный 4 3 5 3 3 6" xfId="7713"/>
    <cellStyle name="Обычный 4 3 5 3 3 6 2" xfId="16675"/>
    <cellStyle name="Обычный 4 3 5 3 3 7" xfId="16676"/>
    <cellStyle name="Обычный 4 3 5 3 4" xfId="7714"/>
    <cellStyle name="Обычный 4 3 5 3 4 2" xfId="7715"/>
    <cellStyle name="Обычный 4 3 5 3 4 2 2" xfId="7716"/>
    <cellStyle name="Обычный 4 3 5 3 4 2 2 2" xfId="16677"/>
    <cellStyle name="Обычный 4 3 5 3 4 2 3" xfId="7717"/>
    <cellStyle name="Обычный 4 3 5 3 4 2 3 2" xfId="16678"/>
    <cellStyle name="Обычный 4 3 5 3 4 2 4" xfId="16679"/>
    <cellStyle name="Обычный 4 3 5 3 4 3" xfId="7718"/>
    <cellStyle name="Обычный 4 3 5 3 4 3 2" xfId="16680"/>
    <cellStyle name="Обычный 4 3 5 3 4 4" xfId="7719"/>
    <cellStyle name="Обычный 4 3 5 3 4 4 2" xfId="16681"/>
    <cellStyle name="Обычный 4 3 5 3 4 5" xfId="16682"/>
    <cellStyle name="Обычный 4 3 5 3 5" xfId="7720"/>
    <cellStyle name="Обычный 4 3 5 3 5 2" xfId="7721"/>
    <cellStyle name="Обычный 4 3 5 3 5 2 2" xfId="7722"/>
    <cellStyle name="Обычный 4 3 5 3 5 2 2 2" xfId="16683"/>
    <cellStyle name="Обычный 4 3 5 3 5 2 3" xfId="16684"/>
    <cellStyle name="Обычный 4 3 5 3 5 3" xfId="7723"/>
    <cellStyle name="Обычный 4 3 5 3 5 3 2" xfId="16685"/>
    <cellStyle name="Обычный 4 3 5 3 5 4" xfId="7724"/>
    <cellStyle name="Обычный 4 3 5 3 5 4 2" xfId="16686"/>
    <cellStyle name="Обычный 4 3 5 3 5 5" xfId="16687"/>
    <cellStyle name="Обычный 4 3 5 3 6" xfId="7725"/>
    <cellStyle name="Обычный 4 3 5 3 6 2" xfId="7726"/>
    <cellStyle name="Обычный 4 3 5 3 6 2 2" xfId="16688"/>
    <cellStyle name="Обычный 4 3 5 3 6 3" xfId="16689"/>
    <cellStyle name="Обычный 4 3 5 3 7" xfId="7727"/>
    <cellStyle name="Обычный 4 3 5 3 7 2" xfId="16690"/>
    <cellStyle name="Обычный 4 3 5 3 8" xfId="7728"/>
    <cellStyle name="Обычный 4 3 5 3 8 2" xfId="16691"/>
    <cellStyle name="Обычный 4 3 5 3 9" xfId="16692"/>
    <cellStyle name="Обычный 4 3 5 4" xfId="7729"/>
    <cellStyle name="Обычный 4 3 5 4 2" xfId="7730"/>
    <cellStyle name="Обычный 4 3 5 4 2 2" xfId="7731"/>
    <cellStyle name="Обычный 4 3 5 4 2 2 2" xfId="7732"/>
    <cellStyle name="Обычный 4 3 5 4 2 2 2 2" xfId="7733"/>
    <cellStyle name="Обычный 4 3 5 4 2 2 2 2 2" xfId="16693"/>
    <cellStyle name="Обычный 4 3 5 4 2 2 2 3" xfId="7734"/>
    <cellStyle name="Обычный 4 3 5 4 2 2 2 3 2" xfId="16694"/>
    <cellStyle name="Обычный 4 3 5 4 2 2 2 4" xfId="16695"/>
    <cellStyle name="Обычный 4 3 5 4 2 2 3" xfId="7735"/>
    <cellStyle name="Обычный 4 3 5 4 2 2 3 2" xfId="16696"/>
    <cellStyle name="Обычный 4 3 5 4 2 2 4" xfId="7736"/>
    <cellStyle name="Обычный 4 3 5 4 2 2 4 2" xfId="16697"/>
    <cellStyle name="Обычный 4 3 5 4 2 2 5" xfId="16698"/>
    <cellStyle name="Обычный 4 3 5 4 2 3" xfId="7737"/>
    <cellStyle name="Обычный 4 3 5 4 2 3 2" xfId="7738"/>
    <cellStyle name="Обычный 4 3 5 4 2 3 2 2" xfId="7739"/>
    <cellStyle name="Обычный 4 3 5 4 2 3 2 2 2" xfId="16699"/>
    <cellStyle name="Обычный 4 3 5 4 2 3 2 3" xfId="16700"/>
    <cellStyle name="Обычный 4 3 5 4 2 3 3" xfId="7740"/>
    <cellStyle name="Обычный 4 3 5 4 2 3 3 2" xfId="16701"/>
    <cellStyle name="Обычный 4 3 5 4 2 3 4" xfId="7741"/>
    <cellStyle name="Обычный 4 3 5 4 2 3 4 2" xfId="16702"/>
    <cellStyle name="Обычный 4 3 5 4 2 3 5" xfId="16703"/>
    <cellStyle name="Обычный 4 3 5 4 2 4" xfId="7742"/>
    <cellStyle name="Обычный 4 3 5 4 2 4 2" xfId="7743"/>
    <cellStyle name="Обычный 4 3 5 4 2 4 2 2" xfId="16704"/>
    <cellStyle name="Обычный 4 3 5 4 2 4 3" xfId="16705"/>
    <cellStyle name="Обычный 4 3 5 4 2 5" xfId="7744"/>
    <cellStyle name="Обычный 4 3 5 4 2 5 2" xfId="16706"/>
    <cellStyle name="Обычный 4 3 5 4 2 6" xfId="7745"/>
    <cellStyle name="Обычный 4 3 5 4 2 6 2" xfId="16707"/>
    <cellStyle name="Обычный 4 3 5 4 2 7" xfId="16708"/>
    <cellStyle name="Обычный 4 3 5 4 3" xfId="7746"/>
    <cellStyle name="Обычный 4 3 5 4 3 2" xfId="7747"/>
    <cellStyle name="Обычный 4 3 5 4 3 2 2" xfId="7748"/>
    <cellStyle name="Обычный 4 3 5 4 3 2 2 2" xfId="16709"/>
    <cellStyle name="Обычный 4 3 5 4 3 2 3" xfId="7749"/>
    <cellStyle name="Обычный 4 3 5 4 3 2 3 2" xfId="16710"/>
    <cellStyle name="Обычный 4 3 5 4 3 2 4" xfId="16711"/>
    <cellStyle name="Обычный 4 3 5 4 3 3" xfId="7750"/>
    <cellStyle name="Обычный 4 3 5 4 3 3 2" xfId="16712"/>
    <cellStyle name="Обычный 4 3 5 4 3 4" xfId="7751"/>
    <cellStyle name="Обычный 4 3 5 4 3 4 2" xfId="16713"/>
    <cellStyle name="Обычный 4 3 5 4 3 5" xfId="16714"/>
    <cellStyle name="Обычный 4 3 5 4 4" xfId="7752"/>
    <cellStyle name="Обычный 4 3 5 4 4 2" xfId="7753"/>
    <cellStyle name="Обычный 4 3 5 4 4 2 2" xfId="7754"/>
    <cellStyle name="Обычный 4 3 5 4 4 2 2 2" xfId="16715"/>
    <cellStyle name="Обычный 4 3 5 4 4 2 3" xfId="16716"/>
    <cellStyle name="Обычный 4 3 5 4 4 3" xfId="7755"/>
    <cellStyle name="Обычный 4 3 5 4 4 3 2" xfId="16717"/>
    <cellStyle name="Обычный 4 3 5 4 4 4" xfId="7756"/>
    <cellStyle name="Обычный 4 3 5 4 4 4 2" xfId="16718"/>
    <cellStyle name="Обычный 4 3 5 4 4 5" xfId="16719"/>
    <cellStyle name="Обычный 4 3 5 4 5" xfId="7757"/>
    <cellStyle name="Обычный 4 3 5 4 5 2" xfId="7758"/>
    <cellStyle name="Обычный 4 3 5 4 5 2 2" xfId="16720"/>
    <cellStyle name="Обычный 4 3 5 4 5 3" xfId="16721"/>
    <cellStyle name="Обычный 4 3 5 4 6" xfId="7759"/>
    <cellStyle name="Обычный 4 3 5 4 6 2" xfId="16722"/>
    <cellStyle name="Обычный 4 3 5 4 7" xfId="7760"/>
    <cellStyle name="Обычный 4 3 5 4 7 2" xfId="16723"/>
    <cellStyle name="Обычный 4 3 5 4 8" xfId="16724"/>
    <cellStyle name="Обычный 4 3 5 5" xfId="7761"/>
    <cellStyle name="Обычный 4 3 5 5 2" xfId="7762"/>
    <cellStyle name="Обычный 4 3 5 5 2 2" xfId="7763"/>
    <cellStyle name="Обычный 4 3 5 5 2 2 2" xfId="7764"/>
    <cellStyle name="Обычный 4 3 5 5 2 2 2 2" xfId="16725"/>
    <cellStyle name="Обычный 4 3 5 5 2 2 3" xfId="7765"/>
    <cellStyle name="Обычный 4 3 5 5 2 2 3 2" xfId="16726"/>
    <cellStyle name="Обычный 4 3 5 5 2 2 4" xfId="16727"/>
    <cellStyle name="Обычный 4 3 5 5 2 3" xfId="7766"/>
    <cellStyle name="Обычный 4 3 5 5 2 3 2" xfId="16728"/>
    <cellStyle name="Обычный 4 3 5 5 2 4" xfId="7767"/>
    <cellStyle name="Обычный 4 3 5 5 2 4 2" xfId="16729"/>
    <cellStyle name="Обычный 4 3 5 5 2 5" xfId="16730"/>
    <cellStyle name="Обычный 4 3 5 5 3" xfId="7768"/>
    <cellStyle name="Обычный 4 3 5 5 3 2" xfId="7769"/>
    <cellStyle name="Обычный 4 3 5 5 3 2 2" xfId="7770"/>
    <cellStyle name="Обычный 4 3 5 5 3 2 2 2" xfId="16731"/>
    <cellStyle name="Обычный 4 3 5 5 3 2 3" xfId="16732"/>
    <cellStyle name="Обычный 4 3 5 5 3 3" xfId="7771"/>
    <cellStyle name="Обычный 4 3 5 5 3 3 2" xfId="16733"/>
    <cellStyle name="Обычный 4 3 5 5 3 4" xfId="7772"/>
    <cellStyle name="Обычный 4 3 5 5 3 4 2" xfId="16734"/>
    <cellStyle name="Обычный 4 3 5 5 3 5" xfId="16735"/>
    <cellStyle name="Обычный 4 3 5 5 4" xfId="7773"/>
    <cellStyle name="Обычный 4 3 5 5 4 2" xfId="7774"/>
    <cellStyle name="Обычный 4 3 5 5 4 2 2" xfId="16736"/>
    <cellStyle name="Обычный 4 3 5 5 4 3" xfId="16737"/>
    <cellStyle name="Обычный 4 3 5 5 5" xfId="7775"/>
    <cellStyle name="Обычный 4 3 5 5 5 2" xfId="16738"/>
    <cellStyle name="Обычный 4 3 5 5 6" xfId="7776"/>
    <cellStyle name="Обычный 4 3 5 5 6 2" xfId="16739"/>
    <cellStyle name="Обычный 4 3 5 5 7" xfId="16740"/>
    <cellStyle name="Обычный 4 3 5 6" xfId="7777"/>
    <cellStyle name="Обычный 4 3 5 6 2" xfId="7778"/>
    <cellStyle name="Обычный 4 3 5 6 2 2" xfId="7779"/>
    <cellStyle name="Обычный 4 3 5 6 2 2 2" xfId="16741"/>
    <cellStyle name="Обычный 4 3 5 6 2 3" xfId="7780"/>
    <cellStyle name="Обычный 4 3 5 6 2 3 2" xfId="16742"/>
    <cellStyle name="Обычный 4 3 5 6 2 4" xfId="16743"/>
    <cellStyle name="Обычный 4 3 5 6 3" xfId="7781"/>
    <cellStyle name="Обычный 4 3 5 6 3 2" xfId="16744"/>
    <cellStyle name="Обычный 4 3 5 6 4" xfId="7782"/>
    <cellStyle name="Обычный 4 3 5 6 4 2" xfId="16745"/>
    <cellStyle name="Обычный 4 3 5 6 5" xfId="16746"/>
    <cellStyle name="Обычный 4 3 5 7" xfId="7783"/>
    <cellStyle name="Обычный 4 3 5 7 2" xfId="7784"/>
    <cellStyle name="Обычный 4 3 5 7 2 2" xfId="7785"/>
    <cellStyle name="Обычный 4 3 5 7 2 2 2" xfId="16747"/>
    <cellStyle name="Обычный 4 3 5 7 2 3" xfId="16748"/>
    <cellStyle name="Обычный 4 3 5 7 3" xfId="7786"/>
    <cellStyle name="Обычный 4 3 5 7 3 2" xfId="16749"/>
    <cellStyle name="Обычный 4 3 5 7 4" xfId="7787"/>
    <cellStyle name="Обычный 4 3 5 7 4 2" xfId="16750"/>
    <cellStyle name="Обычный 4 3 5 7 5" xfId="16751"/>
    <cellStyle name="Обычный 4 3 5 8" xfId="7788"/>
    <cellStyle name="Обычный 4 3 5 8 2" xfId="7789"/>
    <cellStyle name="Обычный 4 3 5 8 2 2" xfId="16752"/>
    <cellStyle name="Обычный 4 3 5 8 3" xfId="16753"/>
    <cellStyle name="Обычный 4 3 5 9" xfId="7790"/>
    <cellStyle name="Обычный 4 3 5 9 2" xfId="16754"/>
    <cellStyle name="Обычный 4 3 6" xfId="7791"/>
    <cellStyle name="Обычный 4 3 6 10" xfId="16755"/>
    <cellStyle name="Обычный 4 3 6 2" xfId="7792"/>
    <cellStyle name="Обычный 4 3 6 2 2" xfId="7793"/>
    <cellStyle name="Обычный 4 3 6 2 2 2" xfId="7794"/>
    <cellStyle name="Обычный 4 3 6 2 2 2 2" xfId="7795"/>
    <cellStyle name="Обычный 4 3 6 2 2 2 2 2" xfId="7796"/>
    <cellStyle name="Обычный 4 3 6 2 2 2 2 2 2" xfId="7797"/>
    <cellStyle name="Обычный 4 3 6 2 2 2 2 2 2 2" xfId="16756"/>
    <cellStyle name="Обычный 4 3 6 2 2 2 2 2 3" xfId="7798"/>
    <cellStyle name="Обычный 4 3 6 2 2 2 2 2 3 2" xfId="16757"/>
    <cellStyle name="Обычный 4 3 6 2 2 2 2 2 4" xfId="16758"/>
    <cellStyle name="Обычный 4 3 6 2 2 2 2 3" xfId="7799"/>
    <cellStyle name="Обычный 4 3 6 2 2 2 2 3 2" xfId="16759"/>
    <cellStyle name="Обычный 4 3 6 2 2 2 2 4" xfId="7800"/>
    <cellStyle name="Обычный 4 3 6 2 2 2 2 4 2" xfId="16760"/>
    <cellStyle name="Обычный 4 3 6 2 2 2 2 5" xfId="16761"/>
    <cellStyle name="Обычный 4 3 6 2 2 2 3" xfId="7801"/>
    <cellStyle name="Обычный 4 3 6 2 2 2 3 2" xfId="7802"/>
    <cellStyle name="Обычный 4 3 6 2 2 2 3 2 2" xfId="7803"/>
    <cellStyle name="Обычный 4 3 6 2 2 2 3 2 2 2" xfId="16762"/>
    <cellStyle name="Обычный 4 3 6 2 2 2 3 2 3" xfId="16763"/>
    <cellStyle name="Обычный 4 3 6 2 2 2 3 3" xfId="7804"/>
    <cellStyle name="Обычный 4 3 6 2 2 2 3 3 2" xfId="16764"/>
    <cellStyle name="Обычный 4 3 6 2 2 2 3 4" xfId="7805"/>
    <cellStyle name="Обычный 4 3 6 2 2 2 3 4 2" xfId="16765"/>
    <cellStyle name="Обычный 4 3 6 2 2 2 3 5" xfId="16766"/>
    <cellStyle name="Обычный 4 3 6 2 2 2 4" xfId="7806"/>
    <cellStyle name="Обычный 4 3 6 2 2 2 4 2" xfId="7807"/>
    <cellStyle name="Обычный 4 3 6 2 2 2 4 2 2" xfId="16767"/>
    <cellStyle name="Обычный 4 3 6 2 2 2 4 3" xfId="16768"/>
    <cellStyle name="Обычный 4 3 6 2 2 2 5" xfId="7808"/>
    <cellStyle name="Обычный 4 3 6 2 2 2 5 2" xfId="16769"/>
    <cellStyle name="Обычный 4 3 6 2 2 2 6" xfId="7809"/>
    <cellStyle name="Обычный 4 3 6 2 2 2 6 2" xfId="16770"/>
    <cellStyle name="Обычный 4 3 6 2 2 2 7" xfId="16771"/>
    <cellStyle name="Обычный 4 3 6 2 2 3" xfId="7810"/>
    <cellStyle name="Обычный 4 3 6 2 2 3 2" xfId="7811"/>
    <cellStyle name="Обычный 4 3 6 2 2 3 2 2" xfId="7812"/>
    <cellStyle name="Обычный 4 3 6 2 2 3 2 2 2" xfId="16772"/>
    <cellStyle name="Обычный 4 3 6 2 2 3 2 3" xfId="7813"/>
    <cellStyle name="Обычный 4 3 6 2 2 3 2 3 2" xfId="16773"/>
    <cellStyle name="Обычный 4 3 6 2 2 3 2 4" xfId="16774"/>
    <cellStyle name="Обычный 4 3 6 2 2 3 3" xfId="7814"/>
    <cellStyle name="Обычный 4 3 6 2 2 3 3 2" xfId="16775"/>
    <cellStyle name="Обычный 4 3 6 2 2 3 4" xfId="7815"/>
    <cellStyle name="Обычный 4 3 6 2 2 3 4 2" xfId="16776"/>
    <cellStyle name="Обычный 4 3 6 2 2 3 5" xfId="16777"/>
    <cellStyle name="Обычный 4 3 6 2 2 4" xfId="7816"/>
    <cellStyle name="Обычный 4 3 6 2 2 4 2" xfId="7817"/>
    <cellStyle name="Обычный 4 3 6 2 2 4 2 2" xfId="7818"/>
    <cellStyle name="Обычный 4 3 6 2 2 4 2 2 2" xfId="16778"/>
    <cellStyle name="Обычный 4 3 6 2 2 4 2 3" xfId="16779"/>
    <cellStyle name="Обычный 4 3 6 2 2 4 3" xfId="7819"/>
    <cellStyle name="Обычный 4 3 6 2 2 4 3 2" xfId="16780"/>
    <cellStyle name="Обычный 4 3 6 2 2 4 4" xfId="7820"/>
    <cellStyle name="Обычный 4 3 6 2 2 4 4 2" xfId="16781"/>
    <cellStyle name="Обычный 4 3 6 2 2 4 5" xfId="16782"/>
    <cellStyle name="Обычный 4 3 6 2 2 5" xfId="7821"/>
    <cellStyle name="Обычный 4 3 6 2 2 5 2" xfId="7822"/>
    <cellStyle name="Обычный 4 3 6 2 2 5 2 2" xfId="16783"/>
    <cellStyle name="Обычный 4 3 6 2 2 5 3" xfId="16784"/>
    <cellStyle name="Обычный 4 3 6 2 2 6" xfId="7823"/>
    <cellStyle name="Обычный 4 3 6 2 2 6 2" xfId="16785"/>
    <cellStyle name="Обычный 4 3 6 2 2 7" xfId="7824"/>
    <cellStyle name="Обычный 4 3 6 2 2 7 2" xfId="16786"/>
    <cellStyle name="Обычный 4 3 6 2 2 8" xfId="16787"/>
    <cellStyle name="Обычный 4 3 6 2 3" xfId="7825"/>
    <cellStyle name="Обычный 4 3 6 2 3 2" xfId="7826"/>
    <cellStyle name="Обычный 4 3 6 2 3 2 2" xfId="7827"/>
    <cellStyle name="Обычный 4 3 6 2 3 2 2 2" xfId="7828"/>
    <cellStyle name="Обычный 4 3 6 2 3 2 2 2 2" xfId="16788"/>
    <cellStyle name="Обычный 4 3 6 2 3 2 2 3" xfId="7829"/>
    <cellStyle name="Обычный 4 3 6 2 3 2 2 3 2" xfId="16789"/>
    <cellStyle name="Обычный 4 3 6 2 3 2 2 4" xfId="16790"/>
    <cellStyle name="Обычный 4 3 6 2 3 2 3" xfId="7830"/>
    <cellStyle name="Обычный 4 3 6 2 3 2 3 2" xfId="16791"/>
    <cellStyle name="Обычный 4 3 6 2 3 2 4" xfId="7831"/>
    <cellStyle name="Обычный 4 3 6 2 3 2 4 2" xfId="16792"/>
    <cellStyle name="Обычный 4 3 6 2 3 2 5" xfId="16793"/>
    <cellStyle name="Обычный 4 3 6 2 3 3" xfId="7832"/>
    <cellStyle name="Обычный 4 3 6 2 3 3 2" xfId="7833"/>
    <cellStyle name="Обычный 4 3 6 2 3 3 2 2" xfId="7834"/>
    <cellStyle name="Обычный 4 3 6 2 3 3 2 2 2" xfId="16794"/>
    <cellStyle name="Обычный 4 3 6 2 3 3 2 3" xfId="16795"/>
    <cellStyle name="Обычный 4 3 6 2 3 3 3" xfId="7835"/>
    <cellStyle name="Обычный 4 3 6 2 3 3 3 2" xfId="16796"/>
    <cellStyle name="Обычный 4 3 6 2 3 3 4" xfId="7836"/>
    <cellStyle name="Обычный 4 3 6 2 3 3 4 2" xfId="16797"/>
    <cellStyle name="Обычный 4 3 6 2 3 3 5" xfId="16798"/>
    <cellStyle name="Обычный 4 3 6 2 3 4" xfId="7837"/>
    <cellStyle name="Обычный 4 3 6 2 3 4 2" xfId="7838"/>
    <cellStyle name="Обычный 4 3 6 2 3 4 2 2" xfId="16799"/>
    <cellStyle name="Обычный 4 3 6 2 3 4 3" xfId="16800"/>
    <cellStyle name="Обычный 4 3 6 2 3 5" xfId="7839"/>
    <cellStyle name="Обычный 4 3 6 2 3 5 2" xfId="16801"/>
    <cellStyle name="Обычный 4 3 6 2 3 6" xfId="7840"/>
    <cellStyle name="Обычный 4 3 6 2 3 6 2" xfId="16802"/>
    <cellStyle name="Обычный 4 3 6 2 3 7" xfId="16803"/>
    <cellStyle name="Обычный 4 3 6 2 4" xfId="7841"/>
    <cellStyle name="Обычный 4 3 6 2 4 2" xfId="7842"/>
    <cellStyle name="Обычный 4 3 6 2 4 2 2" xfId="7843"/>
    <cellStyle name="Обычный 4 3 6 2 4 2 2 2" xfId="16804"/>
    <cellStyle name="Обычный 4 3 6 2 4 2 3" xfId="7844"/>
    <cellStyle name="Обычный 4 3 6 2 4 2 3 2" xfId="16805"/>
    <cellStyle name="Обычный 4 3 6 2 4 2 4" xfId="16806"/>
    <cellStyle name="Обычный 4 3 6 2 4 3" xfId="7845"/>
    <cellStyle name="Обычный 4 3 6 2 4 3 2" xfId="16807"/>
    <cellStyle name="Обычный 4 3 6 2 4 4" xfId="7846"/>
    <cellStyle name="Обычный 4 3 6 2 4 4 2" xfId="16808"/>
    <cellStyle name="Обычный 4 3 6 2 4 5" xfId="16809"/>
    <cellStyle name="Обычный 4 3 6 2 5" xfId="7847"/>
    <cellStyle name="Обычный 4 3 6 2 5 2" xfId="7848"/>
    <cellStyle name="Обычный 4 3 6 2 5 2 2" xfId="7849"/>
    <cellStyle name="Обычный 4 3 6 2 5 2 2 2" xfId="16810"/>
    <cellStyle name="Обычный 4 3 6 2 5 2 3" xfId="16811"/>
    <cellStyle name="Обычный 4 3 6 2 5 3" xfId="7850"/>
    <cellStyle name="Обычный 4 3 6 2 5 3 2" xfId="16812"/>
    <cellStyle name="Обычный 4 3 6 2 5 4" xfId="7851"/>
    <cellStyle name="Обычный 4 3 6 2 5 4 2" xfId="16813"/>
    <cellStyle name="Обычный 4 3 6 2 5 5" xfId="16814"/>
    <cellStyle name="Обычный 4 3 6 2 6" xfId="7852"/>
    <cellStyle name="Обычный 4 3 6 2 6 2" xfId="7853"/>
    <cellStyle name="Обычный 4 3 6 2 6 2 2" xfId="16815"/>
    <cellStyle name="Обычный 4 3 6 2 6 3" xfId="16816"/>
    <cellStyle name="Обычный 4 3 6 2 7" xfId="7854"/>
    <cellStyle name="Обычный 4 3 6 2 7 2" xfId="16817"/>
    <cellStyle name="Обычный 4 3 6 2 8" xfId="7855"/>
    <cellStyle name="Обычный 4 3 6 2 8 2" xfId="16818"/>
    <cellStyle name="Обычный 4 3 6 2 9" xfId="16819"/>
    <cellStyle name="Обычный 4 3 6 3" xfId="7856"/>
    <cellStyle name="Обычный 4 3 6 3 2" xfId="7857"/>
    <cellStyle name="Обычный 4 3 6 3 2 2" xfId="7858"/>
    <cellStyle name="Обычный 4 3 6 3 2 2 2" xfId="7859"/>
    <cellStyle name="Обычный 4 3 6 3 2 2 2 2" xfId="7860"/>
    <cellStyle name="Обычный 4 3 6 3 2 2 2 2 2" xfId="16820"/>
    <cellStyle name="Обычный 4 3 6 3 2 2 2 3" xfId="7861"/>
    <cellStyle name="Обычный 4 3 6 3 2 2 2 3 2" xfId="16821"/>
    <cellStyle name="Обычный 4 3 6 3 2 2 2 4" xfId="16822"/>
    <cellStyle name="Обычный 4 3 6 3 2 2 3" xfId="7862"/>
    <cellStyle name="Обычный 4 3 6 3 2 2 3 2" xfId="16823"/>
    <cellStyle name="Обычный 4 3 6 3 2 2 4" xfId="7863"/>
    <cellStyle name="Обычный 4 3 6 3 2 2 4 2" xfId="16824"/>
    <cellStyle name="Обычный 4 3 6 3 2 2 5" xfId="16825"/>
    <cellStyle name="Обычный 4 3 6 3 2 3" xfId="7864"/>
    <cellStyle name="Обычный 4 3 6 3 2 3 2" xfId="7865"/>
    <cellStyle name="Обычный 4 3 6 3 2 3 2 2" xfId="7866"/>
    <cellStyle name="Обычный 4 3 6 3 2 3 2 2 2" xfId="16826"/>
    <cellStyle name="Обычный 4 3 6 3 2 3 2 3" xfId="16827"/>
    <cellStyle name="Обычный 4 3 6 3 2 3 3" xfId="7867"/>
    <cellStyle name="Обычный 4 3 6 3 2 3 3 2" xfId="16828"/>
    <cellStyle name="Обычный 4 3 6 3 2 3 4" xfId="7868"/>
    <cellStyle name="Обычный 4 3 6 3 2 3 4 2" xfId="16829"/>
    <cellStyle name="Обычный 4 3 6 3 2 3 5" xfId="16830"/>
    <cellStyle name="Обычный 4 3 6 3 2 4" xfId="7869"/>
    <cellStyle name="Обычный 4 3 6 3 2 4 2" xfId="7870"/>
    <cellStyle name="Обычный 4 3 6 3 2 4 2 2" xfId="16831"/>
    <cellStyle name="Обычный 4 3 6 3 2 4 3" xfId="16832"/>
    <cellStyle name="Обычный 4 3 6 3 2 5" xfId="7871"/>
    <cellStyle name="Обычный 4 3 6 3 2 5 2" xfId="16833"/>
    <cellStyle name="Обычный 4 3 6 3 2 6" xfId="7872"/>
    <cellStyle name="Обычный 4 3 6 3 2 6 2" xfId="16834"/>
    <cellStyle name="Обычный 4 3 6 3 2 7" xfId="16835"/>
    <cellStyle name="Обычный 4 3 6 3 3" xfId="7873"/>
    <cellStyle name="Обычный 4 3 6 3 3 2" xfId="7874"/>
    <cellStyle name="Обычный 4 3 6 3 3 2 2" xfId="7875"/>
    <cellStyle name="Обычный 4 3 6 3 3 2 2 2" xfId="16836"/>
    <cellStyle name="Обычный 4 3 6 3 3 2 3" xfId="7876"/>
    <cellStyle name="Обычный 4 3 6 3 3 2 3 2" xfId="16837"/>
    <cellStyle name="Обычный 4 3 6 3 3 2 4" xfId="16838"/>
    <cellStyle name="Обычный 4 3 6 3 3 3" xfId="7877"/>
    <cellStyle name="Обычный 4 3 6 3 3 3 2" xfId="16839"/>
    <cellStyle name="Обычный 4 3 6 3 3 4" xfId="7878"/>
    <cellStyle name="Обычный 4 3 6 3 3 4 2" xfId="16840"/>
    <cellStyle name="Обычный 4 3 6 3 3 5" xfId="16841"/>
    <cellStyle name="Обычный 4 3 6 3 4" xfId="7879"/>
    <cellStyle name="Обычный 4 3 6 3 4 2" xfId="7880"/>
    <cellStyle name="Обычный 4 3 6 3 4 2 2" xfId="7881"/>
    <cellStyle name="Обычный 4 3 6 3 4 2 2 2" xfId="16842"/>
    <cellStyle name="Обычный 4 3 6 3 4 2 3" xfId="16843"/>
    <cellStyle name="Обычный 4 3 6 3 4 3" xfId="7882"/>
    <cellStyle name="Обычный 4 3 6 3 4 3 2" xfId="16844"/>
    <cellStyle name="Обычный 4 3 6 3 4 4" xfId="7883"/>
    <cellStyle name="Обычный 4 3 6 3 4 4 2" xfId="16845"/>
    <cellStyle name="Обычный 4 3 6 3 4 5" xfId="16846"/>
    <cellStyle name="Обычный 4 3 6 3 5" xfId="7884"/>
    <cellStyle name="Обычный 4 3 6 3 5 2" xfId="7885"/>
    <cellStyle name="Обычный 4 3 6 3 5 2 2" xfId="16847"/>
    <cellStyle name="Обычный 4 3 6 3 5 3" xfId="16848"/>
    <cellStyle name="Обычный 4 3 6 3 6" xfId="7886"/>
    <cellStyle name="Обычный 4 3 6 3 6 2" xfId="16849"/>
    <cellStyle name="Обычный 4 3 6 3 7" xfId="7887"/>
    <cellStyle name="Обычный 4 3 6 3 7 2" xfId="16850"/>
    <cellStyle name="Обычный 4 3 6 3 8" xfId="16851"/>
    <cellStyle name="Обычный 4 3 6 4" xfId="7888"/>
    <cellStyle name="Обычный 4 3 6 4 2" xfId="7889"/>
    <cellStyle name="Обычный 4 3 6 4 2 2" xfId="7890"/>
    <cellStyle name="Обычный 4 3 6 4 2 2 2" xfId="7891"/>
    <cellStyle name="Обычный 4 3 6 4 2 2 2 2" xfId="16852"/>
    <cellStyle name="Обычный 4 3 6 4 2 2 3" xfId="7892"/>
    <cellStyle name="Обычный 4 3 6 4 2 2 3 2" xfId="16853"/>
    <cellStyle name="Обычный 4 3 6 4 2 2 4" xfId="16854"/>
    <cellStyle name="Обычный 4 3 6 4 2 3" xfId="7893"/>
    <cellStyle name="Обычный 4 3 6 4 2 3 2" xfId="16855"/>
    <cellStyle name="Обычный 4 3 6 4 2 4" xfId="7894"/>
    <cellStyle name="Обычный 4 3 6 4 2 4 2" xfId="16856"/>
    <cellStyle name="Обычный 4 3 6 4 2 5" xfId="16857"/>
    <cellStyle name="Обычный 4 3 6 4 3" xfId="7895"/>
    <cellStyle name="Обычный 4 3 6 4 3 2" xfId="7896"/>
    <cellStyle name="Обычный 4 3 6 4 3 2 2" xfId="7897"/>
    <cellStyle name="Обычный 4 3 6 4 3 2 2 2" xfId="16858"/>
    <cellStyle name="Обычный 4 3 6 4 3 2 3" xfId="16859"/>
    <cellStyle name="Обычный 4 3 6 4 3 3" xfId="7898"/>
    <cellStyle name="Обычный 4 3 6 4 3 3 2" xfId="16860"/>
    <cellStyle name="Обычный 4 3 6 4 3 4" xfId="7899"/>
    <cellStyle name="Обычный 4 3 6 4 3 4 2" xfId="16861"/>
    <cellStyle name="Обычный 4 3 6 4 3 5" xfId="16862"/>
    <cellStyle name="Обычный 4 3 6 4 4" xfId="7900"/>
    <cellStyle name="Обычный 4 3 6 4 4 2" xfId="7901"/>
    <cellStyle name="Обычный 4 3 6 4 4 2 2" xfId="16863"/>
    <cellStyle name="Обычный 4 3 6 4 4 3" xfId="16864"/>
    <cellStyle name="Обычный 4 3 6 4 5" xfId="7902"/>
    <cellStyle name="Обычный 4 3 6 4 5 2" xfId="16865"/>
    <cellStyle name="Обычный 4 3 6 4 6" xfId="7903"/>
    <cellStyle name="Обычный 4 3 6 4 6 2" xfId="16866"/>
    <cellStyle name="Обычный 4 3 6 4 7" xfId="16867"/>
    <cellStyle name="Обычный 4 3 6 5" xfId="7904"/>
    <cellStyle name="Обычный 4 3 6 5 2" xfId="7905"/>
    <cellStyle name="Обычный 4 3 6 5 2 2" xfId="7906"/>
    <cellStyle name="Обычный 4 3 6 5 2 2 2" xfId="16868"/>
    <cellStyle name="Обычный 4 3 6 5 2 3" xfId="7907"/>
    <cellStyle name="Обычный 4 3 6 5 2 3 2" xfId="16869"/>
    <cellStyle name="Обычный 4 3 6 5 2 4" xfId="16870"/>
    <cellStyle name="Обычный 4 3 6 5 3" xfId="7908"/>
    <cellStyle name="Обычный 4 3 6 5 3 2" xfId="16871"/>
    <cellStyle name="Обычный 4 3 6 5 4" xfId="7909"/>
    <cellStyle name="Обычный 4 3 6 5 4 2" xfId="16872"/>
    <cellStyle name="Обычный 4 3 6 5 5" xfId="16873"/>
    <cellStyle name="Обычный 4 3 6 6" xfId="7910"/>
    <cellStyle name="Обычный 4 3 6 6 2" xfId="7911"/>
    <cellStyle name="Обычный 4 3 6 6 2 2" xfId="7912"/>
    <cellStyle name="Обычный 4 3 6 6 2 2 2" xfId="16874"/>
    <cellStyle name="Обычный 4 3 6 6 2 3" xfId="16875"/>
    <cellStyle name="Обычный 4 3 6 6 3" xfId="7913"/>
    <cellStyle name="Обычный 4 3 6 6 3 2" xfId="16876"/>
    <cellStyle name="Обычный 4 3 6 6 4" xfId="7914"/>
    <cellStyle name="Обычный 4 3 6 6 4 2" xfId="16877"/>
    <cellStyle name="Обычный 4 3 6 6 5" xfId="16878"/>
    <cellStyle name="Обычный 4 3 6 7" xfId="7915"/>
    <cellStyle name="Обычный 4 3 6 7 2" xfId="7916"/>
    <cellStyle name="Обычный 4 3 6 7 2 2" xfId="16879"/>
    <cellStyle name="Обычный 4 3 6 7 3" xfId="16880"/>
    <cellStyle name="Обычный 4 3 6 8" xfId="7917"/>
    <cellStyle name="Обычный 4 3 6 8 2" xfId="16881"/>
    <cellStyle name="Обычный 4 3 6 9" xfId="7918"/>
    <cellStyle name="Обычный 4 3 6 9 2" xfId="16882"/>
    <cellStyle name="Обычный 4 3 7" xfId="7919"/>
    <cellStyle name="Обычный 4 3 7 2" xfId="7920"/>
    <cellStyle name="Обычный 4 3 7 2 2" xfId="7921"/>
    <cellStyle name="Обычный 4 3 7 2 2 2" xfId="7922"/>
    <cellStyle name="Обычный 4 3 7 2 2 2 2" xfId="7923"/>
    <cellStyle name="Обычный 4 3 7 2 2 2 2 2" xfId="7924"/>
    <cellStyle name="Обычный 4 3 7 2 2 2 2 2 2" xfId="16883"/>
    <cellStyle name="Обычный 4 3 7 2 2 2 2 3" xfId="7925"/>
    <cellStyle name="Обычный 4 3 7 2 2 2 2 3 2" xfId="16884"/>
    <cellStyle name="Обычный 4 3 7 2 2 2 2 4" xfId="16885"/>
    <cellStyle name="Обычный 4 3 7 2 2 2 3" xfId="7926"/>
    <cellStyle name="Обычный 4 3 7 2 2 2 3 2" xfId="16886"/>
    <cellStyle name="Обычный 4 3 7 2 2 2 4" xfId="7927"/>
    <cellStyle name="Обычный 4 3 7 2 2 2 4 2" xfId="16887"/>
    <cellStyle name="Обычный 4 3 7 2 2 2 5" xfId="16888"/>
    <cellStyle name="Обычный 4 3 7 2 2 3" xfId="7928"/>
    <cellStyle name="Обычный 4 3 7 2 2 3 2" xfId="7929"/>
    <cellStyle name="Обычный 4 3 7 2 2 3 2 2" xfId="7930"/>
    <cellStyle name="Обычный 4 3 7 2 2 3 2 2 2" xfId="16889"/>
    <cellStyle name="Обычный 4 3 7 2 2 3 2 3" xfId="16890"/>
    <cellStyle name="Обычный 4 3 7 2 2 3 3" xfId="7931"/>
    <cellStyle name="Обычный 4 3 7 2 2 3 3 2" xfId="16891"/>
    <cellStyle name="Обычный 4 3 7 2 2 3 4" xfId="7932"/>
    <cellStyle name="Обычный 4 3 7 2 2 3 4 2" xfId="16892"/>
    <cellStyle name="Обычный 4 3 7 2 2 3 5" xfId="16893"/>
    <cellStyle name="Обычный 4 3 7 2 2 4" xfId="7933"/>
    <cellStyle name="Обычный 4 3 7 2 2 4 2" xfId="7934"/>
    <cellStyle name="Обычный 4 3 7 2 2 4 2 2" xfId="16894"/>
    <cellStyle name="Обычный 4 3 7 2 2 4 3" xfId="16895"/>
    <cellStyle name="Обычный 4 3 7 2 2 5" xfId="7935"/>
    <cellStyle name="Обычный 4 3 7 2 2 5 2" xfId="16896"/>
    <cellStyle name="Обычный 4 3 7 2 2 6" xfId="7936"/>
    <cellStyle name="Обычный 4 3 7 2 2 6 2" xfId="16897"/>
    <cellStyle name="Обычный 4 3 7 2 2 7" xfId="16898"/>
    <cellStyle name="Обычный 4 3 7 2 3" xfId="7937"/>
    <cellStyle name="Обычный 4 3 7 2 3 2" xfId="7938"/>
    <cellStyle name="Обычный 4 3 7 2 3 2 2" xfId="7939"/>
    <cellStyle name="Обычный 4 3 7 2 3 2 2 2" xfId="16899"/>
    <cellStyle name="Обычный 4 3 7 2 3 2 3" xfId="7940"/>
    <cellStyle name="Обычный 4 3 7 2 3 2 3 2" xfId="16900"/>
    <cellStyle name="Обычный 4 3 7 2 3 2 4" xfId="16901"/>
    <cellStyle name="Обычный 4 3 7 2 3 3" xfId="7941"/>
    <cellStyle name="Обычный 4 3 7 2 3 3 2" xfId="16902"/>
    <cellStyle name="Обычный 4 3 7 2 3 4" xfId="7942"/>
    <cellStyle name="Обычный 4 3 7 2 3 4 2" xfId="16903"/>
    <cellStyle name="Обычный 4 3 7 2 3 5" xfId="16904"/>
    <cellStyle name="Обычный 4 3 7 2 4" xfId="7943"/>
    <cellStyle name="Обычный 4 3 7 2 4 2" xfId="7944"/>
    <cellStyle name="Обычный 4 3 7 2 4 2 2" xfId="7945"/>
    <cellStyle name="Обычный 4 3 7 2 4 2 2 2" xfId="16905"/>
    <cellStyle name="Обычный 4 3 7 2 4 2 3" xfId="16906"/>
    <cellStyle name="Обычный 4 3 7 2 4 3" xfId="7946"/>
    <cellStyle name="Обычный 4 3 7 2 4 3 2" xfId="16907"/>
    <cellStyle name="Обычный 4 3 7 2 4 4" xfId="7947"/>
    <cellStyle name="Обычный 4 3 7 2 4 4 2" xfId="16908"/>
    <cellStyle name="Обычный 4 3 7 2 4 5" xfId="16909"/>
    <cellStyle name="Обычный 4 3 7 2 5" xfId="7948"/>
    <cellStyle name="Обычный 4 3 7 2 5 2" xfId="7949"/>
    <cellStyle name="Обычный 4 3 7 2 5 2 2" xfId="16910"/>
    <cellStyle name="Обычный 4 3 7 2 5 3" xfId="16911"/>
    <cellStyle name="Обычный 4 3 7 2 6" xfId="7950"/>
    <cellStyle name="Обычный 4 3 7 2 6 2" xfId="16912"/>
    <cellStyle name="Обычный 4 3 7 2 7" xfId="7951"/>
    <cellStyle name="Обычный 4 3 7 2 7 2" xfId="16913"/>
    <cellStyle name="Обычный 4 3 7 2 8" xfId="16914"/>
    <cellStyle name="Обычный 4 3 7 3" xfId="7952"/>
    <cellStyle name="Обычный 4 3 7 3 2" xfId="7953"/>
    <cellStyle name="Обычный 4 3 7 3 2 2" xfId="7954"/>
    <cellStyle name="Обычный 4 3 7 3 2 2 2" xfId="7955"/>
    <cellStyle name="Обычный 4 3 7 3 2 2 2 2" xfId="16915"/>
    <cellStyle name="Обычный 4 3 7 3 2 2 3" xfId="7956"/>
    <cellStyle name="Обычный 4 3 7 3 2 2 3 2" xfId="16916"/>
    <cellStyle name="Обычный 4 3 7 3 2 2 4" xfId="16917"/>
    <cellStyle name="Обычный 4 3 7 3 2 3" xfId="7957"/>
    <cellStyle name="Обычный 4 3 7 3 2 3 2" xfId="16918"/>
    <cellStyle name="Обычный 4 3 7 3 2 4" xfId="7958"/>
    <cellStyle name="Обычный 4 3 7 3 2 4 2" xfId="16919"/>
    <cellStyle name="Обычный 4 3 7 3 2 5" xfId="16920"/>
    <cellStyle name="Обычный 4 3 7 3 3" xfId="7959"/>
    <cellStyle name="Обычный 4 3 7 3 3 2" xfId="7960"/>
    <cellStyle name="Обычный 4 3 7 3 3 2 2" xfId="7961"/>
    <cellStyle name="Обычный 4 3 7 3 3 2 2 2" xfId="16921"/>
    <cellStyle name="Обычный 4 3 7 3 3 2 3" xfId="16922"/>
    <cellStyle name="Обычный 4 3 7 3 3 3" xfId="7962"/>
    <cellStyle name="Обычный 4 3 7 3 3 3 2" xfId="16923"/>
    <cellStyle name="Обычный 4 3 7 3 3 4" xfId="7963"/>
    <cellStyle name="Обычный 4 3 7 3 3 4 2" xfId="16924"/>
    <cellStyle name="Обычный 4 3 7 3 3 5" xfId="16925"/>
    <cellStyle name="Обычный 4 3 7 3 4" xfId="7964"/>
    <cellStyle name="Обычный 4 3 7 3 4 2" xfId="7965"/>
    <cellStyle name="Обычный 4 3 7 3 4 2 2" xfId="16926"/>
    <cellStyle name="Обычный 4 3 7 3 4 3" xfId="16927"/>
    <cellStyle name="Обычный 4 3 7 3 5" xfId="7966"/>
    <cellStyle name="Обычный 4 3 7 3 5 2" xfId="16928"/>
    <cellStyle name="Обычный 4 3 7 3 6" xfId="7967"/>
    <cellStyle name="Обычный 4 3 7 3 6 2" xfId="16929"/>
    <cellStyle name="Обычный 4 3 7 3 7" xfId="16930"/>
    <cellStyle name="Обычный 4 3 7 4" xfId="7968"/>
    <cellStyle name="Обычный 4 3 7 4 2" xfId="7969"/>
    <cellStyle name="Обычный 4 3 7 4 2 2" xfId="7970"/>
    <cellStyle name="Обычный 4 3 7 4 2 2 2" xfId="16931"/>
    <cellStyle name="Обычный 4 3 7 4 2 3" xfId="7971"/>
    <cellStyle name="Обычный 4 3 7 4 2 3 2" xfId="16932"/>
    <cellStyle name="Обычный 4 3 7 4 2 4" xfId="16933"/>
    <cellStyle name="Обычный 4 3 7 4 3" xfId="7972"/>
    <cellStyle name="Обычный 4 3 7 4 3 2" xfId="16934"/>
    <cellStyle name="Обычный 4 3 7 4 4" xfId="7973"/>
    <cellStyle name="Обычный 4 3 7 4 4 2" xfId="16935"/>
    <cellStyle name="Обычный 4 3 7 4 5" xfId="16936"/>
    <cellStyle name="Обычный 4 3 7 5" xfId="7974"/>
    <cellStyle name="Обычный 4 3 7 5 2" xfId="7975"/>
    <cellStyle name="Обычный 4 3 7 5 2 2" xfId="7976"/>
    <cellStyle name="Обычный 4 3 7 5 2 2 2" xfId="16937"/>
    <cellStyle name="Обычный 4 3 7 5 2 3" xfId="16938"/>
    <cellStyle name="Обычный 4 3 7 5 3" xfId="7977"/>
    <cellStyle name="Обычный 4 3 7 5 3 2" xfId="16939"/>
    <cellStyle name="Обычный 4 3 7 5 4" xfId="7978"/>
    <cellStyle name="Обычный 4 3 7 5 4 2" xfId="16940"/>
    <cellStyle name="Обычный 4 3 7 5 5" xfId="16941"/>
    <cellStyle name="Обычный 4 3 7 6" xfId="7979"/>
    <cellStyle name="Обычный 4 3 7 6 2" xfId="7980"/>
    <cellStyle name="Обычный 4 3 7 6 2 2" xfId="16942"/>
    <cellStyle name="Обычный 4 3 7 6 3" xfId="16943"/>
    <cellStyle name="Обычный 4 3 7 7" xfId="7981"/>
    <cellStyle name="Обычный 4 3 7 7 2" xfId="16944"/>
    <cellStyle name="Обычный 4 3 7 8" xfId="7982"/>
    <cellStyle name="Обычный 4 3 7 8 2" xfId="16945"/>
    <cellStyle name="Обычный 4 3 7 9" xfId="16946"/>
    <cellStyle name="Обычный 4 3 8" xfId="7983"/>
    <cellStyle name="Обычный 4 3 8 2" xfId="7984"/>
    <cellStyle name="Обычный 4 3 8 2 2" xfId="7985"/>
    <cellStyle name="Обычный 4 3 8 2 2 2" xfId="7986"/>
    <cellStyle name="Обычный 4 3 8 2 2 2 2" xfId="7987"/>
    <cellStyle name="Обычный 4 3 8 2 2 2 2 2" xfId="16947"/>
    <cellStyle name="Обычный 4 3 8 2 2 2 3" xfId="7988"/>
    <cellStyle name="Обычный 4 3 8 2 2 2 3 2" xfId="16948"/>
    <cellStyle name="Обычный 4 3 8 2 2 2 4" xfId="16949"/>
    <cellStyle name="Обычный 4 3 8 2 2 3" xfId="7989"/>
    <cellStyle name="Обычный 4 3 8 2 2 3 2" xfId="16950"/>
    <cellStyle name="Обычный 4 3 8 2 2 4" xfId="7990"/>
    <cellStyle name="Обычный 4 3 8 2 2 4 2" xfId="16951"/>
    <cellStyle name="Обычный 4 3 8 2 2 5" xfId="16952"/>
    <cellStyle name="Обычный 4 3 8 2 3" xfId="7991"/>
    <cellStyle name="Обычный 4 3 8 2 3 2" xfId="7992"/>
    <cellStyle name="Обычный 4 3 8 2 3 2 2" xfId="7993"/>
    <cellStyle name="Обычный 4 3 8 2 3 2 2 2" xfId="16953"/>
    <cellStyle name="Обычный 4 3 8 2 3 2 3" xfId="16954"/>
    <cellStyle name="Обычный 4 3 8 2 3 3" xfId="7994"/>
    <cellStyle name="Обычный 4 3 8 2 3 3 2" xfId="16955"/>
    <cellStyle name="Обычный 4 3 8 2 3 4" xfId="7995"/>
    <cellStyle name="Обычный 4 3 8 2 3 4 2" xfId="16956"/>
    <cellStyle name="Обычный 4 3 8 2 3 5" xfId="16957"/>
    <cellStyle name="Обычный 4 3 8 2 4" xfId="7996"/>
    <cellStyle name="Обычный 4 3 8 2 4 2" xfId="7997"/>
    <cellStyle name="Обычный 4 3 8 2 4 2 2" xfId="16958"/>
    <cellStyle name="Обычный 4 3 8 2 4 3" xfId="16959"/>
    <cellStyle name="Обычный 4 3 8 2 5" xfId="7998"/>
    <cellStyle name="Обычный 4 3 8 2 5 2" xfId="16960"/>
    <cellStyle name="Обычный 4 3 8 2 6" xfId="7999"/>
    <cellStyle name="Обычный 4 3 8 2 6 2" xfId="16961"/>
    <cellStyle name="Обычный 4 3 8 2 7" xfId="16962"/>
    <cellStyle name="Обычный 4 3 8 3" xfId="8000"/>
    <cellStyle name="Обычный 4 3 8 3 2" xfId="8001"/>
    <cellStyle name="Обычный 4 3 8 3 2 2" xfId="8002"/>
    <cellStyle name="Обычный 4 3 8 3 2 2 2" xfId="16963"/>
    <cellStyle name="Обычный 4 3 8 3 2 3" xfId="8003"/>
    <cellStyle name="Обычный 4 3 8 3 2 3 2" xfId="16964"/>
    <cellStyle name="Обычный 4 3 8 3 2 4" xfId="16965"/>
    <cellStyle name="Обычный 4 3 8 3 3" xfId="8004"/>
    <cellStyle name="Обычный 4 3 8 3 3 2" xfId="16966"/>
    <cellStyle name="Обычный 4 3 8 3 4" xfId="8005"/>
    <cellStyle name="Обычный 4 3 8 3 4 2" xfId="16967"/>
    <cellStyle name="Обычный 4 3 8 3 5" xfId="16968"/>
    <cellStyle name="Обычный 4 3 8 4" xfId="8006"/>
    <cellStyle name="Обычный 4 3 8 4 2" xfId="8007"/>
    <cellStyle name="Обычный 4 3 8 4 2 2" xfId="8008"/>
    <cellStyle name="Обычный 4 3 8 4 2 2 2" xfId="16969"/>
    <cellStyle name="Обычный 4 3 8 4 2 3" xfId="16970"/>
    <cellStyle name="Обычный 4 3 8 4 3" xfId="8009"/>
    <cellStyle name="Обычный 4 3 8 4 3 2" xfId="16971"/>
    <cellStyle name="Обычный 4 3 8 4 4" xfId="8010"/>
    <cellStyle name="Обычный 4 3 8 4 4 2" xfId="16972"/>
    <cellStyle name="Обычный 4 3 8 4 5" xfId="16973"/>
    <cellStyle name="Обычный 4 3 8 5" xfId="8011"/>
    <cellStyle name="Обычный 4 3 8 5 2" xfId="8012"/>
    <cellStyle name="Обычный 4 3 8 5 2 2" xfId="16974"/>
    <cellStyle name="Обычный 4 3 8 5 3" xfId="16975"/>
    <cellStyle name="Обычный 4 3 8 6" xfId="8013"/>
    <cellStyle name="Обычный 4 3 8 6 2" xfId="16976"/>
    <cellStyle name="Обычный 4 3 8 7" xfId="8014"/>
    <cellStyle name="Обычный 4 3 8 7 2" xfId="16977"/>
    <cellStyle name="Обычный 4 3 8 8" xfId="16978"/>
    <cellStyle name="Обычный 4 3 9" xfId="8015"/>
    <cellStyle name="Обычный 4 4" xfId="8016"/>
    <cellStyle name="Обычный 4 4 2" xfId="8017"/>
    <cellStyle name="Обычный 4 4 2 10" xfId="8018"/>
    <cellStyle name="Обычный 4 4 2 10 2" xfId="16979"/>
    <cellStyle name="Обычный 4 4 2 11" xfId="16980"/>
    <cellStyle name="Обычный 4 4 2 2" xfId="8019"/>
    <cellStyle name="Обычный 4 4 2 2 10" xfId="16981"/>
    <cellStyle name="Обычный 4 4 2 2 2" xfId="8020"/>
    <cellStyle name="Обычный 4 4 2 2 2 2" xfId="8021"/>
    <cellStyle name="Обычный 4 4 2 2 2 2 2" xfId="8022"/>
    <cellStyle name="Обычный 4 4 2 2 2 2 2 2" xfId="8023"/>
    <cellStyle name="Обычный 4 4 2 2 2 2 2 2 2" xfId="8024"/>
    <cellStyle name="Обычный 4 4 2 2 2 2 2 2 2 2" xfId="8025"/>
    <cellStyle name="Обычный 4 4 2 2 2 2 2 2 2 2 2" xfId="16982"/>
    <cellStyle name="Обычный 4 4 2 2 2 2 2 2 2 3" xfId="8026"/>
    <cellStyle name="Обычный 4 4 2 2 2 2 2 2 2 3 2" xfId="16983"/>
    <cellStyle name="Обычный 4 4 2 2 2 2 2 2 2 4" xfId="16984"/>
    <cellStyle name="Обычный 4 4 2 2 2 2 2 2 3" xfId="8027"/>
    <cellStyle name="Обычный 4 4 2 2 2 2 2 2 3 2" xfId="16985"/>
    <cellStyle name="Обычный 4 4 2 2 2 2 2 2 4" xfId="8028"/>
    <cellStyle name="Обычный 4 4 2 2 2 2 2 2 4 2" xfId="16986"/>
    <cellStyle name="Обычный 4 4 2 2 2 2 2 2 5" xfId="16987"/>
    <cellStyle name="Обычный 4 4 2 2 2 2 2 3" xfId="8029"/>
    <cellStyle name="Обычный 4 4 2 2 2 2 2 3 2" xfId="8030"/>
    <cellStyle name="Обычный 4 4 2 2 2 2 2 3 2 2" xfId="8031"/>
    <cellStyle name="Обычный 4 4 2 2 2 2 2 3 2 2 2" xfId="16988"/>
    <cellStyle name="Обычный 4 4 2 2 2 2 2 3 2 3" xfId="16989"/>
    <cellStyle name="Обычный 4 4 2 2 2 2 2 3 3" xfId="8032"/>
    <cellStyle name="Обычный 4 4 2 2 2 2 2 3 3 2" xfId="16990"/>
    <cellStyle name="Обычный 4 4 2 2 2 2 2 3 4" xfId="8033"/>
    <cellStyle name="Обычный 4 4 2 2 2 2 2 3 4 2" xfId="16991"/>
    <cellStyle name="Обычный 4 4 2 2 2 2 2 3 5" xfId="16992"/>
    <cellStyle name="Обычный 4 4 2 2 2 2 2 4" xfId="8034"/>
    <cellStyle name="Обычный 4 4 2 2 2 2 2 4 2" xfId="8035"/>
    <cellStyle name="Обычный 4 4 2 2 2 2 2 4 2 2" xfId="16993"/>
    <cellStyle name="Обычный 4 4 2 2 2 2 2 4 3" xfId="16994"/>
    <cellStyle name="Обычный 4 4 2 2 2 2 2 5" xfId="8036"/>
    <cellStyle name="Обычный 4 4 2 2 2 2 2 5 2" xfId="16995"/>
    <cellStyle name="Обычный 4 4 2 2 2 2 2 6" xfId="8037"/>
    <cellStyle name="Обычный 4 4 2 2 2 2 2 6 2" xfId="16996"/>
    <cellStyle name="Обычный 4 4 2 2 2 2 2 7" xfId="16997"/>
    <cellStyle name="Обычный 4 4 2 2 2 2 3" xfId="8038"/>
    <cellStyle name="Обычный 4 4 2 2 2 2 3 2" xfId="8039"/>
    <cellStyle name="Обычный 4 4 2 2 2 2 3 2 2" xfId="8040"/>
    <cellStyle name="Обычный 4 4 2 2 2 2 3 2 2 2" xfId="16998"/>
    <cellStyle name="Обычный 4 4 2 2 2 2 3 2 3" xfId="8041"/>
    <cellStyle name="Обычный 4 4 2 2 2 2 3 2 3 2" xfId="16999"/>
    <cellStyle name="Обычный 4 4 2 2 2 2 3 2 4" xfId="17000"/>
    <cellStyle name="Обычный 4 4 2 2 2 2 3 3" xfId="8042"/>
    <cellStyle name="Обычный 4 4 2 2 2 2 3 3 2" xfId="17001"/>
    <cellStyle name="Обычный 4 4 2 2 2 2 3 4" xfId="8043"/>
    <cellStyle name="Обычный 4 4 2 2 2 2 3 4 2" xfId="17002"/>
    <cellStyle name="Обычный 4 4 2 2 2 2 3 5" xfId="17003"/>
    <cellStyle name="Обычный 4 4 2 2 2 2 4" xfId="8044"/>
    <cellStyle name="Обычный 4 4 2 2 2 2 4 2" xfId="8045"/>
    <cellStyle name="Обычный 4 4 2 2 2 2 4 2 2" xfId="8046"/>
    <cellStyle name="Обычный 4 4 2 2 2 2 4 2 2 2" xfId="17004"/>
    <cellStyle name="Обычный 4 4 2 2 2 2 4 2 3" xfId="17005"/>
    <cellStyle name="Обычный 4 4 2 2 2 2 4 3" xfId="8047"/>
    <cellStyle name="Обычный 4 4 2 2 2 2 4 3 2" xfId="17006"/>
    <cellStyle name="Обычный 4 4 2 2 2 2 4 4" xfId="8048"/>
    <cellStyle name="Обычный 4 4 2 2 2 2 4 4 2" xfId="17007"/>
    <cellStyle name="Обычный 4 4 2 2 2 2 4 5" xfId="17008"/>
    <cellStyle name="Обычный 4 4 2 2 2 2 5" xfId="8049"/>
    <cellStyle name="Обычный 4 4 2 2 2 2 5 2" xfId="8050"/>
    <cellStyle name="Обычный 4 4 2 2 2 2 5 2 2" xfId="17009"/>
    <cellStyle name="Обычный 4 4 2 2 2 2 5 3" xfId="17010"/>
    <cellStyle name="Обычный 4 4 2 2 2 2 6" xfId="8051"/>
    <cellStyle name="Обычный 4 4 2 2 2 2 6 2" xfId="17011"/>
    <cellStyle name="Обычный 4 4 2 2 2 2 7" xfId="8052"/>
    <cellStyle name="Обычный 4 4 2 2 2 2 7 2" xfId="17012"/>
    <cellStyle name="Обычный 4 4 2 2 2 2 8" xfId="17013"/>
    <cellStyle name="Обычный 4 4 2 2 2 3" xfId="8053"/>
    <cellStyle name="Обычный 4 4 2 2 2 3 2" xfId="8054"/>
    <cellStyle name="Обычный 4 4 2 2 2 3 2 2" xfId="8055"/>
    <cellStyle name="Обычный 4 4 2 2 2 3 2 2 2" xfId="8056"/>
    <cellStyle name="Обычный 4 4 2 2 2 3 2 2 2 2" xfId="17014"/>
    <cellStyle name="Обычный 4 4 2 2 2 3 2 2 3" xfId="8057"/>
    <cellStyle name="Обычный 4 4 2 2 2 3 2 2 3 2" xfId="17015"/>
    <cellStyle name="Обычный 4 4 2 2 2 3 2 2 4" xfId="17016"/>
    <cellStyle name="Обычный 4 4 2 2 2 3 2 3" xfId="8058"/>
    <cellStyle name="Обычный 4 4 2 2 2 3 2 3 2" xfId="17017"/>
    <cellStyle name="Обычный 4 4 2 2 2 3 2 4" xfId="8059"/>
    <cellStyle name="Обычный 4 4 2 2 2 3 2 4 2" xfId="17018"/>
    <cellStyle name="Обычный 4 4 2 2 2 3 2 5" xfId="17019"/>
    <cellStyle name="Обычный 4 4 2 2 2 3 3" xfId="8060"/>
    <cellStyle name="Обычный 4 4 2 2 2 3 3 2" xfId="8061"/>
    <cellStyle name="Обычный 4 4 2 2 2 3 3 2 2" xfId="8062"/>
    <cellStyle name="Обычный 4 4 2 2 2 3 3 2 2 2" xfId="17020"/>
    <cellStyle name="Обычный 4 4 2 2 2 3 3 2 3" xfId="17021"/>
    <cellStyle name="Обычный 4 4 2 2 2 3 3 3" xfId="8063"/>
    <cellStyle name="Обычный 4 4 2 2 2 3 3 3 2" xfId="17022"/>
    <cellStyle name="Обычный 4 4 2 2 2 3 3 4" xfId="8064"/>
    <cellStyle name="Обычный 4 4 2 2 2 3 3 4 2" xfId="17023"/>
    <cellStyle name="Обычный 4 4 2 2 2 3 3 5" xfId="17024"/>
    <cellStyle name="Обычный 4 4 2 2 2 3 4" xfId="8065"/>
    <cellStyle name="Обычный 4 4 2 2 2 3 4 2" xfId="8066"/>
    <cellStyle name="Обычный 4 4 2 2 2 3 4 2 2" xfId="17025"/>
    <cellStyle name="Обычный 4 4 2 2 2 3 4 3" xfId="17026"/>
    <cellStyle name="Обычный 4 4 2 2 2 3 5" xfId="8067"/>
    <cellStyle name="Обычный 4 4 2 2 2 3 5 2" xfId="17027"/>
    <cellStyle name="Обычный 4 4 2 2 2 3 6" xfId="8068"/>
    <cellStyle name="Обычный 4 4 2 2 2 3 6 2" xfId="17028"/>
    <cellStyle name="Обычный 4 4 2 2 2 3 7" xfId="17029"/>
    <cellStyle name="Обычный 4 4 2 2 2 4" xfId="8069"/>
    <cellStyle name="Обычный 4 4 2 2 2 4 2" xfId="8070"/>
    <cellStyle name="Обычный 4 4 2 2 2 4 2 2" xfId="8071"/>
    <cellStyle name="Обычный 4 4 2 2 2 4 2 2 2" xfId="17030"/>
    <cellStyle name="Обычный 4 4 2 2 2 4 2 3" xfId="8072"/>
    <cellStyle name="Обычный 4 4 2 2 2 4 2 3 2" xfId="17031"/>
    <cellStyle name="Обычный 4 4 2 2 2 4 2 4" xfId="17032"/>
    <cellStyle name="Обычный 4 4 2 2 2 4 3" xfId="8073"/>
    <cellStyle name="Обычный 4 4 2 2 2 4 3 2" xfId="17033"/>
    <cellStyle name="Обычный 4 4 2 2 2 4 4" xfId="8074"/>
    <cellStyle name="Обычный 4 4 2 2 2 4 4 2" xfId="17034"/>
    <cellStyle name="Обычный 4 4 2 2 2 4 5" xfId="17035"/>
    <cellStyle name="Обычный 4 4 2 2 2 5" xfId="8075"/>
    <cellStyle name="Обычный 4 4 2 2 2 5 2" xfId="8076"/>
    <cellStyle name="Обычный 4 4 2 2 2 5 2 2" xfId="8077"/>
    <cellStyle name="Обычный 4 4 2 2 2 5 2 2 2" xfId="17036"/>
    <cellStyle name="Обычный 4 4 2 2 2 5 2 3" xfId="17037"/>
    <cellStyle name="Обычный 4 4 2 2 2 5 3" xfId="8078"/>
    <cellStyle name="Обычный 4 4 2 2 2 5 3 2" xfId="17038"/>
    <cellStyle name="Обычный 4 4 2 2 2 5 4" xfId="8079"/>
    <cellStyle name="Обычный 4 4 2 2 2 5 4 2" xfId="17039"/>
    <cellStyle name="Обычный 4 4 2 2 2 5 5" xfId="17040"/>
    <cellStyle name="Обычный 4 4 2 2 2 6" xfId="8080"/>
    <cellStyle name="Обычный 4 4 2 2 2 6 2" xfId="8081"/>
    <cellStyle name="Обычный 4 4 2 2 2 6 2 2" xfId="17041"/>
    <cellStyle name="Обычный 4 4 2 2 2 6 3" xfId="17042"/>
    <cellStyle name="Обычный 4 4 2 2 2 7" xfId="8082"/>
    <cellStyle name="Обычный 4 4 2 2 2 7 2" xfId="17043"/>
    <cellStyle name="Обычный 4 4 2 2 2 8" xfId="8083"/>
    <cellStyle name="Обычный 4 4 2 2 2 8 2" xfId="17044"/>
    <cellStyle name="Обычный 4 4 2 2 2 9" xfId="17045"/>
    <cellStyle name="Обычный 4 4 2 2 3" xfId="8084"/>
    <cellStyle name="Обычный 4 4 2 2 3 2" xfId="8085"/>
    <cellStyle name="Обычный 4 4 2 2 3 2 2" xfId="8086"/>
    <cellStyle name="Обычный 4 4 2 2 3 2 2 2" xfId="8087"/>
    <cellStyle name="Обычный 4 4 2 2 3 2 2 2 2" xfId="8088"/>
    <cellStyle name="Обычный 4 4 2 2 3 2 2 2 2 2" xfId="17046"/>
    <cellStyle name="Обычный 4 4 2 2 3 2 2 2 3" xfId="8089"/>
    <cellStyle name="Обычный 4 4 2 2 3 2 2 2 3 2" xfId="17047"/>
    <cellStyle name="Обычный 4 4 2 2 3 2 2 2 4" xfId="17048"/>
    <cellStyle name="Обычный 4 4 2 2 3 2 2 3" xfId="8090"/>
    <cellStyle name="Обычный 4 4 2 2 3 2 2 3 2" xfId="17049"/>
    <cellStyle name="Обычный 4 4 2 2 3 2 2 4" xfId="8091"/>
    <cellStyle name="Обычный 4 4 2 2 3 2 2 4 2" xfId="17050"/>
    <cellStyle name="Обычный 4 4 2 2 3 2 2 5" xfId="17051"/>
    <cellStyle name="Обычный 4 4 2 2 3 2 3" xfId="8092"/>
    <cellStyle name="Обычный 4 4 2 2 3 2 3 2" xfId="8093"/>
    <cellStyle name="Обычный 4 4 2 2 3 2 3 2 2" xfId="8094"/>
    <cellStyle name="Обычный 4 4 2 2 3 2 3 2 2 2" xfId="17052"/>
    <cellStyle name="Обычный 4 4 2 2 3 2 3 2 3" xfId="17053"/>
    <cellStyle name="Обычный 4 4 2 2 3 2 3 3" xfId="8095"/>
    <cellStyle name="Обычный 4 4 2 2 3 2 3 3 2" xfId="17054"/>
    <cellStyle name="Обычный 4 4 2 2 3 2 3 4" xfId="8096"/>
    <cellStyle name="Обычный 4 4 2 2 3 2 3 4 2" xfId="17055"/>
    <cellStyle name="Обычный 4 4 2 2 3 2 3 5" xfId="17056"/>
    <cellStyle name="Обычный 4 4 2 2 3 2 4" xfId="8097"/>
    <cellStyle name="Обычный 4 4 2 2 3 2 4 2" xfId="8098"/>
    <cellStyle name="Обычный 4 4 2 2 3 2 4 2 2" xfId="17057"/>
    <cellStyle name="Обычный 4 4 2 2 3 2 4 3" xfId="17058"/>
    <cellStyle name="Обычный 4 4 2 2 3 2 5" xfId="8099"/>
    <cellStyle name="Обычный 4 4 2 2 3 2 5 2" xfId="17059"/>
    <cellStyle name="Обычный 4 4 2 2 3 2 6" xfId="8100"/>
    <cellStyle name="Обычный 4 4 2 2 3 2 6 2" xfId="17060"/>
    <cellStyle name="Обычный 4 4 2 2 3 2 7" xfId="17061"/>
    <cellStyle name="Обычный 4 4 2 2 3 3" xfId="8101"/>
    <cellStyle name="Обычный 4 4 2 2 3 3 2" xfId="8102"/>
    <cellStyle name="Обычный 4 4 2 2 3 3 2 2" xfId="8103"/>
    <cellStyle name="Обычный 4 4 2 2 3 3 2 2 2" xfId="17062"/>
    <cellStyle name="Обычный 4 4 2 2 3 3 2 3" xfId="8104"/>
    <cellStyle name="Обычный 4 4 2 2 3 3 2 3 2" xfId="17063"/>
    <cellStyle name="Обычный 4 4 2 2 3 3 2 4" xfId="17064"/>
    <cellStyle name="Обычный 4 4 2 2 3 3 3" xfId="8105"/>
    <cellStyle name="Обычный 4 4 2 2 3 3 3 2" xfId="17065"/>
    <cellStyle name="Обычный 4 4 2 2 3 3 4" xfId="8106"/>
    <cellStyle name="Обычный 4 4 2 2 3 3 4 2" xfId="17066"/>
    <cellStyle name="Обычный 4 4 2 2 3 3 5" xfId="17067"/>
    <cellStyle name="Обычный 4 4 2 2 3 4" xfId="8107"/>
    <cellStyle name="Обычный 4 4 2 2 3 4 2" xfId="8108"/>
    <cellStyle name="Обычный 4 4 2 2 3 4 2 2" xfId="8109"/>
    <cellStyle name="Обычный 4 4 2 2 3 4 2 2 2" xfId="17068"/>
    <cellStyle name="Обычный 4 4 2 2 3 4 2 3" xfId="17069"/>
    <cellStyle name="Обычный 4 4 2 2 3 4 3" xfId="8110"/>
    <cellStyle name="Обычный 4 4 2 2 3 4 3 2" xfId="17070"/>
    <cellStyle name="Обычный 4 4 2 2 3 4 4" xfId="8111"/>
    <cellStyle name="Обычный 4 4 2 2 3 4 4 2" xfId="17071"/>
    <cellStyle name="Обычный 4 4 2 2 3 4 5" xfId="17072"/>
    <cellStyle name="Обычный 4 4 2 2 3 5" xfId="8112"/>
    <cellStyle name="Обычный 4 4 2 2 3 5 2" xfId="8113"/>
    <cellStyle name="Обычный 4 4 2 2 3 5 2 2" xfId="17073"/>
    <cellStyle name="Обычный 4 4 2 2 3 5 3" xfId="17074"/>
    <cellStyle name="Обычный 4 4 2 2 3 6" xfId="8114"/>
    <cellStyle name="Обычный 4 4 2 2 3 6 2" xfId="17075"/>
    <cellStyle name="Обычный 4 4 2 2 3 7" xfId="8115"/>
    <cellStyle name="Обычный 4 4 2 2 3 7 2" xfId="17076"/>
    <cellStyle name="Обычный 4 4 2 2 3 8" xfId="17077"/>
    <cellStyle name="Обычный 4 4 2 2 4" xfId="8116"/>
    <cellStyle name="Обычный 4 4 2 2 4 2" xfId="8117"/>
    <cellStyle name="Обычный 4 4 2 2 4 2 2" xfId="8118"/>
    <cellStyle name="Обычный 4 4 2 2 4 2 2 2" xfId="8119"/>
    <cellStyle name="Обычный 4 4 2 2 4 2 2 2 2" xfId="17078"/>
    <cellStyle name="Обычный 4 4 2 2 4 2 2 3" xfId="8120"/>
    <cellStyle name="Обычный 4 4 2 2 4 2 2 3 2" xfId="17079"/>
    <cellStyle name="Обычный 4 4 2 2 4 2 2 4" xfId="17080"/>
    <cellStyle name="Обычный 4 4 2 2 4 2 3" xfId="8121"/>
    <cellStyle name="Обычный 4 4 2 2 4 2 3 2" xfId="17081"/>
    <cellStyle name="Обычный 4 4 2 2 4 2 4" xfId="8122"/>
    <cellStyle name="Обычный 4 4 2 2 4 2 4 2" xfId="17082"/>
    <cellStyle name="Обычный 4 4 2 2 4 2 5" xfId="17083"/>
    <cellStyle name="Обычный 4 4 2 2 4 3" xfId="8123"/>
    <cellStyle name="Обычный 4 4 2 2 4 3 2" xfId="8124"/>
    <cellStyle name="Обычный 4 4 2 2 4 3 2 2" xfId="8125"/>
    <cellStyle name="Обычный 4 4 2 2 4 3 2 2 2" xfId="17084"/>
    <cellStyle name="Обычный 4 4 2 2 4 3 2 3" xfId="17085"/>
    <cellStyle name="Обычный 4 4 2 2 4 3 3" xfId="8126"/>
    <cellStyle name="Обычный 4 4 2 2 4 3 3 2" xfId="17086"/>
    <cellStyle name="Обычный 4 4 2 2 4 3 4" xfId="8127"/>
    <cellStyle name="Обычный 4 4 2 2 4 3 4 2" xfId="17087"/>
    <cellStyle name="Обычный 4 4 2 2 4 3 5" xfId="17088"/>
    <cellStyle name="Обычный 4 4 2 2 4 4" xfId="8128"/>
    <cellStyle name="Обычный 4 4 2 2 4 4 2" xfId="8129"/>
    <cellStyle name="Обычный 4 4 2 2 4 4 2 2" xfId="17089"/>
    <cellStyle name="Обычный 4 4 2 2 4 4 3" xfId="17090"/>
    <cellStyle name="Обычный 4 4 2 2 4 5" xfId="8130"/>
    <cellStyle name="Обычный 4 4 2 2 4 5 2" xfId="17091"/>
    <cellStyle name="Обычный 4 4 2 2 4 6" xfId="8131"/>
    <cellStyle name="Обычный 4 4 2 2 4 6 2" xfId="17092"/>
    <cellStyle name="Обычный 4 4 2 2 4 7" xfId="17093"/>
    <cellStyle name="Обычный 4 4 2 2 5" xfId="8132"/>
    <cellStyle name="Обычный 4 4 2 2 5 2" xfId="8133"/>
    <cellStyle name="Обычный 4 4 2 2 5 2 2" xfId="8134"/>
    <cellStyle name="Обычный 4 4 2 2 5 2 2 2" xfId="17094"/>
    <cellStyle name="Обычный 4 4 2 2 5 2 3" xfId="8135"/>
    <cellStyle name="Обычный 4 4 2 2 5 2 3 2" xfId="17095"/>
    <cellStyle name="Обычный 4 4 2 2 5 2 4" xfId="17096"/>
    <cellStyle name="Обычный 4 4 2 2 5 3" xfId="8136"/>
    <cellStyle name="Обычный 4 4 2 2 5 3 2" xfId="17097"/>
    <cellStyle name="Обычный 4 4 2 2 5 4" xfId="8137"/>
    <cellStyle name="Обычный 4 4 2 2 5 4 2" xfId="17098"/>
    <cellStyle name="Обычный 4 4 2 2 5 5" xfId="17099"/>
    <cellStyle name="Обычный 4 4 2 2 6" xfId="8138"/>
    <cellStyle name="Обычный 4 4 2 2 6 2" xfId="8139"/>
    <cellStyle name="Обычный 4 4 2 2 6 2 2" xfId="8140"/>
    <cellStyle name="Обычный 4 4 2 2 6 2 2 2" xfId="17100"/>
    <cellStyle name="Обычный 4 4 2 2 6 2 3" xfId="17101"/>
    <cellStyle name="Обычный 4 4 2 2 6 3" xfId="8141"/>
    <cellStyle name="Обычный 4 4 2 2 6 3 2" xfId="17102"/>
    <cellStyle name="Обычный 4 4 2 2 6 4" xfId="8142"/>
    <cellStyle name="Обычный 4 4 2 2 6 4 2" xfId="17103"/>
    <cellStyle name="Обычный 4 4 2 2 6 5" xfId="17104"/>
    <cellStyle name="Обычный 4 4 2 2 7" xfId="8143"/>
    <cellStyle name="Обычный 4 4 2 2 7 2" xfId="8144"/>
    <cellStyle name="Обычный 4 4 2 2 7 2 2" xfId="17105"/>
    <cellStyle name="Обычный 4 4 2 2 7 3" xfId="17106"/>
    <cellStyle name="Обычный 4 4 2 2 8" xfId="8145"/>
    <cellStyle name="Обычный 4 4 2 2 8 2" xfId="17107"/>
    <cellStyle name="Обычный 4 4 2 2 9" xfId="8146"/>
    <cellStyle name="Обычный 4 4 2 2 9 2" xfId="17108"/>
    <cellStyle name="Обычный 4 4 2 3" xfId="8147"/>
    <cellStyle name="Обычный 4 4 2 3 2" xfId="8148"/>
    <cellStyle name="Обычный 4 4 2 3 2 2" xfId="8149"/>
    <cellStyle name="Обычный 4 4 2 3 2 2 2" xfId="8150"/>
    <cellStyle name="Обычный 4 4 2 3 2 2 2 2" xfId="8151"/>
    <cellStyle name="Обычный 4 4 2 3 2 2 2 2 2" xfId="8152"/>
    <cellStyle name="Обычный 4 4 2 3 2 2 2 2 2 2" xfId="17109"/>
    <cellStyle name="Обычный 4 4 2 3 2 2 2 2 3" xfId="8153"/>
    <cellStyle name="Обычный 4 4 2 3 2 2 2 2 3 2" xfId="17110"/>
    <cellStyle name="Обычный 4 4 2 3 2 2 2 2 4" xfId="17111"/>
    <cellStyle name="Обычный 4 4 2 3 2 2 2 3" xfId="8154"/>
    <cellStyle name="Обычный 4 4 2 3 2 2 2 3 2" xfId="17112"/>
    <cellStyle name="Обычный 4 4 2 3 2 2 2 4" xfId="8155"/>
    <cellStyle name="Обычный 4 4 2 3 2 2 2 4 2" xfId="17113"/>
    <cellStyle name="Обычный 4 4 2 3 2 2 2 5" xfId="17114"/>
    <cellStyle name="Обычный 4 4 2 3 2 2 3" xfId="8156"/>
    <cellStyle name="Обычный 4 4 2 3 2 2 3 2" xfId="8157"/>
    <cellStyle name="Обычный 4 4 2 3 2 2 3 2 2" xfId="8158"/>
    <cellStyle name="Обычный 4 4 2 3 2 2 3 2 2 2" xfId="17115"/>
    <cellStyle name="Обычный 4 4 2 3 2 2 3 2 3" xfId="17116"/>
    <cellStyle name="Обычный 4 4 2 3 2 2 3 3" xfId="8159"/>
    <cellStyle name="Обычный 4 4 2 3 2 2 3 3 2" xfId="17117"/>
    <cellStyle name="Обычный 4 4 2 3 2 2 3 4" xfId="8160"/>
    <cellStyle name="Обычный 4 4 2 3 2 2 3 4 2" xfId="17118"/>
    <cellStyle name="Обычный 4 4 2 3 2 2 3 5" xfId="17119"/>
    <cellStyle name="Обычный 4 4 2 3 2 2 4" xfId="8161"/>
    <cellStyle name="Обычный 4 4 2 3 2 2 4 2" xfId="8162"/>
    <cellStyle name="Обычный 4 4 2 3 2 2 4 2 2" xfId="17120"/>
    <cellStyle name="Обычный 4 4 2 3 2 2 4 3" xfId="17121"/>
    <cellStyle name="Обычный 4 4 2 3 2 2 5" xfId="8163"/>
    <cellStyle name="Обычный 4 4 2 3 2 2 5 2" xfId="17122"/>
    <cellStyle name="Обычный 4 4 2 3 2 2 6" xfId="8164"/>
    <cellStyle name="Обычный 4 4 2 3 2 2 6 2" xfId="17123"/>
    <cellStyle name="Обычный 4 4 2 3 2 2 7" xfId="17124"/>
    <cellStyle name="Обычный 4 4 2 3 2 3" xfId="8165"/>
    <cellStyle name="Обычный 4 4 2 3 2 3 2" xfId="8166"/>
    <cellStyle name="Обычный 4 4 2 3 2 3 2 2" xfId="8167"/>
    <cellStyle name="Обычный 4 4 2 3 2 3 2 2 2" xfId="17125"/>
    <cellStyle name="Обычный 4 4 2 3 2 3 2 3" xfId="8168"/>
    <cellStyle name="Обычный 4 4 2 3 2 3 2 3 2" xfId="17126"/>
    <cellStyle name="Обычный 4 4 2 3 2 3 2 4" xfId="17127"/>
    <cellStyle name="Обычный 4 4 2 3 2 3 3" xfId="8169"/>
    <cellStyle name="Обычный 4 4 2 3 2 3 3 2" xfId="17128"/>
    <cellStyle name="Обычный 4 4 2 3 2 3 4" xfId="8170"/>
    <cellStyle name="Обычный 4 4 2 3 2 3 4 2" xfId="17129"/>
    <cellStyle name="Обычный 4 4 2 3 2 3 5" xfId="17130"/>
    <cellStyle name="Обычный 4 4 2 3 2 4" xfId="8171"/>
    <cellStyle name="Обычный 4 4 2 3 2 4 2" xfId="8172"/>
    <cellStyle name="Обычный 4 4 2 3 2 4 2 2" xfId="8173"/>
    <cellStyle name="Обычный 4 4 2 3 2 4 2 2 2" xfId="17131"/>
    <cellStyle name="Обычный 4 4 2 3 2 4 2 3" xfId="17132"/>
    <cellStyle name="Обычный 4 4 2 3 2 4 3" xfId="8174"/>
    <cellStyle name="Обычный 4 4 2 3 2 4 3 2" xfId="17133"/>
    <cellStyle name="Обычный 4 4 2 3 2 4 4" xfId="8175"/>
    <cellStyle name="Обычный 4 4 2 3 2 4 4 2" xfId="17134"/>
    <cellStyle name="Обычный 4 4 2 3 2 4 5" xfId="17135"/>
    <cellStyle name="Обычный 4 4 2 3 2 5" xfId="8176"/>
    <cellStyle name="Обычный 4 4 2 3 2 5 2" xfId="8177"/>
    <cellStyle name="Обычный 4 4 2 3 2 5 2 2" xfId="17136"/>
    <cellStyle name="Обычный 4 4 2 3 2 5 3" xfId="17137"/>
    <cellStyle name="Обычный 4 4 2 3 2 6" xfId="8178"/>
    <cellStyle name="Обычный 4 4 2 3 2 6 2" xfId="17138"/>
    <cellStyle name="Обычный 4 4 2 3 2 7" xfId="8179"/>
    <cellStyle name="Обычный 4 4 2 3 2 7 2" xfId="17139"/>
    <cellStyle name="Обычный 4 4 2 3 2 8" xfId="17140"/>
    <cellStyle name="Обычный 4 4 2 3 3" xfId="8180"/>
    <cellStyle name="Обычный 4 4 2 3 3 2" xfId="8181"/>
    <cellStyle name="Обычный 4 4 2 3 3 2 2" xfId="8182"/>
    <cellStyle name="Обычный 4 4 2 3 3 2 2 2" xfId="8183"/>
    <cellStyle name="Обычный 4 4 2 3 3 2 2 2 2" xfId="17141"/>
    <cellStyle name="Обычный 4 4 2 3 3 2 2 3" xfId="8184"/>
    <cellStyle name="Обычный 4 4 2 3 3 2 2 3 2" xfId="17142"/>
    <cellStyle name="Обычный 4 4 2 3 3 2 2 4" xfId="17143"/>
    <cellStyle name="Обычный 4 4 2 3 3 2 3" xfId="8185"/>
    <cellStyle name="Обычный 4 4 2 3 3 2 3 2" xfId="17144"/>
    <cellStyle name="Обычный 4 4 2 3 3 2 4" xfId="8186"/>
    <cellStyle name="Обычный 4 4 2 3 3 2 4 2" xfId="17145"/>
    <cellStyle name="Обычный 4 4 2 3 3 2 5" xfId="17146"/>
    <cellStyle name="Обычный 4 4 2 3 3 3" xfId="8187"/>
    <cellStyle name="Обычный 4 4 2 3 3 3 2" xfId="8188"/>
    <cellStyle name="Обычный 4 4 2 3 3 3 2 2" xfId="8189"/>
    <cellStyle name="Обычный 4 4 2 3 3 3 2 2 2" xfId="17147"/>
    <cellStyle name="Обычный 4 4 2 3 3 3 2 3" xfId="17148"/>
    <cellStyle name="Обычный 4 4 2 3 3 3 3" xfId="8190"/>
    <cellStyle name="Обычный 4 4 2 3 3 3 3 2" xfId="17149"/>
    <cellStyle name="Обычный 4 4 2 3 3 3 4" xfId="8191"/>
    <cellStyle name="Обычный 4 4 2 3 3 3 4 2" xfId="17150"/>
    <cellStyle name="Обычный 4 4 2 3 3 3 5" xfId="17151"/>
    <cellStyle name="Обычный 4 4 2 3 3 4" xfId="8192"/>
    <cellStyle name="Обычный 4 4 2 3 3 4 2" xfId="8193"/>
    <cellStyle name="Обычный 4 4 2 3 3 4 2 2" xfId="17152"/>
    <cellStyle name="Обычный 4 4 2 3 3 4 3" xfId="17153"/>
    <cellStyle name="Обычный 4 4 2 3 3 5" xfId="8194"/>
    <cellStyle name="Обычный 4 4 2 3 3 5 2" xfId="17154"/>
    <cellStyle name="Обычный 4 4 2 3 3 6" xfId="8195"/>
    <cellStyle name="Обычный 4 4 2 3 3 6 2" xfId="17155"/>
    <cellStyle name="Обычный 4 4 2 3 3 7" xfId="17156"/>
    <cellStyle name="Обычный 4 4 2 3 4" xfId="8196"/>
    <cellStyle name="Обычный 4 4 2 3 4 2" xfId="8197"/>
    <cellStyle name="Обычный 4 4 2 3 4 2 2" xfId="8198"/>
    <cellStyle name="Обычный 4 4 2 3 4 2 2 2" xfId="17157"/>
    <cellStyle name="Обычный 4 4 2 3 4 2 3" xfId="8199"/>
    <cellStyle name="Обычный 4 4 2 3 4 2 3 2" xfId="17158"/>
    <cellStyle name="Обычный 4 4 2 3 4 2 4" xfId="17159"/>
    <cellStyle name="Обычный 4 4 2 3 4 3" xfId="8200"/>
    <cellStyle name="Обычный 4 4 2 3 4 3 2" xfId="17160"/>
    <cellStyle name="Обычный 4 4 2 3 4 4" xfId="8201"/>
    <cellStyle name="Обычный 4 4 2 3 4 4 2" xfId="17161"/>
    <cellStyle name="Обычный 4 4 2 3 4 5" xfId="17162"/>
    <cellStyle name="Обычный 4 4 2 3 5" xfId="8202"/>
    <cellStyle name="Обычный 4 4 2 3 5 2" xfId="8203"/>
    <cellStyle name="Обычный 4 4 2 3 5 2 2" xfId="8204"/>
    <cellStyle name="Обычный 4 4 2 3 5 2 2 2" xfId="17163"/>
    <cellStyle name="Обычный 4 4 2 3 5 2 3" xfId="17164"/>
    <cellStyle name="Обычный 4 4 2 3 5 3" xfId="8205"/>
    <cellStyle name="Обычный 4 4 2 3 5 3 2" xfId="17165"/>
    <cellStyle name="Обычный 4 4 2 3 5 4" xfId="8206"/>
    <cellStyle name="Обычный 4 4 2 3 5 4 2" xfId="17166"/>
    <cellStyle name="Обычный 4 4 2 3 5 5" xfId="17167"/>
    <cellStyle name="Обычный 4 4 2 3 6" xfId="8207"/>
    <cellStyle name="Обычный 4 4 2 3 6 2" xfId="8208"/>
    <cellStyle name="Обычный 4 4 2 3 6 2 2" xfId="17168"/>
    <cellStyle name="Обычный 4 4 2 3 6 3" xfId="17169"/>
    <cellStyle name="Обычный 4 4 2 3 7" xfId="8209"/>
    <cellStyle name="Обычный 4 4 2 3 7 2" xfId="17170"/>
    <cellStyle name="Обычный 4 4 2 3 8" xfId="8210"/>
    <cellStyle name="Обычный 4 4 2 3 8 2" xfId="17171"/>
    <cellStyle name="Обычный 4 4 2 3 9" xfId="17172"/>
    <cellStyle name="Обычный 4 4 2 4" xfId="8211"/>
    <cellStyle name="Обычный 4 4 2 4 2" xfId="8212"/>
    <cellStyle name="Обычный 4 4 2 4 2 2" xfId="8213"/>
    <cellStyle name="Обычный 4 4 2 4 2 2 2" xfId="8214"/>
    <cellStyle name="Обычный 4 4 2 4 2 2 2 2" xfId="8215"/>
    <cellStyle name="Обычный 4 4 2 4 2 2 2 2 2" xfId="17173"/>
    <cellStyle name="Обычный 4 4 2 4 2 2 2 3" xfId="8216"/>
    <cellStyle name="Обычный 4 4 2 4 2 2 2 3 2" xfId="17174"/>
    <cellStyle name="Обычный 4 4 2 4 2 2 2 4" xfId="17175"/>
    <cellStyle name="Обычный 4 4 2 4 2 2 3" xfId="8217"/>
    <cellStyle name="Обычный 4 4 2 4 2 2 3 2" xfId="17176"/>
    <cellStyle name="Обычный 4 4 2 4 2 2 4" xfId="8218"/>
    <cellStyle name="Обычный 4 4 2 4 2 2 4 2" xfId="17177"/>
    <cellStyle name="Обычный 4 4 2 4 2 2 5" xfId="17178"/>
    <cellStyle name="Обычный 4 4 2 4 2 3" xfId="8219"/>
    <cellStyle name="Обычный 4 4 2 4 2 3 2" xfId="8220"/>
    <cellStyle name="Обычный 4 4 2 4 2 3 2 2" xfId="8221"/>
    <cellStyle name="Обычный 4 4 2 4 2 3 2 2 2" xfId="17179"/>
    <cellStyle name="Обычный 4 4 2 4 2 3 2 3" xfId="17180"/>
    <cellStyle name="Обычный 4 4 2 4 2 3 3" xfId="8222"/>
    <cellStyle name="Обычный 4 4 2 4 2 3 3 2" xfId="17181"/>
    <cellStyle name="Обычный 4 4 2 4 2 3 4" xfId="8223"/>
    <cellStyle name="Обычный 4 4 2 4 2 3 4 2" xfId="17182"/>
    <cellStyle name="Обычный 4 4 2 4 2 3 5" xfId="17183"/>
    <cellStyle name="Обычный 4 4 2 4 2 4" xfId="8224"/>
    <cellStyle name="Обычный 4 4 2 4 2 4 2" xfId="8225"/>
    <cellStyle name="Обычный 4 4 2 4 2 4 2 2" xfId="17184"/>
    <cellStyle name="Обычный 4 4 2 4 2 4 3" xfId="17185"/>
    <cellStyle name="Обычный 4 4 2 4 2 5" xfId="8226"/>
    <cellStyle name="Обычный 4 4 2 4 2 5 2" xfId="17186"/>
    <cellStyle name="Обычный 4 4 2 4 2 6" xfId="8227"/>
    <cellStyle name="Обычный 4 4 2 4 2 6 2" xfId="17187"/>
    <cellStyle name="Обычный 4 4 2 4 2 7" xfId="17188"/>
    <cellStyle name="Обычный 4 4 2 4 3" xfId="8228"/>
    <cellStyle name="Обычный 4 4 2 4 3 2" xfId="8229"/>
    <cellStyle name="Обычный 4 4 2 4 3 2 2" xfId="8230"/>
    <cellStyle name="Обычный 4 4 2 4 3 2 2 2" xfId="17189"/>
    <cellStyle name="Обычный 4 4 2 4 3 2 3" xfId="8231"/>
    <cellStyle name="Обычный 4 4 2 4 3 2 3 2" xfId="17190"/>
    <cellStyle name="Обычный 4 4 2 4 3 2 4" xfId="17191"/>
    <cellStyle name="Обычный 4 4 2 4 3 3" xfId="8232"/>
    <cellStyle name="Обычный 4 4 2 4 3 3 2" xfId="17192"/>
    <cellStyle name="Обычный 4 4 2 4 3 4" xfId="8233"/>
    <cellStyle name="Обычный 4 4 2 4 3 4 2" xfId="17193"/>
    <cellStyle name="Обычный 4 4 2 4 3 5" xfId="17194"/>
    <cellStyle name="Обычный 4 4 2 4 4" xfId="8234"/>
    <cellStyle name="Обычный 4 4 2 4 4 2" xfId="8235"/>
    <cellStyle name="Обычный 4 4 2 4 4 2 2" xfId="8236"/>
    <cellStyle name="Обычный 4 4 2 4 4 2 2 2" xfId="17195"/>
    <cellStyle name="Обычный 4 4 2 4 4 2 3" xfId="17196"/>
    <cellStyle name="Обычный 4 4 2 4 4 3" xfId="8237"/>
    <cellStyle name="Обычный 4 4 2 4 4 3 2" xfId="17197"/>
    <cellStyle name="Обычный 4 4 2 4 4 4" xfId="8238"/>
    <cellStyle name="Обычный 4 4 2 4 4 4 2" xfId="17198"/>
    <cellStyle name="Обычный 4 4 2 4 4 5" xfId="17199"/>
    <cellStyle name="Обычный 4 4 2 4 5" xfId="8239"/>
    <cellStyle name="Обычный 4 4 2 4 5 2" xfId="8240"/>
    <cellStyle name="Обычный 4 4 2 4 5 2 2" xfId="17200"/>
    <cellStyle name="Обычный 4 4 2 4 5 3" xfId="17201"/>
    <cellStyle name="Обычный 4 4 2 4 6" xfId="8241"/>
    <cellStyle name="Обычный 4 4 2 4 6 2" xfId="17202"/>
    <cellStyle name="Обычный 4 4 2 4 7" xfId="8242"/>
    <cellStyle name="Обычный 4 4 2 4 7 2" xfId="17203"/>
    <cellStyle name="Обычный 4 4 2 4 8" xfId="17204"/>
    <cellStyle name="Обычный 4 4 2 5" xfId="8243"/>
    <cellStyle name="Обычный 4 4 2 5 2" xfId="8244"/>
    <cellStyle name="Обычный 4 4 2 5 2 2" xfId="8245"/>
    <cellStyle name="Обычный 4 4 2 5 2 2 2" xfId="8246"/>
    <cellStyle name="Обычный 4 4 2 5 2 2 2 2" xfId="17205"/>
    <cellStyle name="Обычный 4 4 2 5 2 2 3" xfId="8247"/>
    <cellStyle name="Обычный 4 4 2 5 2 2 3 2" xfId="17206"/>
    <cellStyle name="Обычный 4 4 2 5 2 2 4" xfId="17207"/>
    <cellStyle name="Обычный 4 4 2 5 2 3" xfId="8248"/>
    <cellStyle name="Обычный 4 4 2 5 2 3 2" xfId="17208"/>
    <cellStyle name="Обычный 4 4 2 5 2 4" xfId="8249"/>
    <cellStyle name="Обычный 4 4 2 5 2 4 2" xfId="17209"/>
    <cellStyle name="Обычный 4 4 2 5 2 5" xfId="17210"/>
    <cellStyle name="Обычный 4 4 2 5 3" xfId="8250"/>
    <cellStyle name="Обычный 4 4 2 5 3 2" xfId="8251"/>
    <cellStyle name="Обычный 4 4 2 5 3 2 2" xfId="8252"/>
    <cellStyle name="Обычный 4 4 2 5 3 2 2 2" xfId="17211"/>
    <cellStyle name="Обычный 4 4 2 5 3 2 3" xfId="17212"/>
    <cellStyle name="Обычный 4 4 2 5 3 3" xfId="8253"/>
    <cellStyle name="Обычный 4 4 2 5 3 3 2" xfId="17213"/>
    <cellStyle name="Обычный 4 4 2 5 3 4" xfId="8254"/>
    <cellStyle name="Обычный 4 4 2 5 3 4 2" xfId="17214"/>
    <cellStyle name="Обычный 4 4 2 5 3 5" xfId="17215"/>
    <cellStyle name="Обычный 4 4 2 5 4" xfId="8255"/>
    <cellStyle name="Обычный 4 4 2 5 4 2" xfId="8256"/>
    <cellStyle name="Обычный 4 4 2 5 4 2 2" xfId="17216"/>
    <cellStyle name="Обычный 4 4 2 5 4 3" xfId="17217"/>
    <cellStyle name="Обычный 4 4 2 5 5" xfId="8257"/>
    <cellStyle name="Обычный 4 4 2 5 5 2" xfId="17218"/>
    <cellStyle name="Обычный 4 4 2 5 6" xfId="8258"/>
    <cellStyle name="Обычный 4 4 2 5 6 2" xfId="17219"/>
    <cellStyle name="Обычный 4 4 2 5 7" xfId="17220"/>
    <cellStyle name="Обычный 4 4 2 6" xfId="8259"/>
    <cellStyle name="Обычный 4 4 2 6 2" xfId="8260"/>
    <cellStyle name="Обычный 4 4 2 6 2 2" xfId="8261"/>
    <cellStyle name="Обычный 4 4 2 6 2 2 2" xfId="17221"/>
    <cellStyle name="Обычный 4 4 2 6 2 3" xfId="8262"/>
    <cellStyle name="Обычный 4 4 2 6 2 3 2" xfId="17222"/>
    <cellStyle name="Обычный 4 4 2 6 2 4" xfId="17223"/>
    <cellStyle name="Обычный 4 4 2 6 3" xfId="8263"/>
    <cellStyle name="Обычный 4 4 2 6 3 2" xfId="17224"/>
    <cellStyle name="Обычный 4 4 2 6 4" xfId="8264"/>
    <cellStyle name="Обычный 4 4 2 6 4 2" xfId="17225"/>
    <cellStyle name="Обычный 4 4 2 6 5" xfId="17226"/>
    <cellStyle name="Обычный 4 4 2 7" xfId="8265"/>
    <cellStyle name="Обычный 4 4 2 7 2" xfId="8266"/>
    <cellStyle name="Обычный 4 4 2 7 2 2" xfId="8267"/>
    <cellStyle name="Обычный 4 4 2 7 2 2 2" xfId="17227"/>
    <cellStyle name="Обычный 4 4 2 7 2 3" xfId="17228"/>
    <cellStyle name="Обычный 4 4 2 7 3" xfId="8268"/>
    <cellStyle name="Обычный 4 4 2 7 3 2" xfId="17229"/>
    <cellStyle name="Обычный 4 4 2 7 4" xfId="8269"/>
    <cellStyle name="Обычный 4 4 2 7 4 2" xfId="17230"/>
    <cellStyle name="Обычный 4 4 2 7 5" xfId="17231"/>
    <cellStyle name="Обычный 4 4 2 8" xfId="8270"/>
    <cellStyle name="Обычный 4 4 2 8 2" xfId="8271"/>
    <cellStyle name="Обычный 4 4 2 8 2 2" xfId="17232"/>
    <cellStyle name="Обычный 4 4 2 8 3" xfId="17233"/>
    <cellStyle name="Обычный 4 4 2 9" xfId="8272"/>
    <cellStyle name="Обычный 4 4 2 9 2" xfId="17234"/>
    <cellStyle name="Обычный 4 4 3" xfId="8273"/>
    <cellStyle name="Обычный 4 4 3 10" xfId="17235"/>
    <cellStyle name="Обычный 4 4 3 2" xfId="8274"/>
    <cellStyle name="Обычный 4 4 3 2 2" xfId="8275"/>
    <cellStyle name="Обычный 4 4 3 2 2 2" xfId="8276"/>
    <cellStyle name="Обычный 4 4 3 2 2 2 2" xfId="8277"/>
    <cellStyle name="Обычный 4 4 3 2 2 2 2 2" xfId="8278"/>
    <cellStyle name="Обычный 4 4 3 2 2 2 2 2 2" xfId="8279"/>
    <cellStyle name="Обычный 4 4 3 2 2 2 2 2 2 2" xfId="17236"/>
    <cellStyle name="Обычный 4 4 3 2 2 2 2 2 3" xfId="8280"/>
    <cellStyle name="Обычный 4 4 3 2 2 2 2 2 3 2" xfId="17237"/>
    <cellStyle name="Обычный 4 4 3 2 2 2 2 2 4" xfId="17238"/>
    <cellStyle name="Обычный 4 4 3 2 2 2 2 3" xfId="8281"/>
    <cellStyle name="Обычный 4 4 3 2 2 2 2 3 2" xfId="17239"/>
    <cellStyle name="Обычный 4 4 3 2 2 2 2 4" xfId="8282"/>
    <cellStyle name="Обычный 4 4 3 2 2 2 2 4 2" xfId="17240"/>
    <cellStyle name="Обычный 4 4 3 2 2 2 2 5" xfId="17241"/>
    <cellStyle name="Обычный 4 4 3 2 2 2 3" xfId="8283"/>
    <cellStyle name="Обычный 4 4 3 2 2 2 3 2" xfId="8284"/>
    <cellStyle name="Обычный 4 4 3 2 2 2 3 2 2" xfId="8285"/>
    <cellStyle name="Обычный 4 4 3 2 2 2 3 2 2 2" xfId="17242"/>
    <cellStyle name="Обычный 4 4 3 2 2 2 3 2 3" xfId="17243"/>
    <cellStyle name="Обычный 4 4 3 2 2 2 3 3" xfId="8286"/>
    <cellStyle name="Обычный 4 4 3 2 2 2 3 3 2" xfId="17244"/>
    <cellStyle name="Обычный 4 4 3 2 2 2 3 4" xfId="8287"/>
    <cellStyle name="Обычный 4 4 3 2 2 2 3 4 2" xfId="17245"/>
    <cellStyle name="Обычный 4 4 3 2 2 2 3 5" xfId="17246"/>
    <cellStyle name="Обычный 4 4 3 2 2 2 4" xfId="8288"/>
    <cellStyle name="Обычный 4 4 3 2 2 2 4 2" xfId="8289"/>
    <cellStyle name="Обычный 4 4 3 2 2 2 4 2 2" xfId="17247"/>
    <cellStyle name="Обычный 4 4 3 2 2 2 4 3" xfId="17248"/>
    <cellStyle name="Обычный 4 4 3 2 2 2 5" xfId="8290"/>
    <cellStyle name="Обычный 4 4 3 2 2 2 5 2" xfId="17249"/>
    <cellStyle name="Обычный 4 4 3 2 2 2 6" xfId="8291"/>
    <cellStyle name="Обычный 4 4 3 2 2 2 6 2" xfId="17250"/>
    <cellStyle name="Обычный 4 4 3 2 2 2 7" xfId="17251"/>
    <cellStyle name="Обычный 4 4 3 2 2 3" xfId="8292"/>
    <cellStyle name="Обычный 4 4 3 2 2 3 2" xfId="8293"/>
    <cellStyle name="Обычный 4 4 3 2 2 3 2 2" xfId="8294"/>
    <cellStyle name="Обычный 4 4 3 2 2 3 2 2 2" xfId="17252"/>
    <cellStyle name="Обычный 4 4 3 2 2 3 2 3" xfId="8295"/>
    <cellStyle name="Обычный 4 4 3 2 2 3 2 3 2" xfId="17253"/>
    <cellStyle name="Обычный 4 4 3 2 2 3 2 4" xfId="17254"/>
    <cellStyle name="Обычный 4 4 3 2 2 3 3" xfId="8296"/>
    <cellStyle name="Обычный 4 4 3 2 2 3 3 2" xfId="17255"/>
    <cellStyle name="Обычный 4 4 3 2 2 3 4" xfId="8297"/>
    <cellStyle name="Обычный 4 4 3 2 2 3 4 2" xfId="17256"/>
    <cellStyle name="Обычный 4 4 3 2 2 3 5" xfId="17257"/>
    <cellStyle name="Обычный 4 4 3 2 2 4" xfId="8298"/>
    <cellStyle name="Обычный 4 4 3 2 2 4 2" xfId="8299"/>
    <cellStyle name="Обычный 4 4 3 2 2 4 2 2" xfId="8300"/>
    <cellStyle name="Обычный 4 4 3 2 2 4 2 2 2" xfId="17258"/>
    <cellStyle name="Обычный 4 4 3 2 2 4 2 3" xfId="17259"/>
    <cellStyle name="Обычный 4 4 3 2 2 4 3" xfId="8301"/>
    <cellStyle name="Обычный 4 4 3 2 2 4 3 2" xfId="17260"/>
    <cellStyle name="Обычный 4 4 3 2 2 4 4" xfId="8302"/>
    <cellStyle name="Обычный 4 4 3 2 2 4 4 2" xfId="17261"/>
    <cellStyle name="Обычный 4 4 3 2 2 4 5" xfId="17262"/>
    <cellStyle name="Обычный 4 4 3 2 2 5" xfId="8303"/>
    <cellStyle name="Обычный 4 4 3 2 2 5 2" xfId="8304"/>
    <cellStyle name="Обычный 4 4 3 2 2 5 2 2" xfId="17263"/>
    <cellStyle name="Обычный 4 4 3 2 2 5 3" xfId="17264"/>
    <cellStyle name="Обычный 4 4 3 2 2 6" xfId="8305"/>
    <cellStyle name="Обычный 4 4 3 2 2 6 2" xfId="17265"/>
    <cellStyle name="Обычный 4 4 3 2 2 7" xfId="8306"/>
    <cellStyle name="Обычный 4 4 3 2 2 7 2" xfId="17266"/>
    <cellStyle name="Обычный 4 4 3 2 2 8" xfId="17267"/>
    <cellStyle name="Обычный 4 4 3 2 3" xfId="8307"/>
    <cellStyle name="Обычный 4 4 3 2 3 2" xfId="8308"/>
    <cellStyle name="Обычный 4 4 3 2 3 2 2" xfId="8309"/>
    <cellStyle name="Обычный 4 4 3 2 3 2 2 2" xfId="8310"/>
    <cellStyle name="Обычный 4 4 3 2 3 2 2 2 2" xfId="17268"/>
    <cellStyle name="Обычный 4 4 3 2 3 2 2 3" xfId="8311"/>
    <cellStyle name="Обычный 4 4 3 2 3 2 2 3 2" xfId="17269"/>
    <cellStyle name="Обычный 4 4 3 2 3 2 2 4" xfId="17270"/>
    <cellStyle name="Обычный 4 4 3 2 3 2 3" xfId="8312"/>
    <cellStyle name="Обычный 4 4 3 2 3 2 3 2" xfId="17271"/>
    <cellStyle name="Обычный 4 4 3 2 3 2 4" xfId="8313"/>
    <cellStyle name="Обычный 4 4 3 2 3 2 4 2" xfId="17272"/>
    <cellStyle name="Обычный 4 4 3 2 3 2 5" xfId="17273"/>
    <cellStyle name="Обычный 4 4 3 2 3 3" xfId="8314"/>
    <cellStyle name="Обычный 4 4 3 2 3 3 2" xfId="8315"/>
    <cellStyle name="Обычный 4 4 3 2 3 3 2 2" xfId="8316"/>
    <cellStyle name="Обычный 4 4 3 2 3 3 2 2 2" xfId="17274"/>
    <cellStyle name="Обычный 4 4 3 2 3 3 2 3" xfId="17275"/>
    <cellStyle name="Обычный 4 4 3 2 3 3 3" xfId="8317"/>
    <cellStyle name="Обычный 4 4 3 2 3 3 3 2" xfId="17276"/>
    <cellStyle name="Обычный 4 4 3 2 3 3 4" xfId="8318"/>
    <cellStyle name="Обычный 4 4 3 2 3 3 4 2" xfId="17277"/>
    <cellStyle name="Обычный 4 4 3 2 3 3 5" xfId="17278"/>
    <cellStyle name="Обычный 4 4 3 2 3 4" xfId="8319"/>
    <cellStyle name="Обычный 4 4 3 2 3 4 2" xfId="8320"/>
    <cellStyle name="Обычный 4 4 3 2 3 4 2 2" xfId="17279"/>
    <cellStyle name="Обычный 4 4 3 2 3 4 3" xfId="17280"/>
    <cellStyle name="Обычный 4 4 3 2 3 5" xfId="8321"/>
    <cellStyle name="Обычный 4 4 3 2 3 5 2" xfId="17281"/>
    <cellStyle name="Обычный 4 4 3 2 3 6" xfId="8322"/>
    <cellStyle name="Обычный 4 4 3 2 3 6 2" xfId="17282"/>
    <cellStyle name="Обычный 4 4 3 2 3 7" xfId="17283"/>
    <cellStyle name="Обычный 4 4 3 2 4" xfId="8323"/>
    <cellStyle name="Обычный 4 4 3 2 4 2" xfId="8324"/>
    <cellStyle name="Обычный 4 4 3 2 4 2 2" xfId="8325"/>
    <cellStyle name="Обычный 4 4 3 2 4 2 2 2" xfId="17284"/>
    <cellStyle name="Обычный 4 4 3 2 4 2 3" xfId="8326"/>
    <cellStyle name="Обычный 4 4 3 2 4 2 3 2" xfId="17285"/>
    <cellStyle name="Обычный 4 4 3 2 4 2 4" xfId="17286"/>
    <cellStyle name="Обычный 4 4 3 2 4 3" xfId="8327"/>
    <cellStyle name="Обычный 4 4 3 2 4 3 2" xfId="17287"/>
    <cellStyle name="Обычный 4 4 3 2 4 4" xfId="8328"/>
    <cellStyle name="Обычный 4 4 3 2 4 4 2" xfId="17288"/>
    <cellStyle name="Обычный 4 4 3 2 4 5" xfId="17289"/>
    <cellStyle name="Обычный 4 4 3 2 5" xfId="8329"/>
    <cellStyle name="Обычный 4 4 3 2 5 2" xfId="8330"/>
    <cellStyle name="Обычный 4 4 3 2 5 2 2" xfId="8331"/>
    <cellStyle name="Обычный 4 4 3 2 5 2 2 2" xfId="17290"/>
    <cellStyle name="Обычный 4 4 3 2 5 2 3" xfId="17291"/>
    <cellStyle name="Обычный 4 4 3 2 5 3" xfId="8332"/>
    <cellStyle name="Обычный 4 4 3 2 5 3 2" xfId="17292"/>
    <cellStyle name="Обычный 4 4 3 2 5 4" xfId="8333"/>
    <cellStyle name="Обычный 4 4 3 2 5 4 2" xfId="17293"/>
    <cellStyle name="Обычный 4 4 3 2 5 5" xfId="17294"/>
    <cellStyle name="Обычный 4 4 3 2 6" xfId="8334"/>
    <cellStyle name="Обычный 4 4 3 2 6 2" xfId="8335"/>
    <cellStyle name="Обычный 4 4 3 2 6 2 2" xfId="17295"/>
    <cellStyle name="Обычный 4 4 3 2 6 3" xfId="17296"/>
    <cellStyle name="Обычный 4 4 3 2 7" xfId="8336"/>
    <cellStyle name="Обычный 4 4 3 2 7 2" xfId="17297"/>
    <cellStyle name="Обычный 4 4 3 2 8" xfId="8337"/>
    <cellStyle name="Обычный 4 4 3 2 8 2" xfId="17298"/>
    <cellStyle name="Обычный 4 4 3 2 9" xfId="17299"/>
    <cellStyle name="Обычный 4 4 3 3" xfId="8338"/>
    <cellStyle name="Обычный 4 4 3 3 2" xfId="8339"/>
    <cellStyle name="Обычный 4 4 3 3 2 2" xfId="8340"/>
    <cellStyle name="Обычный 4 4 3 3 2 2 2" xfId="8341"/>
    <cellStyle name="Обычный 4 4 3 3 2 2 2 2" xfId="8342"/>
    <cellStyle name="Обычный 4 4 3 3 2 2 2 2 2" xfId="17300"/>
    <cellStyle name="Обычный 4 4 3 3 2 2 2 3" xfId="8343"/>
    <cellStyle name="Обычный 4 4 3 3 2 2 2 3 2" xfId="17301"/>
    <cellStyle name="Обычный 4 4 3 3 2 2 2 4" xfId="17302"/>
    <cellStyle name="Обычный 4 4 3 3 2 2 3" xfId="8344"/>
    <cellStyle name="Обычный 4 4 3 3 2 2 3 2" xfId="17303"/>
    <cellStyle name="Обычный 4 4 3 3 2 2 4" xfId="8345"/>
    <cellStyle name="Обычный 4 4 3 3 2 2 4 2" xfId="17304"/>
    <cellStyle name="Обычный 4 4 3 3 2 2 5" xfId="17305"/>
    <cellStyle name="Обычный 4 4 3 3 2 3" xfId="8346"/>
    <cellStyle name="Обычный 4 4 3 3 2 3 2" xfId="8347"/>
    <cellStyle name="Обычный 4 4 3 3 2 3 2 2" xfId="8348"/>
    <cellStyle name="Обычный 4 4 3 3 2 3 2 2 2" xfId="17306"/>
    <cellStyle name="Обычный 4 4 3 3 2 3 2 3" xfId="17307"/>
    <cellStyle name="Обычный 4 4 3 3 2 3 3" xfId="8349"/>
    <cellStyle name="Обычный 4 4 3 3 2 3 3 2" xfId="17308"/>
    <cellStyle name="Обычный 4 4 3 3 2 3 4" xfId="8350"/>
    <cellStyle name="Обычный 4 4 3 3 2 3 4 2" xfId="17309"/>
    <cellStyle name="Обычный 4 4 3 3 2 3 5" xfId="17310"/>
    <cellStyle name="Обычный 4 4 3 3 2 4" xfId="8351"/>
    <cellStyle name="Обычный 4 4 3 3 2 4 2" xfId="8352"/>
    <cellStyle name="Обычный 4 4 3 3 2 4 2 2" xfId="17311"/>
    <cellStyle name="Обычный 4 4 3 3 2 4 3" xfId="17312"/>
    <cellStyle name="Обычный 4 4 3 3 2 5" xfId="8353"/>
    <cellStyle name="Обычный 4 4 3 3 2 5 2" xfId="17313"/>
    <cellStyle name="Обычный 4 4 3 3 2 6" xfId="8354"/>
    <cellStyle name="Обычный 4 4 3 3 2 6 2" xfId="17314"/>
    <cellStyle name="Обычный 4 4 3 3 2 7" xfId="17315"/>
    <cellStyle name="Обычный 4 4 3 3 3" xfId="8355"/>
    <cellStyle name="Обычный 4 4 3 3 3 2" xfId="8356"/>
    <cellStyle name="Обычный 4 4 3 3 3 2 2" xfId="8357"/>
    <cellStyle name="Обычный 4 4 3 3 3 2 2 2" xfId="17316"/>
    <cellStyle name="Обычный 4 4 3 3 3 2 3" xfId="8358"/>
    <cellStyle name="Обычный 4 4 3 3 3 2 3 2" xfId="17317"/>
    <cellStyle name="Обычный 4 4 3 3 3 2 4" xfId="17318"/>
    <cellStyle name="Обычный 4 4 3 3 3 3" xfId="8359"/>
    <cellStyle name="Обычный 4 4 3 3 3 3 2" xfId="17319"/>
    <cellStyle name="Обычный 4 4 3 3 3 4" xfId="8360"/>
    <cellStyle name="Обычный 4 4 3 3 3 4 2" xfId="17320"/>
    <cellStyle name="Обычный 4 4 3 3 3 5" xfId="17321"/>
    <cellStyle name="Обычный 4 4 3 3 4" xfId="8361"/>
    <cellStyle name="Обычный 4 4 3 3 4 2" xfId="8362"/>
    <cellStyle name="Обычный 4 4 3 3 4 2 2" xfId="8363"/>
    <cellStyle name="Обычный 4 4 3 3 4 2 2 2" xfId="17322"/>
    <cellStyle name="Обычный 4 4 3 3 4 2 3" xfId="17323"/>
    <cellStyle name="Обычный 4 4 3 3 4 3" xfId="8364"/>
    <cellStyle name="Обычный 4 4 3 3 4 3 2" xfId="17324"/>
    <cellStyle name="Обычный 4 4 3 3 4 4" xfId="8365"/>
    <cellStyle name="Обычный 4 4 3 3 4 4 2" xfId="17325"/>
    <cellStyle name="Обычный 4 4 3 3 4 5" xfId="17326"/>
    <cellStyle name="Обычный 4 4 3 3 5" xfId="8366"/>
    <cellStyle name="Обычный 4 4 3 3 5 2" xfId="8367"/>
    <cellStyle name="Обычный 4 4 3 3 5 2 2" xfId="17327"/>
    <cellStyle name="Обычный 4 4 3 3 5 3" xfId="17328"/>
    <cellStyle name="Обычный 4 4 3 3 6" xfId="8368"/>
    <cellStyle name="Обычный 4 4 3 3 6 2" xfId="17329"/>
    <cellStyle name="Обычный 4 4 3 3 7" xfId="8369"/>
    <cellStyle name="Обычный 4 4 3 3 7 2" xfId="17330"/>
    <cellStyle name="Обычный 4 4 3 3 8" xfId="17331"/>
    <cellStyle name="Обычный 4 4 3 4" xfId="8370"/>
    <cellStyle name="Обычный 4 4 3 4 2" xfId="8371"/>
    <cellStyle name="Обычный 4 4 3 4 2 2" xfId="8372"/>
    <cellStyle name="Обычный 4 4 3 4 2 2 2" xfId="8373"/>
    <cellStyle name="Обычный 4 4 3 4 2 2 2 2" xfId="17332"/>
    <cellStyle name="Обычный 4 4 3 4 2 2 3" xfId="8374"/>
    <cellStyle name="Обычный 4 4 3 4 2 2 3 2" xfId="17333"/>
    <cellStyle name="Обычный 4 4 3 4 2 2 4" xfId="17334"/>
    <cellStyle name="Обычный 4 4 3 4 2 3" xfId="8375"/>
    <cellStyle name="Обычный 4 4 3 4 2 3 2" xfId="17335"/>
    <cellStyle name="Обычный 4 4 3 4 2 4" xfId="8376"/>
    <cellStyle name="Обычный 4 4 3 4 2 4 2" xfId="17336"/>
    <cellStyle name="Обычный 4 4 3 4 2 5" xfId="17337"/>
    <cellStyle name="Обычный 4 4 3 4 3" xfId="8377"/>
    <cellStyle name="Обычный 4 4 3 4 3 2" xfId="8378"/>
    <cellStyle name="Обычный 4 4 3 4 3 2 2" xfId="8379"/>
    <cellStyle name="Обычный 4 4 3 4 3 2 2 2" xfId="17338"/>
    <cellStyle name="Обычный 4 4 3 4 3 2 3" xfId="17339"/>
    <cellStyle name="Обычный 4 4 3 4 3 3" xfId="8380"/>
    <cellStyle name="Обычный 4 4 3 4 3 3 2" xfId="17340"/>
    <cellStyle name="Обычный 4 4 3 4 3 4" xfId="8381"/>
    <cellStyle name="Обычный 4 4 3 4 3 4 2" xfId="17341"/>
    <cellStyle name="Обычный 4 4 3 4 3 5" xfId="17342"/>
    <cellStyle name="Обычный 4 4 3 4 4" xfId="8382"/>
    <cellStyle name="Обычный 4 4 3 4 4 2" xfId="8383"/>
    <cellStyle name="Обычный 4 4 3 4 4 2 2" xfId="17343"/>
    <cellStyle name="Обычный 4 4 3 4 4 3" xfId="17344"/>
    <cellStyle name="Обычный 4 4 3 4 5" xfId="8384"/>
    <cellStyle name="Обычный 4 4 3 4 5 2" xfId="17345"/>
    <cellStyle name="Обычный 4 4 3 4 6" xfId="8385"/>
    <cellStyle name="Обычный 4 4 3 4 6 2" xfId="17346"/>
    <cellStyle name="Обычный 4 4 3 4 7" xfId="17347"/>
    <cellStyle name="Обычный 4 4 3 5" xfId="8386"/>
    <cellStyle name="Обычный 4 4 3 5 2" xfId="8387"/>
    <cellStyle name="Обычный 4 4 3 5 2 2" xfId="8388"/>
    <cellStyle name="Обычный 4 4 3 5 2 2 2" xfId="17348"/>
    <cellStyle name="Обычный 4 4 3 5 2 3" xfId="8389"/>
    <cellStyle name="Обычный 4 4 3 5 2 3 2" xfId="17349"/>
    <cellStyle name="Обычный 4 4 3 5 2 4" xfId="17350"/>
    <cellStyle name="Обычный 4 4 3 5 3" xfId="8390"/>
    <cellStyle name="Обычный 4 4 3 5 3 2" xfId="17351"/>
    <cellStyle name="Обычный 4 4 3 5 4" xfId="8391"/>
    <cellStyle name="Обычный 4 4 3 5 4 2" xfId="17352"/>
    <cellStyle name="Обычный 4 4 3 5 5" xfId="17353"/>
    <cellStyle name="Обычный 4 4 3 6" xfId="8392"/>
    <cellStyle name="Обычный 4 4 3 6 2" xfId="8393"/>
    <cellStyle name="Обычный 4 4 3 6 2 2" xfId="8394"/>
    <cellStyle name="Обычный 4 4 3 6 2 2 2" xfId="17354"/>
    <cellStyle name="Обычный 4 4 3 6 2 3" xfId="17355"/>
    <cellStyle name="Обычный 4 4 3 6 3" xfId="8395"/>
    <cellStyle name="Обычный 4 4 3 6 3 2" xfId="17356"/>
    <cellStyle name="Обычный 4 4 3 6 4" xfId="8396"/>
    <cellStyle name="Обычный 4 4 3 6 4 2" xfId="17357"/>
    <cellStyle name="Обычный 4 4 3 6 5" xfId="17358"/>
    <cellStyle name="Обычный 4 4 3 7" xfId="8397"/>
    <cellStyle name="Обычный 4 4 3 7 2" xfId="8398"/>
    <cellStyle name="Обычный 4 4 3 7 2 2" xfId="17359"/>
    <cellStyle name="Обычный 4 4 3 7 3" xfId="17360"/>
    <cellStyle name="Обычный 4 4 3 8" xfId="8399"/>
    <cellStyle name="Обычный 4 4 3 8 2" xfId="17361"/>
    <cellStyle name="Обычный 4 4 3 9" xfId="8400"/>
    <cellStyle name="Обычный 4 4 3 9 2" xfId="17362"/>
    <cellStyle name="Обычный 4 4 4" xfId="8401"/>
    <cellStyle name="Обычный 4 4 4 2" xfId="8402"/>
    <cellStyle name="Обычный 4 4 4 2 2" xfId="8403"/>
    <cellStyle name="Обычный 4 4 4 2 2 2" xfId="8404"/>
    <cellStyle name="Обычный 4 4 4 2 2 2 2" xfId="8405"/>
    <cellStyle name="Обычный 4 4 4 2 2 2 2 2" xfId="8406"/>
    <cellStyle name="Обычный 4 4 4 2 2 2 2 2 2" xfId="17363"/>
    <cellStyle name="Обычный 4 4 4 2 2 2 2 3" xfId="8407"/>
    <cellStyle name="Обычный 4 4 4 2 2 2 2 3 2" xfId="17364"/>
    <cellStyle name="Обычный 4 4 4 2 2 2 2 4" xfId="17365"/>
    <cellStyle name="Обычный 4 4 4 2 2 2 3" xfId="8408"/>
    <cellStyle name="Обычный 4 4 4 2 2 2 3 2" xfId="17366"/>
    <cellStyle name="Обычный 4 4 4 2 2 2 4" xfId="8409"/>
    <cellStyle name="Обычный 4 4 4 2 2 2 4 2" xfId="17367"/>
    <cellStyle name="Обычный 4 4 4 2 2 2 5" xfId="17368"/>
    <cellStyle name="Обычный 4 4 4 2 2 3" xfId="8410"/>
    <cellStyle name="Обычный 4 4 4 2 2 3 2" xfId="8411"/>
    <cellStyle name="Обычный 4 4 4 2 2 3 2 2" xfId="8412"/>
    <cellStyle name="Обычный 4 4 4 2 2 3 2 2 2" xfId="17369"/>
    <cellStyle name="Обычный 4 4 4 2 2 3 2 3" xfId="17370"/>
    <cellStyle name="Обычный 4 4 4 2 2 3 3" xfId="8413"/>
    <cellStyle name="Обычный 4 4 4 2 2 3 3 2" xfId="17371"/>
    <cellStyle name="Обычный 4 4 4 2 2 3 4" xfId="8414"/>
    <cellStyle name="Обычный 4 4 4 2 2 3 4 2" xfId="17372"/>
    <cellStyle name="Обычный 4 4 4 2 2 3 5" xfId="17373"/>
    <cellStyle name="Обычный 4 4 4 2 2 4" xfId="8415"/>
    <cellStyle name="Обычный 4 4 4 2 2 4 2" xfId="8416"/>
    <cellStyle name="Обычный 4 4 4 2 2 4 2 2" xfId="17374"/>
    <cellStyle name="Обычный 4 4 4 2 2 4 3" xfId="17375"/>
    <cellStyle name="Обычный 4 4 4 2 2 5" xfId="8417"/>
    <cellStyle name="Обычный 4 4 4 2 2 5 2" xfId="17376"/>
    <cellStyle name="Обычный 4 4 4 2 2 6" xfId="8418"/>
    <cellStyle name="Обычный 4 4 4 2 2 6 2" xfId="17377"/>
    <cellStyle name="Обычный 4 4 4 2 2 7" xfId="17378"/>
    <cellStyle name="Обычный 4 4 4 2 3" xfId="8419"/>
    <cellStyle name="Обычный 4 4 4 2 3 2" xfId="8420"/>
    <cellStyle name="Обычный 4 4 4 2 3 2 2" xfId="8421"/>
    <cellStyle name="Обычный 4 4 4 2 3 2 2 2" xfId="17379"/>
    <cellStyle name="Обычный 4 4 4 2 3 2 3" xfId="8422"/>
    <cellStyle name="Обычный 4 4 4 2 3 2 3 2" xfId="17380"/>
    <cellStyle name="Обычный 4 4 4 2 3 2 4" xfId="17381"/>
    <cellStyle name="Обычный 4 4 4 2 3 3" xfId="8423"/>
    <cellStyle name="Обычный 4 4 4 2 3 3 2" xfId="17382"/>
    <cellStyle name="Обычный 4 4 4 2 3 4" xfId="8424"/>
    <cellStyle name="Обычный 4 4 4 2 3 4 2" xfId="17383"/>
    <cellStyle name="Обычный 4 4 4 2 3 5" xfId="17384"/>
    <cellStyle name="Обычный 4 4 4 2 4" xfId="8425"/>
    <cellStyle name="Обычный 4 4 4 2 4 2" xfId="8426"/>
    <cellStyle name="Обычный 4 4 4 2 4 2 2" xfId="8427"/>
    <cellStyle name="Обычный 4 4 4 2 4 2 2 2" xfId="17385"/>
    <cellStyle name="Обычный 4 4 4 2 4 2 3" xfId="17386"/>
    <cellStyle name="Обычный 4 4 4 2 4 3" xfId="8428"/>
    <cellStyle name="Обычный 4 4 4 2 4 3 2" xfId="17387"/>
    <cellStyle name="Обычный 4 4 4 2 4 4" xfId="8429"/>
    <cellStyle name="Обычный 4 4 4 2 4 4 2" xfId="17388"/>
    <cellStyle name="Обычный 4 4 4 2 4 5" xfId="17389"/>
    <cellStyle name="Обычный 4 4 4 2 5" xfId="8430"/>
    <cellStyle name="Обычный 4 4 4 2 5 2" xfId="8431"/>
    <cellStyle name="Обычный 4 4 4 2 5 2 2" xfId="17390"/>
    <cellStyle name="Обычный 4 4 4 2 5 3" xfId="17391"/>
    <cellStyle name="Обычный 4 4 4 2 6" xfId="8432"/>
    <cellStyle name="Обычный 4 4 4 2 6 2" xfId="17392"/>
    <cellStyle name="Обычный 4 4 4 2 7" xfId="8433"/>
    <cellStyle name="Обычный 4 4 4 2 7 2" xfId="17393"/>
    <cellStyle name="Обычный 4 4 4 2 8" xfId="17394"/>
    <cellStyle name="Обычный 4 4 4 3" xfId="8434"/>
    <cellStyle name="Обычный 4 4 4 3 2" xfId="8435"/>
    <cellStyle name="Обычный 4 4 4 3 2 2" xfId="8436"/>
    <cellStyle name="Обычный 4 4 4 3 2 2 2" xfId="8437"/>
    <cellStyle name="Обычный 4 4 4 3 2 2 2 2" xfId="17395"/>
    <cellStyle name="Обычный 4 4 4 3 2 2 3" xfId="8438"/>
    <cellStyle name="Обычный 4 4 4 3 2 2 3 2" xfId="17396"/>
    <cellStyle name="Обычный 4 4 4 3 2 2 4" xfId="17397"/>
    <cellStyle name="Обычный 4 4 4 3 2 3" xfId="8439"/>
    <cellStyle name="Обычный 4 4 4 3 2 3 2" xfId="17398"/>
    <cellStyle name="Обычный 4 4 4 3 2 4" xfId="8440"/>
    <cellStyle name="Обычный 4 4 4 3 2 4 2" xfId="17399"/>
    <cellStyle name="Обычный 4 4 4 3 2 5" xfId="17400"/>
    <cellStyle name="Обычный 4 4 4 3 3" xfId="8441"/>
    <cellStyle name="Обычный 4 4 4 3 3 2" xfId="8442"/>
    <cellStyle name="Обычный 4 4 4 3 3 2 2" xfId="8443"/>
    <cellStyle name="Обычный 4 4 4 3 3 2 2 2" xfId="17401"/>
    <cellStyle name="Обычный 4 4 4 3 3 2 3" xfId="17402"/>
    <cellStyle name="Обычный 4 4 4 3 3 3" xfId="8444"/>
    <cellStyle name="Обычный 4 4 4 3 3 3 2" xfId="17403"/>
    <cellStyle name="Обычный 4 4 4 3 3 4" xfId="8445"/>
    <cellStyle name="Обычный 4 4 4 3 3 4 2" xfId="17404"/>
    <cellStyle name="Обычный 4 4 4 3 3 5" xfId="17405"/>
    <cellStyle name="Обычный 4 4 4 3 4" xfId="8446"/>
    <cellStyle name="Обычный 4 4 4 3 4 2" xfId="8447"/>
    <cellStyle name="Обычный 4 4 4 3 4 2 2" xfId="17406"/>
    <cellStyle name="Обычный 4 4 4 3 4 3" xfId="17407"/>
    <cellStyle name="Обычный 4 4 4 3 5" xfId="8448"/>
    <cellStyle name="Обычный 4 4 4 3 5 2" xfId="17408"/>
    <cellStyle name="Обычный 4 4 4 3 6" xfId="8449"/>
    <cellStyle name="Обычный 4 4 4 3 6 2" xfId="17409"/>
    <cellStyle name="Обычный 4 4 4 3 7" xfId="17410"/>
    <cellStyle name="Обычный 4 4 4 4" xfId="8450"/>
    <cellStyle name="Обычный 4 4 4 4 2" xfId="8451"/>
    <cellStyle name="Обычный 4 4 4 4 2 2" xfId="8452"/>
    <cellStyle name="Обычный 4 4 4 4 2 2 2" xfId="17411"/>
    <cellStyle name="Обычный 4 4 4 4 2 3" xfId="8453"/>
    <cellStyle name="Обычный 4 4 4 4 2 3 2" xfId="17412"/>
    <cellStyle name="Обычный 4 4 4 4 2 4" xfId="17413"/>
    <cellStyle name="Обычный 4 4 4 4 3" xfId="8454"/>
    <cellStyle name="Обычный 4 4 4 4 3 2" xfId="17414"/>
    <cellStyle name="Обычный 4 4 4 4 4" xfId="8455"/>
    <cellStyle name="Обычный 4 4 4 4 4 2" xfId="17415"/>
    <cellStyle name="Обычный 4 4 4 4 5" xfId="17416"/>
    <cellStyle name="Обычный 4 4 4 5" xfId="8456"/>
    <cellStyle name="Обычный 4 4 4 5 2" xfId="8457"/>
    <cellStyle name="Обычный 4 4 4 5 2 2" xfId="8458"/>
    <cellStyle name="Обычный 4 4 4 5 2 2 2" xfId="17417"/>
    <cellStyle name="Обычный 4 4 4 5 2 3" xfId="17418"/>
    <cellStyle name="Обычный 4 4 4 5 3" xfId="8459"/>
    <cellStyle name="Обычный 4 4 4 5 3 2" xfId="17419"/>
    <cellStyle name="Обычный 4 4 4 5 4" xfId="8460"/>
    <cellStyle name="Обычный 4 4 4 5 4 2" xfId="17420"/>
    <cellStyle name="Обычный 4 4 4 5 5" xfId="17421"/>
    <cellStyle name="Обычный 4 4 4 6" xfId="8461"/>
    <cellStyle name="Обычный 4 4 4 6 2" xfId="8462"/>
    <cellStyle name="Обычный 4 4 4 6 2 2" xfId="17422"/>
    <cellStyle name="Обычный 4 4 4 6 3" xfId="17423"/>
    <cellStyle name="Обычный 4 4 4 7" xfId="8463"/>
    <cellStyle name="Обычный 4 4 4 7 2" xfId="17424"/>
    <cellStyle name="Обычный 4 4 4 8" xfId="8464"/>
    <cellStyle name="Обычный 4 4 4 8 2" xfId="17425"/>
    <cellStyle name="Обычный 4 4 4 9" xfId="17426"/>
    <cellStyle name="Обычный 4 4 5" xfId="8465"/>
    <cellStyle name="Обычный 4 4 5 2" xfId="8466"/>
    <cellStyle name="Обычный 4 4 5 2 2" xfId="8467"/>
    <cellStyle name="Обычный 4 4 5 2 2 2" xfId="8468"/>
    <cellStyle name="Обычный 4 4 5 2 2 2 2" xfId="8469"/>
    <cellStyle name="Обычный 4 4 5 2 2 2 2 2" xfId="17427"/>
    <cellStyle name="Обычный 4 4 5 2 2 2 3" xfId="8470"/>
    <cellStyle name="Обычный 4 4 5 2 2 2 3 2" xfId="17428"/>
    <cellStyle name="Обычный 4 4 5 2 2 2 4" xfId="17429"/>
    <cellStyle name="Обычный 4 4 5 2 2 3" xfId="8471"/>
    <cellStyle name="Обычный 4 4 5 2 2 3 2" xfId="17430"/>
    <cellStyle name="Обычный 4 4 5 2 2 4" xfId="8472"/>
    <cellStyle name="Обычный 4 4 5 2 2 4 2" xfId="17431"/>
    <cellStyle name="Обычный 4 4 5 2 2 5" xfId="17432"/>
    <cellStyle name="Обычный 4 4 5 2 3" xfId="8473"/>
    <cellStyle name="Обычный 4 4 5 2 3 2" xfId="8474"/>
    <cellStyle name="Обычный 4 4 5 2 3 2 2" xfId="8475"/>
    <cellStyle name="Обычный 4 4 5 2 3 2 2 2" xfId="17433"/>
    <cellStyle name="Обычный 4 4 5 2 3 2 3" xfId="17434"/>
    <cellStyle name="Обычный 4 4 5 2 3 3" xfId="8476"/>
    <cellStyle name="Обычный 4 4 5 2 3 3 2" xfId="17435"/>
    <cellStyle name="Обычный 4 4 5 2 3 4" xfId="8477"/>
    <cellStyle name="Обычный 4 4 5 2 3 4 2" xfId="17436"/>
    <cellStyle name="Обычный 4 4 5 2 3 5" xfId="17437"/>
    <cellStyle name="Обычный 4 4 5 2 4" xfId="8478"/>
    <cellStyle name="Обычный 4 4 5 2 4 2" xfId="8479"/>
    <cellStyle name="Обычный 4 4 5 2 4 2 2" xfId="17438"/>
    <cellStyle name="Обычный 4 4 5 2 4 3" xfId="17439"/>
    <cellStyle name="Обычный 4 4 5 2 5" xfId="8480"/>
    <cellStyle name="Обычный 4 4 5 2 5 2" xfId="17440"/>
    <cellStyle name="Обычный 4 4 5 2 6" xfId="8481"/>
    <cellStyle name="Обычный 4 4 5 2 6 2" xfId="17441"/>
    <cellStyle name="Обычный 4 4 5 2 7" xfId="17442"/>
    <cellStyle name="Обычный 4 4 5 3" xfId="8482"/>
    <cellStyle name="Обычный 4 4 5 3 2" xfId="8483"/>
    <cellStyle name="Обычный 4 4 5 3 2 2" xfId="8484"/>
    <cellStyle name="Обычный 4 4 5 3 2 2 2" xfId="17443"/>
    <cellStyle name="Обычный 4 4 5 3 2 3" xfId="8485"/>
    <cellStyle name="Обычный 4 4 5 3 2 3 2" xfId="17444"/>
    <cellStyle name="Обычный 4 4 5 3 2 4" xfId="17445"/>
    <cellStyle name="Обычный 4 4 5 3 3" xfId="8486"/>
    <cellStyle name="Обычный 4 4 5 3 3 2" xfId="17446"/>
    <cellStyle name="Обычный 4 4 5 3 4" xfId="8487"/>
    <cellStyle name="Обычный 4 4 5 3 4 2" xfId="17447"/>
    <cellStyle name="Обычный 4 4 5 3 5" xfId="17448"/>
    <cellStyle name="Обычный 4 4 5 4" xfId="8488"/>
    <cellStyle name="Обычный 4 4 5 4 2" xfId="8489"/>
    <cellStyle name="Обычный 4 4 5 4 2 2" xfId="8490"/>
    <cellStyle name="Обычный 4 4 5 4 2 2 2" xfId="17449"/>
    <cellStyle name="Обычный 4 4 5 4 2 3" xfId="17450"/>
    <cellStyle name="Обычный 4 4 5 4 3" xfId="8491"/>
    <cellStyle name="Обычный 4 4 5 4 3 2" xfId="17451"/>
    <cellStyle name="Обычный 4 4 5 4 4" xfId="8492"/>
    <cellStyle name="Обычный 4 4 5 4 4 2" xfId="17452"/>
    <cellStyle name="Обычный 4 4 5 4 5" xfId="17453"/>
    <cellStyle name="Обычный 4 4 5 5" xfId="8493"/>
    <cellStyle name="Обычный 4 4 5 5 2" xfId="8494"/>
    <cellStyle name="Обычный 4 4 5 5 2 2" xfId="17454"/>
    <cellStyle name="Обычный 4 4 5 5 3" xfId="17455"/>
    <cellStyle name="Обычный 4 4 5 6" xfId="8495"/>
    <cellStyle name="Обычный 4 4 5 6 2" xfId="17456"/>
    <cellStyle name="Обычный 4 4 5 7" xfId="8496"/>
    <cellStyle name="Обычный 4 4 5 7 2" xfId="17457"/>
    <cellStyle name="Обычный 4 4 5 8" xfId="17458"/>
    <cellStyle name="Обычный 4 4 6" xfId="8497"/>
    <cellStyle name="Обычный 4 4 7" xfId="8498"/>
    <cellStyle name="Обычный 4 4 8" xfId="8499"/>
    <cellStyle name="Обычный 4 4 9" xfId="17459"/>
    <cellStyle name="Обычный 4 5" xfId="8500"/>
    <cellStyle name="Обычный 4 5 2" xfId="8501"/>
    <cellStyle name="Обычный 4 5 2 10" xfId="8502"/>
    <cellStyle name="Обычный 4 5 2 10 2" xfId="17460"/>
    <cellStyle name="Обычный 4 5 2 11" xfId="17461"/>
    <cellStyle name="Обычный 4 5 2 2" xfId="8503"/>
    <cellStyle name="Обычный 4 5 2 2 10" xfId="17462"/>
    <cellStyle name="Обычный 4 5 2 2 2" xfId="8504"/>
    <cellStyle name="Обычный 4 5 2 2 2 2" xfId="8505"/>
    <cellStyle name="Обычный 4 5 2 2 2 2 2" xfId="8506"/>
    <cellStyle name="Обычный 4 5 2 2 2 2 2 2" xfId="8507"/>
    <cellStyle name="Обычный 4 5 2 2 2 2 2 2 2" xfId="8508"/>
    <cellStyle name="Обычный 4 5 2 2 2 2 2 2 2 2" xfId="8509"/>
    <cellStyle name="Обычный 4 5 2 2 2 2 2 2 2 2 2" xfId="17463"/>
    <cellStyle name="Обычный 4 5 2 2 2 2 2 2 2 3" xfId="8510"/>
    <cellStyle name="Обычный 4 5 2 2 2 2 2 2 2 3 2" xfId="17464"/>
    <cellStyle name="Обычный 4 5 2 2 2 2 2 2 2 4" xfId="17465"/>
    <cellStyle name="Обычный 4 5 2 2 2 2 2 2 3" xfId="8511"/>
    <cellStyle name="Обычный 4 5 2 2 2 2 2 2 3 2" xfId="17466"/>
    <cellStyle name="Обычный 4 5 2 2 2 2 2 2 4" xfId="8512"/>
    <cellStyle name="Обычный 4 5 2 2 2 2 2 2 4 2" xfId="17467"/>
    <cellStyle name="Обычный 4 5 2 2 2 2 2 2 5" xfId="17468"/>
    <cellStyle name="Обычный 4 5 2 2 2 2 2 3" xfId="8513"/>
    <cellStyle name="Обычный 4 5 2 2 2 2 2 3 2" xfId="8514"/>
    <cellStyle name="Обычный 4 5 2 2 2 2 2 3 2 2" xfId="8515"/>
    <cellStyle name="Обычный 4 5 2 2 2 2 2 3 2 2 2" xfId="17469"/>
    <cellStyle name="Обычный 4 5 2 2 2 2 2 3 2 3" xfId="17470"/>
    <cellStyle name="Обычный 4 5 2 2 2 2 2 3 3" xfId="8516"/>
    <cellStyle name="Обычный 4 5 2 2 2 2 2 3 3 2" xfId="17471"/>
    <cellStyle name="Обычный 4 5 2 2 2 2 2 3 4" xfId="8517"/>
    <cellStyle name="Обычный 4 5 2 2 2 2 2 3 4 2" xfId="17472"/>
    <cellStyle name="Обычный 4 5 2 2 2 2 2 3 5" xfId="17473"/>
    <cellStyle name="Обычный 4 5 2 2 2 2 2 4" xfId="8518"/>
    <cellStyle name="Обычный 4 5 2 2 2 2 2 4 2" xfId="8519"/>
    <cellStyle name="Обычный 4 5 2 2 2 2 2 4 2 2" xfId="17474"/>
    <cellStyle name="Обычный 4 5 2 2 2 2 2 4 3" xfId="17475"/>
    <cellStyle name="Обычный 4 5 2 2 2 2 2 5" xfId="8520"/>
    <cellStyle name="Обычный 4 5 2 2 2 2 2 5 2" xfId="17476"/>
    <cellStyle name="Обычный 4 5 2 2 2 2 2 6" xfId="8521"/>
    <cellStyle name="Обычный 4 5 2 2 2 2 2 6 2" xfId="17477"/>
    <cellStyle name="Обычный 4 5 2 2 2 2 2 7" xfId="17478"/>
    <cellStyle name="Обычный 4 5 2 2 2 2 3" xfId="8522"/>
    <cellStyle name="Обычный 4 5 2 2 2 2 3 2" xfId="8523"/>
    <cellStyle name="Обычный 4 5 2 2 2 2 3 2 2" xfId="8524"/>
    <cellStyle name="Обычный 4 5 2 2 2 2 3 2 2 2" xfId="17479"/>
    <cellStyle name="Обычный 4 5 2 2 2 2 3 2 3" xfId="8525"/>
    <cellStyle name="Обычный 4 5 2 2 2 2 3 2 3 2" xfId="17480"/>
    <cellStyle name="Обычный 4 5 2 2 2 2 3 2 4" xfId="17481"/>
    <cellStyle name="Обычный 4 5 2 2 2 2 3 3" xfId="8526"/>
    <cellStyle name="Обычный 4 5 2 2 2 2 3 3 2" xfId="17482"/>
    <cellStyle name="Обычный 4 5 2 2 2 2 3 4" xfId="8527"/>
    <cellStyle name="Обычный 4 5 2 2 2 2 3 4 2" xfId="17483"/>
    <cellStyle name="Обычный 4 5 2 2 2 2 3 5" xfId="17484"/>
    <cellStyle name="Обычный 4 5 2 2 2 2 4" xfId="8528"/>
    <cellStyle name="Обычный 4 5 2 2 2 2 4 2" xfId="8529"/>
    <cellStyle name="Обычный 4 5 2 2 2 2 4 2 2" xfId="8530"/>
    <cellStyle name="Обычный 4 5 2 2 2 2 4 2 2 2" xfId="17485"/>
    <cellStyle name="Обычный 4 5 2 2 2 2 4 2 3" xfId="17486"/>
    <cellStyle name="Обычный 4 5 2 2 2 2 4 3" xfId="8531"/>
    <cellStyle name="Обычный 4 5 2 2 2 2 4 3 2" xfId="17487"/>
    <cellStyle name="Обычный 4 5 2 2 2 2 4 4" xfId="8532"/>
    <cellStyle name="Обычный 4 5 2 2 2 2 4 4 2" xfId="17488"/>
    <cellStyle name="Обычный 4 5 2 2 2 2 4 5" xfId="17489"/>
    <cellStyle name="Обычный 4 5 2 2 2 2 5" xfId="8533"/>
    <cellStyle name="Обычный 4 5 2 2 2 2 5 2" xfId="8534"/>
    <cellStyle name="Обычный 4 5 2 2 2 2 5 2 2" xfId="17490"/>
    <cellStyle name="Обычный 4 5 2 2 2 2 5 3" xfId="17491"/>
    <cellStyle name="Обычный 4 5 2 2 2 2 6" xfId="8535"/>
    <cellStyle name="Обычный 4 5 2 2 2 2 6 2" xfId="17492"/>
    <cellStyle name="Обычный 4 5 2 2 2 2 7" xfId="8536"/>
    <cellStyle name="Обычный 4 5 2 2 2 2 7 2" xfId="17493"/>
    <cellStyle name="Обычный 4 5 2 2 2 2 8" xfId="17494"/>
    <cellStyle name="Обычный 4 5 2 2 2 3" xfId="8537"/>
    <cellStyle name="Обычный 4 5 2 2 2 3 2" xfId="8538"/>
    <cellStyle name="Обычный 4 5 2 2 2 3 2 2" xfId="8539"/>
    <cellStyle name="Обычный 4 5 2 2 2 3 2 2 2" xfId="8540"/>
    <cellStyle name="Обычный 4 5 2 2 2 3 2 2 2 2" xfId="17495"/>
    <cellStyle name="Обычный 4 5 2 2 2 3 2 2 3" xfId="8541"/>
    <cellStyle name="Обычный 4 5 2 2 2 3 2 2 3 2" xfId="17496"/>
    <cellStyle name="Обычный 4 5 2 2 2 3 2 2 4" xfId="17497"/>
    <cellStyle name="Обычный 4 5 2 2 2 3 2 3" xfId="8542"/>
    <cellStyle name="Обычный 4 5 2 2 2 3 2 3 2" xfId="17498"/>
    <cellStyle name="Обычный 4 5 2 2 2 3 2 4" xfId="8543"/>
    <cellStyle name="Обычный 4 5 2 2 2 3 2 4 2" xfId="17499"/>
    <cellStyle name="Обычный 4 5 2 2 2 3 2 5" xfId="17500"/>
    <cellStyle name="Обычный 4 5 2 2 2 3 3" xfId="8544"/>
    <cellStyle name="Обычный 4 5 2 2 2 3 3 2" xfId="8545"/>
    <cellStyle name="Обычный 4 5 2 2 2 3 3 2 2" xfId="8546"/>
    <cellStyle name="Обычный 4 5 2 2 2 3 3 2 2 2" xfId="17501"/>
    <cellStyle name="Обычный 4 5 2 2 2 3 3 2 3" xfId="17502"/>
    <cellStyle name="Обычный 4 5 2 2 2 3 3 3" xfId="8547"/>
    <cellStyle name="Обычный 4 5 2 2 2 3 3 3 2" xfId="17503"/>
    <cellStyle name="Обычный 4 5 2 2 2 3 3 4" xfId="8548"/>
    <cellStyle name="Обычный 4 5 2 2 2 3 3 4 2" xfId="17504"/>
    <cellStyle name="Обычный 4 5 2 2 2 3 3 5" xfId="17505"/>
    <cellStyle name="Обычный 4 5 2 2 2 3 4" xfId="8549"/>
    <cellStyle name="Обычный 4 5 2 2 2 3 4 2" xfId="8550"/>
    <cellStyle name="Обычный 4 5 2 2 2 3 4 2 2" xfId="17506"/>
    <cellStyle name="Обычный 4 5 2 2 2 3 4 3" xfId="17507"/>
    <cellStyle name="Обычный 4 5 2 2 2 3 5" xfId="8551"/>
    <cellStyle name="Обычный 4 5 2 2 2 3 5 2" xfId="17508"/>
    <cellStyle name="Обычный 4 5 2 2 2 3 6" xfId="8552"/>
    <cellStyle name="Обычный 4 5 2 2 2 3 6 2" xfId="17509"/>
    <cellStyle name="Обычный 4 5 2 2 2 3 7" xfId="17510"/>
    <cellStyle name="Обычный 4 5 2 2 2 4" xfId="8553"/>
    <cellStyle name="Обычный 4 5 2 2 2 4 2" xfId="8554"/>
    <cellStyle name="Обычный 4 5 2 2 2 4 2 2" xfId="8555"/>
    <cellStyle name="Обычный 4 5 2 2 2 4 2 2 2" xfId="17511"/>
    <cellStyle name="Обычный 4 5 2 2 2 4 2 3" xfId="8556"/>
    <cellStyle name="Обычный 4 5 2 2 2 4 2 3 2" xfId="17512"/>
    <cellStyle name="Обычный 4 5 2 2 2 4 2 4" xfId="17513"/>
    <cellStyle name="Обычный 4 5 2 2 2 4 3" xfId="8557"/>
    <cellStyle name="Обычный 4 5 2 2 2 4 3 2" xfId="17514"/>
    <cellStyle name="Обычный 4 5 2 2 2 4 4" xfId="8558"/>
    <cellStyle name="Обычный 4 5 2 2 2 4 4 2" xfId="17515"/>
    <cellStyle name="Обычный 4 5 2 2 2 4 5" xfId="17516"/>
    <cellStyle name="Обычный 4 5 2 2 2 5" xfId="8559"/>
    <cellStyle name="Обычный 4 5 2 2 2 5 2" xfId="8560"/>
    <cellStyle name="Обычный 4 5 2 2 2 5 2 2" xfId="8561"/>
    <cellStyle name="Обычный 4 5 2 2 2 5 2 2 2" xfId="17517"/>
    <cellStyle name="Обычный 4 5 2 2 2 5 2 3" xfId="17518"/>
    <cellStyle name="Обычный 4 5 2 2 2 5 3" xfId="8562"/>
    <cellStyle name="Обычный 4 5 2 2 2 5 3 2" xfId="17519"/>
    <cellStyle name="Обычный 4 5 2 2 2 5 4" xfId="8563"/>
    <cellStyle name="Обычный 4 5 2 2 2 5 4 2" xfId="17520"/>
    <cellStyle name="Обычный 4 5 2 2 2 5 5" xfId="17521"/>
    <cellStyle name="Обычный 4 5 2 2 2 6" xfId="8564"/>
    <cellStyle name="Обычный 4 5 2 2 2 6 2" xfId="8565"/>
    <cellStyle name="Обычный 4 5 2 2 2 6 2 2" xfId="17522"/>
    <cellStyle name="Обычный 4 5 2 2 2 6 3" xfId="17523"/>
    <cellStyle name="Обычный 4 5 2 2 2 7" xfId="8566"/>
    <cellStyle name="Обычный 4 5 2 2 2 7 2" xfId="17524"/>
    <cellStyle name="Обычный 4 5 2 2 2 8" xfId="8567"/>
    <cellStyle name="Обычный 4 5 2 2 2 8 2" xfId="17525"/>
    <cellStyle name="Обычный 4 5 2 2 2 9" xfId="17526"/>
    <cellStyle name="Обычный 4 5 2 2 3" xfId="8568"/>
    <cellStyle name="Обычный 4 5 2 2 3 2" xfId="8569"/>
    <cellStyle name="Обычный 4 5 2 2 3 2 2" xfId="8570"/>
    <cellStyle name="Обычный 4 5 2 2 3 2 2 2" xfId="8571"/>
    <cellStyle name="Обычный 4 5 2 2 3 2 2 2 2" xfId="8572"/>
    <cellStyle name="Обычный 4 5 2 2 3 2 2 2 2 2" xfId="17527"/>
    <cellStyle name="Обычный 4 5 2 2 3 2 2 2 3" xfId="8573"/>
    <cellStyle name="Обычный 4 5 2 2 3 2 2 2 3 2" xfId="17528"/>
    <cellStyle name="Обычный 4 5 2 2 3 2 2 2 4" xfId="17529"/>
    <cellStyle name="Обычный 4 5 2 2 3 2 2 3" xfId="8574"/>
    <cellStyle name="Обычный 4 5 2 2 3 2 2 3 2" xfId="17530"/>
    <cellStyle name="Обычный 4 5 2 2 3 2 2 4" xfId="8575"/>
    <cellStyle name="Обычный 4 5 2 2 3 2 2 4 2" xfId="17531"/>
    <cellStyle name="Обычный 4 5 2 2 3 2 2 5" xfId="17532"/>
    <cellStyle name="Обычный 4 5 2 2 3 2 3" xfId="8576"/>
    <cellStyle name="Обычный 4 5 2 2 3 2 3 2" xfId="8577"/>
    <cellStyle name="Обычный 4 5 2 2 3 2 3 2 2" xfId="8578"/>
    <cellStyle name="Обычный 4 5 2 2 3 2 3 2 2 2" xfId="17533"/>
    <cellStyle name="Обычный 4 5 2 2 3 2 3 2 3" xfId="17534"/>
    <cellStyle name="Обычный 4 5 2 2 3 2 3 3" xfId="8579"/>
    <cellStyle name="Обычный 4 5 2 2 3 2 3 3 2" xfId="17535"/>
    <cellStyle name="Обычный 4 5 2 2 3 2 3 4" xfId="8580"/>
    <cellStyle name="Обычный 4 5 2 2 3 2 3 4 2" xfId="17536"/>
    <cellStyle name="Обычный 4 5 2 2 3 2 3 5" xfId="17537"/>
    <cellStyle name="Обычный 4 5 2 2 3 2 4" xfId="8581"/>
    <cellStyle name="Обычный 4 5 2 2 3 2 4 2" xfId="8582"/>
    <cellStyle name="Обычный 4 5 2 2 3 2 4 2 2" xfId="17538"/>
    <cellStyle name="Обычный 4 5 2 2 3 2 4 3" xfId="17539"/>
    <cellStyle name="Обычный 4 5 2 2 3 2 5" xfId="8583"/>
    <cellStyle name="Обычный 4 5 2 2 3 2 5 2" xfId="17540"/>
    <cellStyle name="Обычный 4 5 2 2 3 2 6" xfId="8584"/>
    <cellStyle name="Обычный 4 5 2 2 3 2 6 2" xfId="17541"/>
    <cellStyle name="Обычный 4 5 2 2 3 2 7" xfId="17542"/>
    <cellStyle name="Обычный 4 5 2 2 3 3" xfId="8585"/>
    <cellStyle name="Обычный 4 5 2 2 3 3 2" xfId="8586"/>
    <cellStyle name="Обычный 4 5 2 2 3 3 2 2" xfId="8587"/>
    <cellStyle name="Обычный 4 5 2 2 3 3 2 2 2" xfId="17543"/>
    <cellStyle name="Обычный 4 5 2 2 3 3 2 3" xfId="8588"/>
    <cellStyle name="Обычный 4 5 2 2 3 3 2 3 2" xfId="17544"/>
    <cellStyle name="Обычный 4 5 2 2 3 3 2 4" xfId="17545"/>
    <cellStyle name="Обычный 4 5 2 2 3 3 3" xfId="8589"/>
    <cellStyle name="Обычный 4 5 2 2 3 3 3 2" xfId="17546"/>
    <cellStyle name="Обычный 4 5 2 2 3 3 4" xfId="8590"/>
    <cellStyle name="Обычный 4 5 2 2 3 3 4 2" xfId="17547"/>
    <cellStyle name="Обычный 4 5 2 2 3 3 5" xfId="17548"/>
    <cellStyle name="Обычный 4 5 2 2 3 4" xfId="8591"/>
    <cellStyle name="Обычный 4 5 2 2 3 4 2" xfId="8592"/>
    <cellStyle name="Обычный 4 5 2 2 3 4 2 2" xfId="8593"/>
    <cellStyle name="Обычный 4 5 2 2 3 4 2 2 2" xfId="17549"/>
    <cellStyle name="Обычный 4 5 2 2 3 4 2 3" xfId="17550"/>
    <cellStyle name="Обычный 4 5 2 2 3 4 3" xfId="8594"/>
    <cellStyle name="Обычный 4 5 2 2 3 4 3 2" xfId="17551"/>
    <cellStyle name="Обычный 4 5 2 2 3 4 4" xfId="8595"/>
    <cellStyle name="Обычный 4 5 2 2 3 4 4 2" xfId="17552"/>
    <cellStyle name="Обычный 4 5 2 2 3 4 5" xfId="17553"/>
    <cellStyle name="Обычный 4 5 2 2 3 5" xfId="8596"/>
    <cellStyle name="Обычный 4 5 2 2 3 5 2" xfId="8597"/>
    <cellStyle name="Обычный 4 5 2 2 3 5 2 2" xfId="17554"/>
    <cellStyle name="Обычный 4 5 2 2 3 5 3" xfId="17555"/>
    <cellStyle name="Обычный 4 5 2 2 3 6" xfId="8598"/>
    <cellStyle name="Обычный 4 5 2 2 3 6 2" xfId="17556"/>
    <cellStyle name="Обычный 4 5 2 2 3 7" xfId="8599"/>
    <cellStyle name="Обычный 4 5 2 2 3 7 2" xfId="17557"/>
    <cellStyle name="Обычный 4 5 2 2 3 8" xfId="17558"/>
    <cellStyle name="Обычный 4 5 2 2 4" xfId="8600"/>
    <cellStyle name="Обычный 4 5 2 2 4 2" xfId="8601"/>
    <cellStyle name="Обычный 4 5 2 2 4 2 2" xfId="8602"/>
    <cellStyle name="Обычный 4 5 2 2 4 2 2 2" xfId="8603"/>
    <cellStyle name="Обычный 4 5 2 2 4 2 2 2 2" xfId="17559"/>
    <cellStyle name="Обычный 4 5 2 2 4 2 2 3" xfId="8604"/>
    <cellStyle name="Обычный 4 5 2 2 4 2 2 3 2" xfId="17560"/>
    <cellStyle name="Обычный 4 5 2 2 4 2 2 4" xfId="17561"/>
    <cellStyle name="Обычный 4 5 2 2 4 2 3" xfId="8605"/>
    <cellStyle name="Обычный 4 5 2 2 4 2 3 2" xfId="17562"/>
    <cellStyle name="Обычный 4 5 2 2 4 2 4" xfId="8606"/>
    <cellStyle name="Обычный 4 5 2 2 4 2 4 2" xfId="17563"/>
    <cellStyle name="Обычный 4 5 2 2 4 2 5" xfId="17564"/>
    <cellStyle name="Обычный 4 5 2 2 4 3" xfId="8607"/>
    <cellStyle name="Обычный 4 5 2 2 4 3 2" xfId="8608"/>
    <cellStyle name="Обычный 4 5 2 2 4 3 2 2" xfId="8609"/>
    <cellStyle name="Обычный 4 5 2 2 4 3 2 2 2" xfId="17565"/>
    <cellStyle name="Обычный 4 5 2 2 4 3 2 3" xfId="17566"/>
    <cellStyle name="Обычный 4 5 2 2 4 3 3" xfId="8610"/>
    <cellStyle name="Обычный 4 5 2 2 4 3 3 2" xfId="17567"/>
    <cellStyle name="Обычный 4 5 2 2 4 3 4" xfId="8611"/>
    <cellStyle name="Обычный 4 5 2 2 4 3 4 2" xfId="17568"/>
    <cellStyle name="Обычный 4 5 2 2 4 3 5" xfId="17569"/>
    <cellStyle name="Обычный 4 5 2 2 4 4" xfId="8612"/>
    <cellStyle name="Обычный 4 5 2 2 4 4 2" xfId="8613"/>
    <cellStyle name="Обычный 4 5 2 2 4 4 2 2" xfId="17570"/>
    <cellStyle name="Обычный 4 5 2 2 4 4 3" xfId="17571"/>
    <cellStyle name="Обычный 4 5 2 2 4 5" xfId="8614"/>
    <cellStyle name="Обычный 4 5 2 2 4 5 2" xfId="17572"/>
    <cellStyle name="Обычный 4 5 2 2 4 6" xfId="8615"/>
    <cellStyle name="Обычный 4 5 2 2 4 6 2" xfId="17573"/>
    <cellStyle name="Обычный 4 5 2 2 4 7" xfId="17574"/>
    <cellStyle name="Обычный 4 5 2 2 5" xfId="8616"/>
    <cellStyle name="Обычный 4 5 2 2 5 2" xfId="8617"/>
    <cellStyle name="Обычный 4 5 2 2 5 2 2" xfId="8618"/>
    <cellStyle name="Обычный 4 5 2 2 5 2 2 2" xfId="17575"/>
    <cellStyle name="Обычный 4 5 2 2 5 2 3" xfId="8619"/>
    <cellStyle name="Обычный 4 5 2 2 5 2 3 2" xfId="17576"/>
    <cellStyle name="Обычный 4 5 2 2 5 2 4" xfId="17577"/>
    <cellStyle name="Обычный 4 5 2 2 5 3" xfId="8620"/>
    <cellStyle name="Обычный 4 5 2 2 5 3 2" xfId="17578"/>
    <cellStyle name="Обычный 4 5 2 2 5 4" xfId="8621"/>
    <cellStyle name="Обычный 4 5 2 2 5 4 2" xfId="17579"/>
    <cellStyle name="Обычный 4 5 2 2 5 5" xfId="17580"/>
    <cellStyle name="Обычный 4 5 2 2 6" xfId="8622"/>
    <cellStyle name="Обычный 4 5 2 2 6 2" xfId="8623"/>
    <cellStyle name="Обычный 4 5 2 2 6 2 2" xfId="8624"/>
    <cellStyle name="Обычный 4 5 2 2 6 2 2 2" xfId="17581"/>
    <cellStyle name="Обычный 4 5 2 2 6 2 3" xfId="17582"/>
    <cellStyle name="Обычный 4 5 2 2 6 3" xfId="8625"/>
    <cellStyle name="Обычный 4 5 2 2 6 3 2" xfId="17583"/>
    <cellStyle name="Обычный 4 5 2 2 6 4" xfId="8626"/>
    <cellStyle name="Обычный 4 5 2 2 6 4 2" xfId="17584"/>
    <cellStyle name="Обычный 4 5 2 2 6 5" xfId="17585"/>
    <cellStyle name="Обычный 4 5 2 2 7" xfId="8627"/>
    <cellStyle name="Обычный 4 5 2 2 7 2" xfId="8628"/>
    <cellStyle name="Обычный 4 5 2 2 7 2 2" xfId="17586"/>
    <cellStyle name="Обычный 4 5 2 2 7 3" xfId="17587"/>
    <cellStyle name="Обычный 4 5 2 2 8" xfId="8629"/>
    <cellStyle name="Обычный 4 5 2 2 8 2" xfId="17588"/>
    <cellStyle name="Обычный 4 5 2 2 9" xfId="8630"/>
    <cellStyle name="Обычный 4 5 2 2 9 2" xfId="17589"/>
    <cellStyle name="Обычный 4 5 2 3" xfId="8631"/>
    <cellStyle name="Обычный 4 5 2 3 2" xfId="8632"/>
    <cellStyle name="Обычный 4 5 2 3 2 2" xfId="8633"/>
    <cellStyle name="Обычный 4 5 2 3 2 2 2" xfId="8634"/>
    <cellStyle name="Обычный 4 5 2 3 2 2 2 2" xfId="8635"/>
    <cellStyle name="Обычный 4 5 2 3 2 2 2 2 2" xfId="8636"/>
    <cellStyle name="Обычный 4 5 2 3 2 2 2 2 2 2" xfId="17590"/>
    <cellStyle name="Обычный 4 5 2 3 2 2 2 2 3" xfId="8637"/>
    <cellStyle name="Обычный 4 5 2 3 2 2 2 2 3 2" xfId="17591"/>
    <cellStyle name="Обычный 4 5 2 3 2 2 2 2 4" xfId="17592"/>
    <cellStyle name="Обычный 4 5 2 3 2 2 2 3" xfId="8638"/>
    <cellStyle name="Обычный 4 5 2 3 2 2 2 3 2" xfId="17593"/>
    <cellStyle name="Обычный 4 5 2 3 2 2 2 4" xfId="8639"/>
    <cellStyle name="Обычный 4 5 2 3 2 2 2 4 2" xfId="17594"/>
    <cellStyle name="Обычный 4 5 2 3 2 2 2 5" xfId="17595"/>
    <cellStyle name="Обычный 4 5 2 3 2 2 3" xfId="8640"/>
    <cellStyle name="Обычный 4 5 2 3 2 2 3 2" xfId="8641"/>
    <cellStyle name="Обычный 4 5 2 3 2 2 3 2 2" xfId="8642"/>
    <cellStyle name="Обычный 4 5 2 3 2 2 3 2 2 2" xfId="17596"/>
    <cellStyle name="Обычный 4 5 2 3 2 2 3 2 3" xfId="17597"/>
    <cellStyle name="Обычный 4 5 2 3 2 2 3 3" xfId="8643"/>
    <cellStyle name="Обычный 4 5 2 3 2 2 3 3 2" xfId="17598"/>
    <cellStyle name="Обычный 4 5 2 3 2 2 3 4" xfId="8644"/>
    <cellStyle name="Обычный 4 5 2 3 2 2 3 4 2" xfId="17599"/>
    <cellStyle name="Обычный 4 5 2 3 2 2 3 5" xfId="17600"/>
    <cellStyle name="Обычный 4 5 2 3 2 2 4" xfId="8645"/>
    <cellStyle name="Обычный 4 5 2 3 2 2 4 2" xfId="8646"/>
    <cellStyle name="Обычный 4 5 2 3 2 2 4 2 2" xfId="17601"/>
    <cellStyle name="Обычный 4 5 2 3 2 2 4 3" xfId="17602"/>
    <cellStyle name="Обычный 4 5 2 3 2 2 5" xfId="8647"/>
    <cellStyle name="Обычный 4 5 2 3 2 2 5 2" xfId="17603"/>
    <cellStyle name="Обычный 4 5 2 3 2 2 6" xfId="8648"/>
    <cellStyle name="Обычный 4 5 2 3 2 2 6 2" xfId="17604"/>
    <cellStyle name="Обычный 4 5 2 3 2 2 7" xfId="17605"/>
    <cellStyle name="Обычный 4 5 2 3 2 3" xfId="8649"/>
    <cellStyle name="Обычный 4 5 2 3 2 3 2" xfId="8650"/>
    <cellStyle name="Обычный 4 5 2 3 2 3 2 2" xfId="8651"/>
    <cellStyle name="Обычный 4 5 2 3 2 3 2 2 2" xfId="17606"/>
    <cellStyle name="Обычный 4 5 2 3 2 3 2 3" xfId="8652"/>
    <cellStyle name="Обычный 4 5 2 3 2 3 2 3 2" xfId="17607"/>
    <cellStyle name="Обычный 4 5 2 3 2 3 2 4" xfId="17608"/>
    <cellStyle name="Обычный 4 5 2 3 2 3 3" xfId="8653"/>
    <cellStyle name="Обычный 4 5 2 3 2 3 3 2" xfId="17609"/>
    <cellStyle name="Обычный 4 5 2 3 2 3 4" xfId="8654"/>
    <cellStyle name="Обычный 4 5 2 3 2 3 4 2" xfId="17610"/>
    <cellStyle name="Обычный 4 5 2 3 2 3 5" xfId="17611"/>
    <cellStyle name="Обычный 4 5 2 3 2 4" xfId="8655"/>
    <cellStyle name="Обычный 4 5 2 3 2 4 2" xfId="8656"/>
    <cellStyle name="Обычный 4 5 2 3 2 4 2 2" xfId="8657"/>
    <cellStyle name="Обычный 4 5 2 3 2 4 2 2 2" xfId="17612"/>
    <cellStyle name="Обычный 4 5 2 3 2 4 2 3" xfId="17613"/>
    <cellStyle name="Обычный 4 5 2 3 2 4 3" xfId="8658"/>
    <cellStyle name="Обычный 4 5 2 3 2 4 3 2" xfId="17614"/>
    <cellStyle name="Обычный 4 5 2 3 2 4 4" xfId="8659"/>
    <cellStyle name="Обычный 4 5 2 3 2 4 4 2" xfId="17615"/>
    <cellStyle name="Обычный 4 5 2 3 2 4 5" xfId="17616"/>
    <cellStyle name="Обычный 4 5 2 3 2 5" xfId="8660"/>
    <cellStyle name="Обычный 4 5 2 3 2 5 2" xfId="8661"/>
    <cellStyle name="Обычный 4 5 2 3 2 5 2 2" xfId="17617"/>
    <cellStyle name="Обычный 4 5 2 3 2 5 3" xfId="17618"/>
    <cellStyle name="Обычный 4 5 2 3 2 6" xfId="8662"/>
    <cellStyle name="Обычный 4 5 2 3 2 6 2" xfId="17619"/>
    <cellStyle name="Обычный 4 5 2 3 2 7" xfId="8663"/>
    <cellStyle name="Обычный 4 5 2 3 2 7 2" xfId="17620"/>
    <cellStyle name="Обычный 4 5 2 3 2 8" xfId="17621"/>
    <cellStyle name="Обычный 4 5 2 3 3" xfId="8664"/>
    <cellStyle name="Обычный 4 5 2 3 3 2" xfId="8665"/>
    <cellStyle name="Обычный 4 5 2 3 3 2 2" xfId="8666"/>
    <cellStyle name="Обычный 4 5 2 3 3 2 2 2" xfId="8667"/>
    <cellStyle name="Обычный 4 5 2 3 3 2 2 2 2" xfId="17622"/>
    <cellStyle name="Обычный 4 5 2 3 3 2 2 3" xfId="8668"/>
    <cellStyle name="Обычный 4 5 2 3 3 2 2 3 2" xfId="17623"/>
    <cellStyle name="Обычный 4 5 2 3 3 2 2 4" xfId="17624"/>
    <cellStyle name="Обычный 4 5 2 3 3 2 3" xfId="8669"/>
    <cellStyle name="Обычный 4 5 2 3 3 2 3 2" xfId="17625"/>
    <cellStyle name="Обычный 4 5 2 3 3 2 4" xfId="8670"/>
    <cellStyle name="Обычный 4 5 2 3 3 2 4 2" xfId="17626"/>
    <cellStyle name="Обычный 4 5 2 3 3 2 5" xfId="17627"/>
    <cellStyle name="Обычный 4 5 2 3 3 3" xfId="8671"/>
    <cellStyle name="Обычный 4 5 2 3 3 3 2" xfId="8672"/>
    <cellStyle name="Обычный 4 5 2 3 3 3 2 2" xfId="8673"/>
    <cellStyle name="Обычный 4 5 2 3 3 3 2 2 2" xfId="17628"/>
    <cellStyle name="Обычный 4 5 2 3 3 3 2 3" xfId="17629"/>
    <cellStyle name="Обычный 4 5 2 3 3 3 3" xfId="8674"/>
    <cellStyle name="Обычный 4 5 2 3 3 3 3 2" xfId="17630"/>
    <cellStyle name="Обычный 4 5 2 3 3 3 4" xfId="8675"/>
    <cellStyle name="Обычный 4 5 2 3 3 3 4 2" xfId="17631"/>
    <cellStyle name="Обычный 4 5 2 3 3 3 5" xfId="17632"/>
    <cellStyle name="Обычный 4 5 2 3 3 4" xfId="8676"/>
    <cellStyle name="Обычный 4 5 2 3 3 4 2" xfId="8677"/>
    <cellStyle name="Обычный 4 5 2 3 3 4 2 2" xfId="17633"/>
    <cellStyle name="Обычный 4 5 2 3 3 4 3" xfId="17634"/>
    <cellStyle name="Обычный 4 5 2 3 3 5" xfId="8678"/>
    <cellStyle name="Обычный 4 5 2 3 3 5 2" xfId="17635"/>
    <cellStyle name="Обычный 4 5 2 3 3 6" xfId="8679"/>
    <cellStyle name="Обычный 4 5 2 3 3 6 2" xfId="17636"/>
    <cellStyle name="Обычный 4 5 2 3 3 7" xfId="17637"/>
    <cellStyle name="Обычный 4 5 2 3 4" xfId="8680"/>
    <cellStyle name="Обычный 4 5 2 3 4 2" xfId="8681"/>
    <cellStyle name="Обычный 4 5 2 3 4 2 2" xfId="8682"/>
    <cellStyle name="Обычный 4 5 2 3 4 2 2 2" xfId="17638"/>
    <cellStyle name="Обычный 4 5 2 3 4 2 3" xfId="8683"/>
    <cellStyle name="Обычный 4 5 2 3 4 2 3 2" xfId="17639"/>
    <cellStyle name="Обычный 4 5 2 3 4 2 4" xfId="17640"/>
    <cellStyle name="Обычный 4 5 2 3 4 3" xfId="8684"/>
    <cellStyle name="Обычный 4 5 2 3 4 3 2" xfId="17641"/>
    <cellStyle name="Обычный 4 5 2 3 4 4" xfId="8685"/>
    <cellStyle name="Обычный 4 5 2 3 4 4 2" xfId="17642"/>
    <cellStyle name="Обычный 4 5 2 3 4 5" xfId="17643"/>
    <cellStyle name="Обычный 4 5 2 3 5" xfId="8686"/>
    <cellStyle name="Обычный 4 5 2 3 5 2" xfId="8687"/>
    <cellStyle name="Обычный 4 5 2 3 5 2 2" xfId="8688"/>
    <cellStyle name="Обычный 4 5 2 3 5 2 2 2" xfId="17644"/>
    <cellStyle name="Обычный 4 5 2 3 5 2 3" xfId="17645"/>
    <cellStyle name="Обычный 4 5 2 3 5 3" xfId="8689"/>
    <cellStyle name="Обычный 4 5 2 3 5 3 2" xfId="17646"/>
    <cellStyle name="Обычный 4 5 2 3 5 4" xfId="8690"/>
    <cellStyle name="Обычный 4 5 2 3 5 4 2" xfId="17647"/>
    <cellStyle name="Обычный 4 5 2 3 5 5" xfId="17648"/>
    <cellStyle name="Обычный 4 5 2 3 6" xfId="8691"/>
    <cellStyle name="Обычный 4 5 2 3 6 2" xfId="8692"/>
    <cellStyle name="Обычный 4 5 2 3 6 2 2" xfId="17649"/>
    <cellStyle name="Обычный 4 5 2 3 6 3" xfId="17650"/>
    <cellStyle name="Обычный 4 5 2 3 7" xfId="8693"/>
    <cellStyle name="Обычный 4 5 2 3 7 2" xfId="17651"/>
    <cellStyle name="Обычный 4 5 2 3 8" xfId="8694"/>
    <cellStyle name="Обычный 4 5 2 3 8 2" xfId="17652"/>
    <cellStyle name="Обычный 4 5 2 3 9" xfId="17653"/>
    <cellStyle name="Обычный 4 5 2 4" xfId="8695"/>
    <cellStyle name="Обычный 4 5 2 4 2" xfId="8696"/>
    <cellStyle name="Обычный 4 5 2 4 2 2" xfId="8697"/>
    <cellStyle name="Обычный 4 5 2 4 2 2 2" xfId="8698"/>
    <cellStyle name="Обычный 4 5 2 4 2 2 2 2" xfId="8699"/>
    <cellStyle name="Обычный 4 5 2 4 2 2 2 2 2" xfId="17654"/>
    <cellStyle name="Обычный 4 5 2 4 2 2 2 3" xfId="8700"/>
    <cellStyle name="Обычный 4 5 2 4 2 2 2 3 2" xfId="17655"/>
    <cellStyle name="Обычный 4 5 2 4 2 2 2 4" xfId="17656"/>
    <cellStyle name="Обычный 4 5 2 4 2 2 3" xfId="8701"/>
    <cellStyle name="Обычный 4 5 2 4 2 2 3 2" xfId="17657"/>
    <cellStyle name="Обычный 4 5 2 4 2 2 4" xfId="8702"/>
    <cellStyle name="Обычный 4 5 2 4 2 2 4 2" xfId="17658"/>
    <cellStyle name="Обычный 4 5 2 4 2 2 5" xfId="17659"/>
    <cellStyle name="Обычный 4 5 2 4 2 3" xfId="8703"/>
    <cellStyle name="Обычный 4 5 2 4 2 3 2" xfId="8704"/>
    <cellStyle name="Обычный 4 5 2 4 2 3 2 2" xfId="8705"/>
    <cellStyle name="Обычный 4 5 2 4 2 3 2 2 2" xfId="17660"/>
    <cellStyle name="Обычный 4 5 2 4 2 3 2 3" xfId="17661"/>
    <cellStyle name="Обычный 4 5 2 4 2 3 3" xfId="8706"/>
    <cellStyle name="Обычный 4 5 2 4 2 3 3 2" xfId="17662"/>
    <cellStyle name="Обычный 4 5 2 4 2 3 4" xfId="8707"/>
    <cellStyle name="Обычный 4 5 2 4 2 3 4 2" xfId="17663"/>
    <cellStyle name="Обычный 4 5 2 4 2 3 5" xfId="17664"/>
    <cellStyle name="Обычный 4 5 2 4 2 4" xfId="8708"/>
    <cellStyle name="Обычный 4 5 2 4 2 4 2" xfId="8709"/>
    <cellStyle name="Обычный 4 5 2 4 2 4 2 2" xfId="17665"/>
    <cellStyle name="Обычный 4 5 2 4 2 4 3" xfId="17666"/>
    <cellStyle name="Обычный 4 5 2 4 2 5" xfId="8710"/>
    <cellStyle name="Обычный 4 5 2 4 2 5 2" xfId="17667"/>
    <cellStyle name="Обычный 4 5 2 4 2 6" xfId="8711"/>
    <cellStyle name="Обычный 4 5 2 4 2 6 2" xfId="17668"/>
    <cellStyle name="Обычный 4 5 2 4 2 7" xfId="17669"/>
    <cellStyle name="Обычный 4 5 2 4 3" xfId="8712"/>
    <cellStyle name="Обычный 4 5 2 4 3 2" xfId="8713"/>
    <cellStyle name="Обычный 4 5 2 4 3 2 2" xfId="8714"/>
    <cellStyle name="Обычный 4 5 2 4 3 2 2 2" xfId="17670"/>
    <cellStyle name="Обычный 4 5 2 4 3 2 3" xfId="8715"/>
    <cellStyle name="Обычный 4 5 2 4 3 2 3 2" xfId="17671"/>
    <cellStyle name="Обычный 4 5 2 4 3 2 4" xfId="17672"/>
    <cellStyle name="Обычный 4 5 2 4 3 3" xfId="8716"/>
    <cellStyle name="Обычный 4 5 2 4 3 3 2" xfId="17673"/>
    <cellStyle name="Обычный 4 5 2 4 3 4" xfId="8717"/>
    <cellStyle name="Обычный 4 5 2 4 3 4 2" xfId="17674"/>
    <cellStyle name="Обычный 4 5 2 4 3 5" xfId="17675"/>
    <cellStyle name="Обычный 4 5 2 4 4" xfId="8718"/>
    <cellStyle name="Обычный 4 5 2 4 4 2" xfId="8719"/>
    <cellStyle name="Обычный 4 5 2 4 4 2 2" xfId="8720"/>
    <cellStyle name="Обычный 4 5 2 4 4 2 2 2" xfId="17676"/>
    <cellStyle name="Обычный 4 5 2 4 4 2 3" xfId="17677"/>
    <cellStyle name="Обычный 4 5 2 4 4 3" xfId="8721"/>
    <cellStyle name="Обычный 4 5 2 4 4 3 2" xfId="17678"/>
    <cellStyle name="Обычный 4 5 2 4 4 4" xfId="8722"/>
    <cellStyle name="Обычный 4 5 2 4 4 4 2" xfId="17679"/>
    <cellStyle name="Обычный 4 5 2 4 4 5" xfId="17680"/>
    <cellStyle name="Обычный 4 5 2 4 5" xfId="8723"/>
    <cellStyle name="Обычный 4 5 2 4 5 2" xfId="8724"/>
    <cellStyle name="Обычный 4 5 2 4 5 2 2" xfId="17681"/>
    <cellStyle name="Обычный 4 5 2 4 5 3" xfId="17682"/>
    <cellStyle name="Обычный 4 5 2 4 6" xfId="8725"/>
    <cellStyle name="Обычный 4 5 2 4 6 2" xfId="17683"/>
    <cellStyle name="Обычный 4 5 2 4 7" xfId="8726"/>
    <cellStyle name="Обычный 4 5 2 4 7 2" xfId="17684"/>
    <cellStyle name="Обычный 4 5 2 4 8" xfId="17685"/>
    <cellStyle name="Обычный 4 5 2 5" xfId="8727"/>
    <cellStyle name="Обычный 4 5 2 5 2" xfId="8728"/>
    <cellStyle name="Обычный 4 5 2 5 2 2" xfId="8729"/>
    <cellStyle name="Обычный 4 5 2 5 2 2 2" xfId="8730"/>
    <cellStyle name="Обычный 4 5 2 5 2 2 2 2" xfId="17686"/>
    <cellStyle name="Обычный 4 5 2 5 2 2 3" xfId="8731"/>
    <cellStyle name="Обычный 4 5 2 5 2 2 3 2" xfId="17687"/>
    <cellStyle name="Обычный 4 5 2 5 2 2 4" xfId="17688"/>
    <cellStyle name="Обычный 4 5 2 5 2 3" xfId="8732"/>
    <cellStyle name="Обычный 4 5 2 5 2 3 2" xfId="17689"/>
    <cellStyle name="Обычный 4 5 2 5 2 4" xfId="8733"/>
    <cellStyle name="Обычный 4 5 2 5 2 4 2" xfId="17690"/>
    <cellStyle name="Обычный 4 5 2 5 2 5" xfId="17691"/>
    <cellStyle name="Обычный 4 5 2 5 3" xfId="8734"/>
    <cellStyle name="Обычный 4 5 2 5 3 2" xfId="8735"/>
    <cellStyle name="Обычный 4 5 2 5 3 2 2" xfId="8736"/>
    <cellStyle name="Обычный 4 5 2 5 3 2 2 2" xfId="17692"/>
    <cellStyle name="Обычный 4 5 2 5 3 2 3" xfId="17693"/>
    <cellStyle name="Обычный 4 5 2 5 3 3" xfId="8737"/>
    <cellStyle name="Обычный 4 5 2 5 3 3 2" xfId="17694"/>
    <cellStyle name="Обычный 4 5 2 5 3 4" xfId="8738"/>
    <cellStyle name="Обычный 4 5 2 5 3 4 2" xfId="17695"/>
    <cellStyle name="Обычный 4 5 2 5 3 5" xfId="17696"/>
    <cellStyle name="Обычный 4 5 2 5 4" xfId="8739"/>
    <cellStyle name="Обычный 4 5 2 5 4 2" xfId="8740"/>
    <cellStyle name="Обычный 4 5 2 5 4 2 2" xfId="17697"/>
    <cellStyle name="Обычный 4 5 2 5 4 3" xfId="17698"/>
    <cellStyle name="Обычный 4 5 2 5 5" xfId="8741"/>
    <cellStyle name="Обычный 4 5 2 5 5 2" xfId="17699"/>
    <cellStyle name="Обычный 4 5 2 5 6" xfId="8742"/>
    <cellStyle name="Обычный 4 5 2 5 6 2" xfId="17700"/>
    <cellStyle name="Обычный 4 5 2 5 7" xfId="17701"/>
    <cellStyle name="Обычный 4 5 2 6" xfId="8743"/>
    <cellStyle name="Обычный 4 5 2 6 2" xfId="8744"/>
    <cellStyle name="Обычный 4 5 2 6 2 2" xfId="8745"/>
    <cellStyle name="Обычный 4 5 2 6 2 2 2" xfId="17702"/>
    <cellStyle name="Обычный 4 5 2 6 2 3" xfId="8746"/>
    <cellStyle name="Обычный 4 5 2 6 2 3 2" xfId="17703"/>
    <cellStyle name="Обычный 4 5 2 6 2 4" xfId="17704"/>
    <cellStyle name="Обычный 4 5 2 6 3" xfId="8747"/>
    <cellStyle name="Обычный 4 5 2 6 3 2" xfId="17705"/>
    <cellStyle name="Обычный 4 5 2 6 4" xfId="8748"/>
    <cellStyle name="Обычный 4 5 2 6 4 2" xfId="17706"/>
    <cellStyle name="Обычный 4 5 2 6 5" xfId="17707"/>
    <cellStyle name="Обычный 4 5 2 7" xfId="8749"/>
    <cellStyle name="Обычный 4 5 2 7 2" xfId="8750"/>
    <cellStyle name="Обычный 4 5 2 7 2 2" xfId="8751"/>
    <cellStyle name="Обычный 4 5 2 7 2 2 2" xfId="17708"/>
    <cellStyle name="Обычный 4 5 2 7 2 3" xfId="17709"/>
    <cellStyle name="Обычный 4 5 2 7 3" xfId="8752"/>
    <cellStyle name="Обычный 4 5 2 7 3 2" xfId="17710"/>
    <cellStyle name="Обычный 4 5 2 7 4" xfId="8753"/>
    <cellStyle name="Обычный 4 5 2 7 4 2" xfId="17711"/>
    <cellStyle name="Обычный 4 5 2 7 5" xfId="17712"/>
    <cellStyle name="Обычный 4 5 2 8" xfId="8754"/>
    <cellStyle name="Обычный 4 5 2 8 2" xfId="8755"/>
    <cellStyle name="Обычный 4 5 2 8 2 2" xfId="17713"/>
    <cellStyle name="Обычный 4 5 2 8 3" xfId="17714"/>
    <cellStyle name="Обычный 4 5 2 9" xfId="8756"/>
    <cellStyle name="Обычный 4 5 2 9 2" xfId="17715"/>
    <cellStyle name="Обычный 4 5 3" xfId="8757"/>
    <cellStyle name="Обычный 4 5 3 10" xfId="17716"/>
    <cellStyle name="Обычный 4 5 3 2" xfId="8758"/>
    <cellStyle name="Обычный 4 5 3 2 2" xfId="8759"/>
    <cellStyle name="Обычный 4 5 3 2 2 2" xfId="8760"/>
    <cellStyle name="Обычный 4 5 3 2 2 2 2" xfId="8761"/>
    <cellStyle name="Обычный 4 5 3 2 2 2 2 2" xfId="8762"/>
    <cellStyle name="Обычный 4 5 3 2 2 2 2 2 2" xfId="8763"/>
    <cellStyle name="Обычный 4 5 3 2 2 2 2 2 2 2" xfId="17717"/>
    <cellStyle name="Обычный 4 5 3 2 2 2 2 2 3" xfId="8764"/>
    <cellStyle name="Обычный 4 5 3 2 2 2 2 2 3 2" xfId="17718"/>
    <cellStyle name="Обычный 4 5 3 2 2 2 2 2 4" xfId="17719"/>
    <cellStyle name="Обычный 4 5 3 2 2 2 2 3" xfId="8765"/>
    <cellStyle name="Обычный 4 5 3 2 2 2 2 3 2" xfId="17720"/>
    <cellStyle name="Обычный 4 5 3 2 2 2 2 4" xfId="8766"/>
    <cellStyle name="Обычный 4 5 3 2 2 2 2 4 2" xfId="17721"/>
    <cellStyle name="Обычный 4 5 3 2 2 2 2 5" xfId="17722"/>
    <cellStyle name="Обычный 4 5 3 2 2 2 3" xfId="8767"/>
    <cellStyle name="Обычный 4 5 3 2 2 2 3 2" xfId="8768"/>
    <cellStyle name="Обычный 4 5 3 2 2 2 3 2 2" xfId="8769"/>
    <cellStyle name="Обычный 4 5 3 2 2 2 3 2 2 2" xfId="17723"/>
    <cellStyle name="Обычный 4 5 3 2 2 2 3 2 3" xfId="17724"/>
    <cellStyle name="Обычный 4 5 3 2 2 2 3 3" xfId="8770"/>
    <cellStyle name="Обычный 4 5 3 2 2 2 3 3 2" xfId="17725"/>
    <cellStyle name="Обычный 4 5 3 2 2 2 3 4" xfId="8771"/>
    <cellStyle name="Обычный 4 5 3 2 2 2 3 4 2" xfId="17726"/>
    <cellStyle name="Обычный 4 5 3 2 2 2 3 5" xfId="17727"/>
    <cellStyle name="Обычный 4 5 3 2 2 2 4" xfId="8772"/>
    <cellStyle name="Обычный 4 5 3 2 2 2 4 2" xfId="8773"/>
    <cellStyle name="Обычный 4 5 3 2 2 2 4 2 2" xfId="17728"/>
    <cellStyle name="Обычный 4 5 3 2 2 2 4 3" xfId="17729"/>
    <cellStyle name="Обычный 4 5 3 2 2 2 5" xfId="8774"/>
    <cellStyle name="Обычный 4 5 3 2 2 2 5 2" xfId="17730"/>
    <cellStyle name="Обычный 4 5 3 2 2 2 6" xfId="8775"/>
    <cellStyle name="Обычный 4 5 3 2 2 2 6 2" xfId="17731"/>
    <cellStyle name="Обычный 4 5 3 2 2 2 7" xfId="17732"/>
    <cellStyle name="Обычный 4 5 3 2 2 3" xfId="8776"/>
    <cellStyle name="Обычный 4 5 3 2 2 3 2" xfId="8777"/>
    <cellStyle name="Обычный 4 5 3 2 2 3 2 2" xfId="8778"/>
    <cellStyle name="Обычный 4 5 3 2 2 3 2 2 2" xfId="17733"/>
    <cellStyle name="Обычный 4 5 3 2 2 3 2 3" xfId="8779"/>
    <cellStyle name="Обычный 4 5 3 2 2 3 2 3 2" xfId="17734"/>
    <cellStyle name="Обычный 4 5 3 2 2 3 2 4" xfId="17735"/>
    <cellStyle name="Обычный 4 5 3 2 2 3 3" xfId="8780"/>
    <cellStyle name="Обычный 4 5 3 2 2 3 3 2" xfId="17736"/>
    <cellStyle name="Обычный 4 5 3 2 2 3 4" xfId="8781"/>
    <cellStyle name="Обычный 4 5 3 2 2 3 4 2" xfId="17737"/>
    <cellStyle name="Обычный 4 5 3 2 2 3 5" xfId="17738"/>
    <cellStyle name="Обычный 4 5 3 2 2 4" xfId="8782"/>
    <cellStyle name="Обычный 4 5 3 2 2 4 2" xfId="8783"/>
    <cellStyle name="Обычный 4 5 3 2 2 4 2 2" xfId="8784"/>
    <cellStyle name="Обычный 4 5 3 2 2 4 2 2 2" xfId="17739"/>
    <cellStyle name="Обычный 4 5 3 2 2 4 2 3" xfId="17740"/>
    <cellStyle name="Обычный 4 5 3 2 2 4 3" xfId="8785"/>
    <cellStyle name="Обычный 4 5 3 2 2 4 3 2" xfId="17741"/>
    <cellStyle name="Обычный 4 5 3 2 2 4 4" xfId="8786"/>
    <cellStyle name="Обычный 4 5 3 2 2 4 4 2" xfId="17742"/>
    <cellStyle name="Обычный 4 5 3 2 2 4 5" xfId="17743"/>
    <cellStyle name="Обычный 4 5 3 2 2 5" xfId="8787"/>
    <cellStyle name="Обычный 4 5 3 2 2 5 2" xfId="8788"/>
    <cellStyle name="Обычный 4 5 3 2 2 5 2 2" xfId="17744"/>
    <cellStyle name="Обычный 4 5 3 2 2 5 3" xfId="17745"/>
    <cellStyle name="Обычный 4 5 3 2 2 6" xfId="8789"/>
    <cellStyle name="Обычный 4 5 3 2 2 6 2" xfId="17746"/>
    <cellStyle name="Обычный 4 5 3 2 2 7" xfId="8790"/>
    <cellStyle name="Обычный 4 5 3 2 2 7 2" xfId="17747"/>
    <cellStyle name="Обычный 4 5 3 2 2 8" xfId="17748"/>
    <cellStyle name="Обычный 4 5 3 2 3" xfId="8791"/>
    <cellStyle name="Обычный 4 5 3 2 3 2" xfId="8792"/>
    <cellStyle name="Обычный 4 5 3 2 3 2 2" xfId="8793"/>
    <cellStyle name="Обычный 4 5 3 2 3 2 2 2" xfId="8794"/>
    <cellStyle name="Обычный 4 5 3 2 3 2 2 2 2" xfId="17749"/>
    <cellStyle name="Обычный 4 5 3 2 3 2 2 3" xfId="8795"/>
    <cellStyle name="Обычный 4 5 3 2 3 2 2 3 2" xfId="17750"/>
    <cellStyle name="Обычный 4 5 3 2 3 2 2 4" xfId="17751"/>
    <cellStyle name="Обычный 4 5 3 2 3 2 3" xfId="8796"/>
    <cellStyle name="Обычный 4 5 3 2 3 2 3 2" xfId="17752"/>
    <cellStyle name="Обычный 4 5 3 2 3 2 4" xfId="8797"/>
    <cellStyle name="Обычный 4 5 3 2 3 2 4 2" xfId="17753"/>
    <cellStyle name="Обычный 4 5 3 2 3 2 5" xfId="17754"/>
    <cellStyle name="Обычный 4 5 3 2 3 3" xfId="8798"/>
    <cellStyle name="Обычный 4 5 3 2 3 3 2" xfId="8799"/>
    <cellStyle name="Обычный 4 5 3 2 3 3 2 2" xfId="8800"/>
    <cellStyle name="Обычный 4 5 3 2 3 3 2 2 2" xfId="17755"/>
    <cellStyle name="Обычный 4 5 3 2 3 3 2 3" xfId="17756"/>
    <cellStyle name="Обычный 4 5 3 2 3 3 3" xfId="8801"/>
    <cellStyle name="Обычный 4 5 3 2 3 3 3 2" xfId="17757"/>
    <cellStyle name="Обычный 4 5 3 2 3 3 4" xfId="8802"/>
    <cellStyle name="Обычный 4 5 3 2 3 3 4 2" xfId="17758"/>
    <cellStyle name="Обычный 4 5 3 2 3 3 5" xfId="17759"/>
    <cellStyle name="Обычный 4 5 3 2 3 4" xfId="8803"/>
    <cellStyle name="Обычный 4 5 3 2 3 4 2" xfId="8804"/>
    <cellStyle name="Обычный 4 5 3 2 3 4 2 2" xfId="17760"/>
    <cellStyle name="Обычный 4 5 3 2 3 4 3" xfId="17761"/>
    <cellStyle name="Обычный 4 5 3 2 3 5" xfId="8805"/>
    <cellStyle name="Обычный 4 5 3 2 3 5 2" xfId="17762"/>
    <cellStyle name="Обычный 4 5 3 2 3 6" xfId="8806"/>
    <cellStyle name="Обычный 4 5 3 2 3 6 2" xfId="17763"/>
    <cellStyle name="Обычный 4 5 3 2 3 7" xfId="17764"/>
    <cellStyle name="Обычный 4 5 3 2 4" xfId="8807"/>
    <cellStyle name="Обычный 4 5 3 2 4 2" xfId="8808"/>
    <cellStyle name="Обычный 4 5 3 2 4 2 2" xfId="8809"/>
    <cellStyle name="Обычный 4 5 3 2 4 2 2 2" xfId="17765"/>
    <cellStyle name="Обычный 4 5 3 2 4 2 3" xfId="8810"/>
    <cellStyle name="Обычный 4 5 3 2 4 2 3 2" xfId="17766"/>
    <cellStyle name="Обычный 4 5 3 2 4 2 4" xfId="17767"/>
    <cellStyle name="Обычный 4 5 3 2 4 3" xfId="8811"/>
    <cellStyle name="Обычный 4 5 3 2 4 3 2" xfId="17768"/>
    <cellStyle name="Обычный 4 5 3 2 4 4" xfId="8812"/>
    <cellStyle name="Обычный 4 5 3 2 4 4 2" xfId="17769"/>
    <cellStyle name="Обычный 4 5 3 2 4 5" xfId="17770"/>
    <cellStyle name="Обычный 4 5 3 2 5" xfId="8813"/>
    <cellStyle name="Обычный 4 5 3 2 5 2" xfId="8814"/>
    <cellStyle name="Обычный 4 5 3 2 5 2 2" xfId="8815"/>
    <cellStyle name="Обычный 4 5 3 2 5 2 2 2" xfId="17771"/>
    <cellStyle name="Обычный 4 5 3 2 5 2 3" xfId="17772"/>
    <cellStyle name="Обычный 4 5 3 2 5 3" xfId="8816"/>
    <cellStyle name="Обычный 4 5 3 2 5 3 2" xfId="17773"/>
    <cellStyle name="Обычный 4 5 3 2 5 4" xfId="8817"/>
    <cellStyle name="Обычный 4 5 3 2 5 4 2" xfId="17774"/>
    <cellStyle name="Обычный 4 5 3 2 5 5" xfId="17775"/>
    <cellStyle name="Обычный 4 5 3 2 6" xfId="8818"/>
    <cellStyle name="Обычный 4 5 3 2 6 2" xfId="8819"/>
    <cellStyle name="Обычный 4 5 3 2 6 2 2" xfId="17776"/>
    <cellStyle name="Обычный 4 5 3 2 6 3" xfId="17777"/>
    <cellStyle name="Обычный 4 5 3 2 7" xfId="8820"/>
    <cellStyle name="Обычный 4 5 3 2 7 2" xfId="17778"/>
    <cellStyle name="Обычный 4 5 3 2 8" xfId="8821"/>
    <cellStyle name="Обычный 4 5 3 2 8 2" xfId="17779"/>
    <cellStyle name="Обычный 4 5 3 2 9" xfId="17780"/>
    <cellStyle name="Обычный 4 5 3 3" xfId="8822"/>
    <cellStyle name="Обычный 4 5 3 3 2" xfId="8823"/>
    <cellStyle name="Обычный 4 5 3 3 2 2" xfId="8824"/>
    <cellStyle name="Обычный 4 5 3 3 2 2 2" xfId="8825"/>
    <cellStyle name="Обычный 4 5 3 3 2 2 2 2" xfId="8826"/>
    <cellStyle name="Обычный 4 5 3 3 2 2 2 2 2" xfId="17781"/>
    <cellStyle name="Обычный 4 5 3 3 2 2 2 3" xfId="8827"/>
    <cellStyle name="Обычный 4 5 3 3 2 2 2 3 2" xfId="17782"/>
    <cellStyle name="Обычный 4 5 3 3 2 2 2 4" xfId="17783"/>
    <cellStyle name="Обычный 4 5 3 3 2 2 3" xfId="8828"/>
    <cellStyle name="Обычный 4 5 3 3 2 2 3 2" xfId="17784"/>
    <cellStyle name="Обычный 4 5 3 3 2 2 4" xfId="8829"/>
    <cellStyle name="Обычный 4 5 3 3 2 2 4 2" xfId="17785"/>
    <cellStyle name="Обычный 4 5 3 3 2 2 5" xfId="17786"/>
    <cellStyle name="Обычный 4 5 3 3 2 3" xfId="8830"/>
    <cellStyle name="Обычный 4 5 3 3 2 3 2" xfId="8831"/>
    <cellStyle name="Обычный 4 5 3 3 2 3 2 2" xfId="8832"/>
    <cellStyle name="Обычный 4 5 3 3 2 3 2 2 2" xfId="17787"/>
    <cellStyle name="Обычный 4 5 3 3 2 3 2 3" xfId="17788"/>
    <cellStyle name="Обычный 4 5 3 3 2 3 3" xfId="8833"/>
    <cellStyle name="Обычный 4 5 3 3 2 3 3 2" xfId="17789"/>
    <cellStyle name="Обычный 4 5 3 3 2 3 4" xfId="8834"/>
    <cellStyle name="Обычный 4 5 3 3 2 3 4 2" xfId="17790"/>
    <cellStyle name="Обычный 4 5 3 3 2 3 5" xfId="17791"/>
    <cellStyle name="Обычный 4 5 3 3 2 4" xfId="8835"/>
    <cellStyle name="Обычный 4 5 3 3 2 4 2" xfId="8836"/>
    <cellStyle name="Обычный 4 5 3 3 2 4 2 2" xfId="17792"/>
    <cellStyle name="Обычный 4 5 3 3 2 4 3" xfId="17793"/>
    <cellStyle name="Обычный 4 5 3 3 2 5" xfId="8837"/>
    <cellStyle name="Обычный 4 5 3 3 2 5 2" xfId="17794"/>
    <cellStyle name="Обычный 4 5 3 3 2 6" xfId="8838"/>
    <cellStyle name="Обычный 4 5 3 3 2 6 2" xfId="17795"/>
    <cellStyle name="Обычный 4 5 3 3 2 7" xfId="17796"/>
    <cellStyle name="Обычный 4 5 3 3 3" xfId="8839"/>
    <cellStyle name="Обычный 4 5 3 3 3 2" xfId="8840"/>
    <cellStyle name="Обычный 4 5 3 3 3 2 2" xfId="8841"/>
    <cellStyle name="Обычный 4 5 3 3 3 2 2 2" xfId="17797"/>
    <cellStyle name="Обычный 4 5 3 3 3 2 3" xfId="8842"/>
    <cellStyle name="Обычный 4 5 3 3 3 2 3 2" xfId="17798"/>
    <cellStyle name="Обычный 4 5 3 3 3 2 4" xfId="17799"/>
    <cellStyle name="Обычный 4 5 3 3 3 3" xfId="8843"/>
    <cellStyle name="Обычный 4 5 3 3 3 3 2" xfId="17800"/>
    <cellStyle name="Обычный 4 5 3 3 3 4" xfId="8844"/>
    <cellStyle name="Обычный 4 5 3 3 3 4 2" xfId="17801"/>
    <cellStyle name="Обычный 4 5 3 3 3 5" xfId="17802"/>
    <cellStyle name="Обычный 4 5 3 3 4" xfId="8845"/>
    <cellStyle name="Обычный 4 5 3 3 4 2" xfId="8846"/>
    <cellStyle name="Обычный 4 5 3 3 4 2 2" xfId="8847"/>
    <cellStyle name="Обычный 4 5 3 3 4 2 2 2" xfId="17803"/>
    <cellStyle name="Обычный 4 5 3 3 4 2 3" xfId="17804"/>
    <cellStyle name="Обычный 4 5 3 3 4 3" xfId="8848"/>
    <cellStyle name="Обычный 4 5 3 3 4 3 2" xfId="17805"/>
    <cellStyle name="Обычный 4 5 3 3 4 4" xfId="8849"/>
    <cellStyle name="Обычный 4 5 3 3 4 4 2" xfId="17806"/>
    <cellStyle name="Обычный 4 5 3 3 4 5" xfId="17807"/>
    <cellStyle name="Обычный 4 5 3 3 5" xfId="8850"/>
    <cellStyle name="Обычный 4 5 3 3 5 2" xfId="8851"/>
    <cellStyle name="Обычный 4 5 3 3 5 2 2" xfId="17808"/>
    <cellStyle name="Обычный 4 5 3 3 5 3" xfId="17809"/>
    <cellStyle name="Обычный 4 5 3 3 6" xfId="8852"/>
    <cellStyle name="Обычный 4 5 3 3 6 2" xfId="17810"/>
    <cellStyle name="Обычный 4 5 3 3 7" xfId="8853"/>
    <cellStyle name="Обычный 4 5 3 3 7 2" xfId="17811"/>
    <cellStyle name="Обычный 4 5 3 3 8" xfId="17812"/>
    <cellStyle name="Обычный 4 5 3 4" xfId="8854"/>
    <cellStyle name="Обычный 4 5 3 4 2" xfId="8855"/>
    <cellStyle name="Обычный 4 5 3 4 2 2" xfId="8856"/>
    <cellStyle name="Обычный 4 5 3 4 2 2 2" xfId="8857"/>
    <cellStyle name="Обычный 4 5 3 4 2 2 2 2" xfId="17813"/>
    <cellStyle name="Обычный 4 5 3 4 2 2 3" xfId="8858"/>
    <cellStyle name="Обычный 4 5 3 4 2 2 3 2" xfId="17814"/>
    <cellStyle name="Обычный 4 5 3 4 2 2 4" xfId="17815"/>
    <cellStyle name="Обычный 4 5 3 4 2 3" xfId="8859"/>
    <cellStyle name="Обычный 4 5 3 4 2 3 2" xfId="17816"/>
    <cellStyle name="Обычный 4 5 3 4 2 4" xfId="8860"/>
    <cellStyle name="Обычный 4 5 3 4 2 4 2" xfId="17817"/>
    <cellStyle name="Обычный 4 5 3 4 2 5" xfId="17818"/>
    <cellStyle name="Обычный 4 5 3 4 3" xfId="8861"/>
    <cellStyle name="Обычный 4 5 3 4 3 2" xfId="8862"/>
    <cellStyle name="Обычный 4 5 3 4 3 2 2" xfId="8863"/>
    <cellStyle name="Обычный 4 5 3 4 3 2 2 2" xfId="17819"/>
    <cellStyle name="Обычный 4 5 3 4 3 2 3" xfId="17820"/>
    <cellStyle name="Обычный 4 5 3 4 3 3" xfId="8864"/>
    <cellStyle name="Обычный 4 5 3 4 3 3 2" xfId="17821"/>
    <cellStyle name="Обычный 4 5 3 4 3 4" xfId="8865"/>
    <cellStyle name="Обычный 4 5 3 4 3 4 2" xfId="17822"/>
    <cellStyle name="Обычный 4 5 3 4 3 5" xfId="17823"/>
    <cellStyle name="Обычный 4 5 3 4 4" xfId="8866"/>
    <cellStyle name="Обычный 4 5 3 4 4 2" xfId="8867"/>
    <cellStyle name="Обычный 4 5 3 4 4 2 2" xfId="17824"/>
    <cellStyle name="Обычный 4 5 3 4 4 3" xfId="17825"/>
    <cellStyle name="Обычный 4 5 3 4 5" xfId="8868"/>
    <cellStyle name="Обычный 4 5 3 4 5 2" xfId="17826"/>
    <cellStyle name="Обычный 4 5 3 4 6" xfId="8869"/>
    <cellStyle name="Обычный 4 5 3 4 6 2" xfId="17827"/>
    <cellStyle name="Обычный 4 5 3 4 7" xfId="17828"/>
    <cellStyle name="Обычный 4 5 3 5" xfId="8870"/>
    <cellStyle name="Обычный 4 5 3 5 2" xfId="8871"/>
    <cellStyle name="Обычный 4 5 3 5 2 2" xfId="8872"/>
    <cellStyle name="Обычный 4 5 3 5 2 2 2" xfId="17829"/>
    <cellStyle name="Обычный 4 5 3 5 2 3" xfId="8873"/>
    <cellStyle name="Обычный 4 5 3 5 2 3 2" xfId="17830"/>
    <cellStyle name="Обычный 4 5 3 5 2 4" xfId="17831"/>
    <cellStyle name="Обычный 4 5 3 5 3" xfId="8874"/>
    <cellStyle name="Обычный 4 5 3 5 3 2" xfId="17832"/>
    <cellStyle name="Обычный 4 5 3 5 4" xfId="8875"/>
    <cellStyle name="Обычный 4 5 3 5 4 2" xfId="17833"/>
    <cellStyle name="Обычный 4 5 3 5 5" xfId="17834"/>
    <cellStyle name="Обычный 4 5 3 6" xfId="8876"/>
    <cellStyle name="Обычный 4 5 3 6 2" xfId="8877"/>
    <cellStyle name="Обычный 4 5 3 6 2 2" xfId="8878"/>
    <cellStyle name="Обычный 4 5 3 6 2 2 2" xfId="17835"/>
    <cellStyle name="Обычный 4 5 3 6 2 3" xfId="17836"/>
    <cellStyle name="Обычный 4 5 3 6 3" xfId="8879"/>
    <cellStyle name="Обычный 4 5 3 6 3 2" xfId="17837"/>
    <cellStyle name="Обычный 4 5 3 6 4" xfId="8880"/>
    <cellStyle name="Обычный 4 5 3 6 4 2" xfId="17838"/>
    <cellStyle name="Обычный 4 5 3 6 5" xfId="17839"/>
    <cellStyle name="Обычный 4 5 3 7" xfId="8881"/>
    <cellStyle name="Обычный 4 5 3 7 2" xfId="8882"/>
    <cellStyle name="Обычный 4 5 3 7 2 2" xfId="17840"/>
    <cellStyle name="Обычный 4 5 3 7 3" xfId="17841"/>
    <cellStyle name="Обычный 4 5 3 8" xfId="8883"/>
    <cellStyle name="Обычный 4 5 3 8 2" xfId="17842"/>
    <cellStyle name="Обычный 4 5 3 9" xfId="8884"/>
    <cellStyle name="Обычный 4 5 3 9 2" xfId="17843"/>
    <cellStyle name="Обычный 4 5 4" xfId="8885"/>
    <cellStyle name="Обычный 4 5 4 2" xfId="8886"/>
    <cellStyle name="Обычный 4 5 4 2 2" xfId="8887"/>
    <cellStyle name="Обычный 4 5 4 2 2 2" xfId="8888"/>
    <cellStyle name="Обычный 4 5 4 2 2 2 2" xfId="8889"/>
    <cellStyle name="Обычный 4 5 4 2 2 2 2 2" xfId="8890"/>
    <cellStyle name="Обычный 4 5 4 2 2 2 2 2 2" xfId="17844"/>
    <cellStyle name="Обычный 4 5 4 2 2 2 2 3" xfId="8891"/>
    <cellStyle name="Обычный 4 5 4 2 2 2 2 3 2" xfId="17845"/>
    <cellStyle name="Обычный 4 5 4 2 2 2 2 4" xfId="17846"/>
    <cellStyle name="Обычный 4 5 4 2 2 2 3" xfId="8892"/>
    <cellStyle name="Обычный 4 5 4 2 2 2 3 2" xfId="17847"/>
    <cellStyle name="Обычный 4 5 4 2 2 2 4" xfId="8893"/>
    <cellStyle name="Обычный 4 5 4 2 2 2 4 2" xfId="17848"/>
    <cellStyle name="Обычный 4 5 4 2 2 2 5" xfId="17849"/>
    <cellStyle name="Обычный 4 5 4 2 2 3" xfId="8894"/>
    <cellStyle name="Обычный 4 5 4 2 2 3 2" xfId="8895"/>
    <cellStyle name="Обычный 4 5 4 2 2 3 2 2" xfId="8896"/>
    <cellStyle name="Обычный 4 5 4 2 2 3 2 2 2" xfId="17850"/>
    <cellStyle name="Обычный 4 5 4 2 2 3 2 3" xfId="17851"/>
    <cellStyle name="Обычный 4 5 4 2 2 3 3" xfId="8897"/>
    <cellStyle name="Обычный 4 5 4 2 2 3 3 2" xfId="17852"/>
    <cellStyle name="Обычный 4 5 4 2 2 3 4" xfId="8898"/>
    <cellStyle name="Обычный 4 5 4 2 2 3 4 2" xfId="17853"/>
    <cellStyle name="Обычный 4 5 4 2 2 3 5" xfId="17854"/>
    <cellStyle name="Обычный 4 5 4 2 2 4" xfId="8899"/>
    <cellStyle name="Обычный 4 5 4 2 2 4 2" xfId="8900"/>
    <cellStyle name="Обычный 4 5 4 2 2 4 2 2" xfId="17855"/>
    <cellStyle name="Обычный 4 5 4 2 2 4 3" xfId="17856"/>
    <cellStyle name="Обычный 4 5 4 2 2 5" xfId="8901"/>
    <cellStyle name="Обычный 4 5 4 2 2 5 2" xfId="17857"/>
    <cellStyle name="Обычный 4 5 4 2 2 6" xfId="8902"/>
    <cellStyle name="Обычный 4 5 4 2 2 6 2" xfId="17858"/>
    <cellStyle name="Обычный 4 5 4 2 2 7" xfId="17859"/>
    <cellStyle name="Обычный 4 5 4 2 3" xfId="8903"/>
    <cellStyle name="Обычный 4 5 4 2 3 2" xfId="8904"/>
    <cellStyle name="Обычный 4 5 4 2 3 2 2" xfId="8905"/>
    <cellStyle name="Обычный 4 5 4 2 3 2 2 2" xfId="17860"/>
    <cellStyle name="Обычный 4 5 4 2 3 2 3" xfId="8906"/>
    <cellStyle name="Обычный 4 5 4 2 3 2 3 2" xfId="17861"/>
    <cellStyle name="Обычный 4 5 4 2 3 2 4" xfId="17862"/>
    <cellStyle name="Обычный 4 5 4 2 3 3" xfId="8907"/>
    <cellStyle name="Обычный 4 5 4 2 3 3 2" xfId="17863"/>
    <cellStyle name="Обычный 4 5 4 2 3 4" xfId="8908"/>
    <cellStyle name="Обычный 4 5 4 2 3 4 2" xfId="17864"/>
    <cellStyle name="Обычный 4 5 4 2 3 5" xfId="17865"/>
    <cellStyle name="Обычный 4 5 4 2 4" xfId="8909"/>
    <cellStyle name="Обычный 4 5 4 2 4 2" xfId="8910"/>
    <cellStyle name="Обычный 4 5 4 2 4 2 2" xfId="8911"/>
    <cellStyle name="Обычный 4 5 4 2 4 2 2 2" xfId="17866"/>
    <cellStyle name="Обычный 4 5 4 2 4 2 3" xfId="17867"/>
    <cellStyle name="Обычный 4 5 4 2 4 3" xfId="8912"/>
    <cellStyle name="Обычный 4 5 4 2 4 3 2" xfId="17868"/>
    <cellStyle name="Обычный 4 5 4 2 4 4" xfId="8913"/>
    <cellStyle name="Обычный 4 5 4 2 4 4 2" xfId="17869"/>
    <cellStyle name="Обычный 4 5 4 2 4 5" xfId="17870"/>
    <cellStyle name="Обычный 4 5 4 2 5" xfId="8914"/>
    <cellStyle name="Обычный 4 5 4 2 5 2" xfId="8915"/>
    <cellStyle name="Обычный 4 5 4 2 5 2 2" xfId="17871"/>
    <cellStyle name="Обычный 4 5 4 2 5 3" xfId="17872"/>
    <cellStyle name="Обычный 4 5 4 2 6" xfId="8916"/>
    <cellStyle name="Обычный 4 5 4 2 6 2" xfId="17873"/>
    <cellStyle name="Обычный 4 5 4 2 7" xfId="8917"/>
    <cellStyle name="Обычный 4 5 4 2 7 2" xfId="17874"/>
    <cellStyle name="Обычный 4 5 4 2 8" xfId="17875"/>
    <cellStyle name="Обычный 4 5 4 3" xfId="8918"/>
    <cellStyle name="Обычный 4 5 4 3 2" xfId="8919"/>
    <cellStyle name="Обычный 4 5 4 3 2 2" xfId="8920"/>
    <cellStyle name="Обычный 4 5 4 3 2 2 2" xfId="8921"/>
    <cellStyle name="Обычный 4 5 4 3 2 2 2 2" xfId="17876"/>
    <cellStyle name="Обычный 4 5 4 3 2 2 3" xfId="8922"/>
    <cellStyle name="Обычный 4 5 4 3 2 2 3 2" xfId="17877"/>
    <cellStyle name="Обычный 4 5 4 3 2 2 4" xfId="17878"/>
    <cellStyle name="Обычный 4 5 4 3 2 3" xfId="8923"/>
    <cellStyle name="Обычный 4 5 4 3 2 3 2" xfId="17879"/>
    <cellStyle name="Обычный 4 5 4 3 2 4" xfId="8924"/>
    <cellStyle name="Обычный 4 5 4 3 2 4 2" xfId="17880"/>
    <cellStyle name="Обычный 4 5 4 3 2 5" xfId="17881"/>
    <cellStyle name="Обычный 4 5 4 3 3" xfId="8925"/>
    <cellStyle name="Обычный 4 5 4 3 3 2" xfId="8926"/>
    <cellStyle name="Обычный 4 5 4 3 3 2 2" xfId="8927"/>
    <cellStyle name="Обычный 4 5 4 3 3 2 2 2" xfId="17882"/>
    <cellStyle name="Обычный 4 5 4 3 3 2 3" xfId="17883"/>
    <cellStyle name="Обычный 4 5 4 3 3 3" xfId="8928"/>
    <cellStyle name="Обычный 4 5 4 3 3 3 2" xfId="17884"/>
    <cellStyle name="Обычный 4 5 4 3 3 4" xfId="8929"/>
    <cellStyle name="Обычный 4 5 4 3 3 4 2" xfId="17885"/>
    <cellStyle name="Обычный 4 5 4 3 3 5" xfId="17886"/>
    <cellStyle name="Обычный 4 5 4 3 4" xfId="8930"/>
    <cellStyle name="Обычный 4 5 4 3 4 2" xfId="8931"/>
    <cellStyle name="Обычный 4 5 4 3 4 2 2" xfId="17887"/>
    <cellStyle name="Обычный 4 5 4 3 4 3" xfId="17888"/>
    <cellStyle name="Обычный 4 5 4 3 5" xfId="8932"/>
    <cellStyle name="Обычный 4 5 4 3 5 2" xfId="17889"/>
    <cellStyle name="Обычный 4 5 4 3 6" xfId="8933"/>
    <cellStyle name="Обычный 4 5 4 3 6 2" xfId="17890"/>
    <cellStyle name="Обычный 4 5 4 3 7" xfId="17891"/>
    <cellStyle name="Обычный 4 5 4 4" xfId="8934"/>
    <cellStyle name="Обычный 4 5 4 4 2" xfId="8935"/>
    <cellStyle name="Обычный 4 5 4 4 2 2" xfId="8936"/>
    <cellStyle name="Обычный 4 5 4 4 2 2 2" xfId="17892"/>
    <cellStyle name="Обычный 4 5 4 4 2 3" xfId="8937"/>
    <cellStyle name="Обычный 4 5 4 4 2 3 2" xfId="17893"/>
    <cellStyle name="Обычный 4 5 4 4 2 4" xfId="17894"/>
    <cellStyle name="Обычный 4 5 4 4 3" xfId="8938"/>
    <cellStyle name="Обычный 4 5 4 4 3 2" xfId="17895"/>
    <cellStyle name="Обычный 4 5 4 4 4" xfId="8939"/>
    <cellStyle name="Обычный 4 5 4 4 4 2" xfId="17896"/>
    <cellStyle name="Обычный 4 5 4 4 5" xfId="17897"/>
    <cellStyle name="Обычный 4 5 4 5" xfId="8940"/>
    <cellStyle name="Обычный 4 5 4 5 2" xfId="8941"/>
    <cellStyle name="Обычный 4 5 4 5 2 2" xfId="8942"/>
    <cellStyle name="Обычный 4 5 4 5 2 2 2" xfId="17898"/>
    <cellStyle name="Обычный 4 5 4 5 2 3" xfId="17899"/>
    <cellStyle name="Обычный 4 5 4 5 3" xfId="8943"/>
    <cellStyle name="Обычный 4 5 4 5 3 2" xfId="17900"/>
    <cellStyle name="Обычный 4 5 4 5 4" xfId="8944"/>
    <cellStyle name="Обычный 4 5 4 5 4 2" xfId="17901"/>
    <cellStyle name="Обычный 4 5 4 5 5" xfId="17902"/>
    <cellStyle name="Обычный 4 5 4 6" xfId="8945"/>
    <cellStyle name="Обычный 4 5 4 6 2" xfId="8946"/>
    <cellStyle name="Обычный 4 5 4 6 2 2" xfId="17903"/>
    <cellStyle name="Обычный 4 5 4 6 3" xfId="17904"/>
    <cellStyle name="Обычный 4 5 4 7" xfId="8947"/>
    <cellStyle name="Обычный 4 5 4 7 2" xfId="17905"/>
    <cellStyle name="Обычный 4 5 4 8" xfId="8948"/>
    <cellStyle name="Обычный 4 5 4 8 2" xfId="17906"/>
    <cellStyle name="Обычный 4 5 4 9" xfId="17907"/>
    <cellStyle name="Обычный 4 5 5" xfId="8949"/>
    <cellStyle name="Обычный 4 5 5 2" xfId="8950"/>
    <cellStyle name="Обычный 4 5 5 2 2" xfId="8951"/>
    <cellStyle name="Обычный 4 5 5 2 2 2" xfId="8952"/>
    <cellStyle name="Обычный 4 5 5 2 2 2 2" xfId="8953"/>
    <cellStyle name="Обычный 4 5 5 2 2 2 2 2" xfId="17908"/>
    <cellStyle name="Обычный 4 5 5 2 2 2 3" xfId="8954"/>
    <cellStyle name="Обычный 4 5 5 2 2 2 3 2" xfId="17909"/>
    <cellStyle name="Обычный 4 5 5 2 2 2 4" xfId="17910"/>
    <cellStyle name="Обычный 4 5 5 2 2 3" xfId="8955"/>
    <cellStyle name="Обычный 4 5 5 2 2 3 2" xfId="17911"/>
    <cellStyle name="Обычный 4 5 5 2 2 4" xfId="8956"/>
    <cellStyle name="Обычный 4 5 5 2 2 4 2" xfId="17912"/>
    <cellStyle name="Обычный 4 5 5 2 2 5" xfId="17913"/>
    <cellStyle name="Обычный 4 5 5 2 3" xfId="8957"/>
    <cellStyle name="Обычный 4 5 5 2 3 2" xfId="8958"/>
    <cellStyle name="Обычный 4 5 5 2 3 2 2" xfId="8959"/>
    <cellStyle name="Обычный 4 5 5 2 3 2 2 2" xfId="17914"/>
    <cellStyle name="Обычный 4 5 5 2 3 2 3" xfId="17915"/>
    <cellStyle name="Обычный 4 5 5 2 3 3" xfId="8960"/>
    <cellStyle name="Обычный 4 5 5 2 3 3 2" xfId="17916"/>
    <cellStyle name="Обычный 4 5 5 2 3 4" xfId="8961"/>
    <cellStyle name="Обычный 4 5 5 2 3 4 2" xfId="17917"/>
    <cellStyle name="Обычный 4 5 5 2 3 5" xfId="17918"/>
    <cellStyle name="Обычный 4 5 5 2 4" xfId="8962"/>
    <cellStyle name="Обычный 4 5 5 2 4 2" xfId="8963"/>
    <cellStyle name="Обычный 4 5 5 2 4 2 2" xfId="17919"/>
    <cellStyle name="Обычный 4 5 5 2 4 3" xfId="17920"/>
    <cellStyle name="Обычный 4 5 5 2 5" xfId="8964"/>
    <cellStyle name="Обычный 4 5 5 2 5 2" xfId="17921"/>
    <cellStyle name="Обычный 4 5 5 2 6" xfId="8965"/>
    <cellStyle name="Обычный 4 5 5 2 6 2" xfId="17922"/>
    <cellStyle name="Обычный 4 5 5 2 7" xfId="17923"/>
    <cellStyle name="Обычный 4 5 5 3" xfId="8966"/>
    <cellStyle name="Обычный 4 5 5 3 2" xfId="8967"/>
    <cellStyle name="Обычный 4 5 5 3 2 2" xfId="8968"/>
    <cellStyle name="Обычный 4 5 5 3 2 2 2" xfId="17924"/>
    <cellStyle name="Обычный 4 5 5 3 2 3" xfId="8969"/>
    <cellStyle name="Обычный 4 5 5 3 2 3 2" xfId="17925"/>
    <cellStyle name="Обычный 4 5 5 3 2 4" xfId="17926"/>
    <cellStyle name="Обычный 4 5 5 3 3" xfId="8970"/>
    <cellStyle name="Обычный 4 5 5 3 3 2" xfId="17927"/>
    <cellStyle name="Обычный 4 5 5 3 4" xfId="8971"/>
    <cellStyle name="Обычный 4 5 5 3 4 2" xfId="17928"/>
    <cellStyle name="Обычный 4 5 5 3 5" xfId="17929"/>
    <cellStyle name="Обычный 4 5 5 4" xfId="8972"/>
    <cellStyle name="Обычный 4 5 5 4 2" xfId="8973"/>
    <cellStyle name="Обычный 4 5 5 4 2 2" xfId="8974"/>
    <cellStyle name="Обычный 4 5 5 4 2 2 2" xfId="17930"/>
    <cellStyle name="Обычный 4 5 5 4 2 3" xfId="17931"/>
    <cellStyle name="Обычный 4 5 5 4 3" xfId="8975"/>
    <cellStyle name="Обычный 4 5 5 4 3 2" xfId="17932"/>
    <cellStyle name="Обычный 4 5 5 4 4" xfId="8976"/>
    <cellStyle name="Обычный 4 5 5 4 4 2" xfId="17933"/>
    <cellStyle name="Обычный 4 5 5 4 5" xfId="17934"/>
    <cellStyle name="Обычный 4 5 5 5" xfId="8977"/>
    <cellStyle name="Обычный 4 5 5 5 2" xfId="8978"/>
    <cellStyle name="Обычный 4 5 5 5 2 2" xfId="17935"/>
    <cellStyle name="Обычный 4 5 5 5 3" xfId="17936"/>
    <cellStyle name="Обычный 4 5 5 6" xfId="8979"/>
    <cellStyle name="Обычный 4 5 5 6 2" xfId="17937"/>
    <cellStyle name="Обычный 4 5 5 7" xfId="8980"/>
    <cellStyle name="Обычный 4 5 5 7 2" xfId="17938"/>
    <cellStyle name="Обычный 4 5 5 8" xfId="17939"/>
    <cellStyle name="Обычный 4 5 6" xfId="8981"/>
    <cellStyle name="Обычный 4 5 6 2" xfId="8982"/>
    <cellStyle name="Обычный 4 5 6 2 2" xfId="8983"/>
    <cellStyle name="Обычный 4 5 6 2 2 2" xfId="8984"/>
    <cellStyle name="Обычный 4 5 6 2 2 2 2" xfId="17940"/>
    <cellStyle name="Обычный 4 5 6 2 2 3" xfId="8985"/>
    <cellStyle name="Обычный 4 5 6 2 2 3 2" xfId="17941"/>
    <cellStyle name="Обычный 4 5 6 2 2 4" xfId="17942"/>
    <cellStyle name="Обычный 4 5 6 2 3" xfId="8986"/>
    <cellStyle name="Обычный 4 5 6 2 3 2" xfId="17943"/>
    <cellStyle name="Обычный 4 5 6 2 4" xfId="8987"/>
    <cellStyle name="Обычный 4 5 6 2 4 2" xfId="17944"/>
    <cellStyle name="Обычный 4 5 6 2 5" xfId="17945"/>
    <cellStyle name="Обычный 4 5 6 3" xfId="8988"/>
    <cellStyle name="Обычный 4 5 6 3 2" xfId="8989"/>
    <cellStyle name="Обычный 4 5 6 3 2 2" xfId="8990"/>
    <cellStyle name="Обычный 4 5 6 3 2 2 2" xfId="17946"/>
    <cellStyle name="Обычный 4 5 6 3 2 3" xfId="17947"/>
    <cellStyle name="Обычный 4 5 6 3 3" xfId="8991"/>
    <cellStyle name="Обычный 4 5 6 3 3 2" xfId="17948"/>
    <cellStyle name="Обычный 4 5 6 3 4" xfId="8992"/>
    <cellStyle name="Обычный 4 5 6 3 4 2" xfId="17949"/>
    <cellStyle name="Обычный 4 5 6 3 5" xfId="17950"/>
    <cellStyle name="Обычный 4 5 6 4" xfId="8993"/>
    <cellStyle name="Обычный 4 5 6 4 2" xfId="8994"/>
    <cellStyle name="Обычный 4 5 6 4 2 2" xfId="17951"/>
    <cellStyle name="Обычный 4 5 6 4 3" xfId="17952"/>
    <cellStyle name="Обычный 4 5 6 5" xfId="8995"/>
    <cellStyle name="Обычный 4 5 6 5 2" xfId="17953"/>
    <cellStyle name="Обычный 4 5 6 6" xfId="8996"/>
    <cellStyle name="Обычный 4 5 6 6 2" xfId="17954"/>
    <cellStyle name="Обычный 4 5 6 7" xfId="17955"/>
    <cellStyle name="Обычный 4 5 7" xfId="8997"/>
    <cellStyle name="Обычный 4 5 7 2" xfId="8998"/>
    <cellStyle name="Обычный 4 5 7 2 2" xfId="8999"/>
    <cellStyle name="Обычный 4 5 7 2 2 2" xfId="9000"/>
    <cellStyle name="Обычный 4 5 7 2 2 2 2" xfId="17956"/>
    <cellStyle name="Обычный 4 5 7 2 2 3" xfId="9001"/>
    <cellStyle name="Обычный 4 5 7 2 2 3 2" xfId="17957"/>
    <cellStyle name="Обычный 4 5 7 2 2 4" xfId="17958"/>
    <cellStyle name="Обычный 4 5 7 2 3" xfId="9002"/>
    <cellStyle name="Обычный 4 5 7 2 3 2" xfId="17959"/>
    <cellStyle name="Обычный 4 5 7 2 4" xfId="9003"/>
    <cellStyle name="Обычный 4 5 7 2 4 2" xfId="17960"/>
    <cellStyle name="Обычный 4 5 7 2 5" xfId="17961"/>
    <cellStyle name="Обычный 4 5 7 3" xfId="9004"/>
    <cellStyle name="Обычный 4 5 7 3 2" xfId="9005"/>
    <cellStyle name="Обычный 4 5 7 3 2 2" xfId="9006"/>
    <cellStyle name="Обычный 4 5 7 3 2 2 2" xfId="17962"/>
    <cellStyle name="Обычный 4 5 7 3 2 3" xfId="17963"/>
    <cellStyle name="Обычный 4 5 7 3 3" xfId="9007"/>
    <cellStyle name="Обычный 4 5 7 3 3 2" xfId="17964"/>
    <cellStyle name="Обычный 4 5 7 3 4" xfId="9008"/>
    <cellStyle name="Обычный 4 5 7 3 4 2" xfId="17965"/>
    <cellStyle name="Обычный 4 5 7 3 5" xfId="17966"/>
    <cellStyle name="Обычный 4 5 7 4" xfId="9009"/>
    <cellStyle name="Обычный 4 5 7 4 2" xfId="9010"/>
    <cellStyle name="Обычный 4 5 7 4 2 2" xfId="17967"/>
    <cellStyle name="Обычный 4 5 7 4 3" xfId="17968"/>
    <cellStyle name="Обычный 4 5 7 5" xfId="9011"/>
    <cellStyle name="Обычный 4 5 7 5 2" xfId="17969"/>
    <cellStyle name="Обычный 4 5 7 6" xfId="9012"/>
    <cellStyle name="Обычный 4 5 7 6 2" xfId="17970"/>
    <cellStyle name="Обычный 4 5 7 7" xfId="17971"/>
    <cellStyle name="Обычный 4 5 8" xfId="9013"/>
    <cellStyle name="Обычный 4 5 9" xfId="17972"/>
    <cellStyle name="Обычный 4 6" xfId="9014"/>
    <cellStyle name="Обычный 4 6 10" xfId="9015"/>
    <cellStyle name="Обычный 4 6 10 2" xfId="17973"/>
    <cellStyle name="Обычный 4 6 11" xfId="9016"/>
    <cellStyle name="Обычный 4 6 11 2" xfId="17974"/>
    <cellStyle name="Обычный 4 6 12" xfId="17975"/>
    <cellStyle name="Обычный 4 6 2" xfId="9017"/>
    <cellStyle name="Обычный 4 6 2 10" xfId="9018"/>
    <cellStyle name="Обычный 4 6 2 10 2" xfId="17976"/>
    <cellStyle name="Обычный 4 6 2 11" xfId="17977"/>
    <cellStyle name="Обычный 4 6 2 2" xfId="9019"/>
    <cellStyle name="Обычный 4 6 2 2 10" xfId="17978"/>
    <cellStyle name="Обычный 4 6 2 2 2" xfId="9020"/>
    <cellStyle name="Обычный 4 6 2 2 2 2" xfId="9021"/>
    <cellStyle name="Обычный 4 6 2 2 2 2 2" xfId="9022"/>
    <cellStyle name="Обычный 4 6 2 2 2 2 2 2" xfId="9023"/>
    <cellStyle name="Обычный 4 6 2 2 2 2 2 2 2" xfId="9024"/>
    <cellStyle name="Обычный 4 6 2 2 2 2 2 2 2 2" xfId="9025"/>
    <cellStyle name="Обычный 4 6 2 2 2 2 2 2 2 2 2" xfId="17979"/>
    <cellStyle name="Обычный 4 6 2 2 2 2 2 2 2 3" xfId="9026"/>
    <cellStyle name="Обычный 4 6 2 2 2 2 2 2 2 3 2" xfId="17980"/>
    <cellStyle name="Обычный 4 6 2 2 2 2 2 2 2 4" xfId="17981"/>
    <cellStyle name="Обычный 4 6 2 2 2 2 2 2 3" xfId="9027"/>
    <cellStyle name="Обычный 4 6 2 2 2 2 2 2 3 2" xfId="17982"/>
    <cellStyle name="Обычный 4 6 2 2 2 2 2 2 4" xfId="9028"/>
    <cellStyle name="Обычный 4 6 2 2 2 2 2 2 4 2" xfId="17983"/>
    <cellStyle name="Обычный 4 6 2 2 2 2 2 2 5" xfId="17984"/>
    <cellStyle name="Обычный 4 6 2 2 2 2 2 3" xfId="9029"/>
    <cellStyle name="Обычный 4 6 2 2 2 2 2 3 2" xfId="9030"/>
    <cellStyle name="Обычный 4 6 2 2 2 2 2 3 2 2" xfId="9031"/>
    <cellStyle name="Обычный 4 6 2 2 2 2 2 3 2 2 2" xfId="17985"/>
    <cellStyle name="Обычный 4 6 2 2 2 2 2 3 2 3" xfId="17986"/>
    <cellStyle name="Обычный 4 6 2 2 2 2 2 3 3" xfId="9032"/>
    <cellStyle name="Обычный 4 6 2 2 2 2 2 3 3 2" xfId="17987"/>
    <cellStyle name="Обычный 4 6 2 2 2 2 2 3 4" xfId="9033"/>
    <cellStyle name="Обычный 4 6 2 2 2 2 2 3 4 2" xfId="17988"/>
    <cellStyle name="Обычный 4 6 2 2 2 2 2 3 5" xfId="17989"/>
    <cellStyle name="Обычный 4 6 2 2 2 2 2 4" xfId="9034"/>
    <cellStyle name="Обычный 4 6 2 2 2 2 2 4 2" xfId="9035"/>
    <cellStyle name="Обычный 4 6 2 2 2 2 2 4 2 2" xfId="17990"/>
    <cellStyle name="Обычный 4 6 2 2 2 2 2 4 3" xfId="17991"/>
    <cellStyle name="Обычный 4 6 2 2 2 2 2 5" xfId="9036"/>
    <cellStyle name="Обычный 4 6 2 2 2 2 2 5 2" xfId="17992"/>
    <cellStyle name="Обычный 4 6 2 2 2 2 2 6" xfId="9037"/>
    <cellStyle name="Обычный 4 6 2 2 2 2 2 6 2" xfId="17993"/>
    <cellStyle name="Обычный 4 6 2 2 2 2 2 7" xfId="17994"/>
    <cellStyle name="Обычный 4 6 2 2 2 2 3" xfId="9038"/>
    <cellStyle name="Обычный 4 6 2 2 2 2 3 2" xfId="9039"/>
    <cellStyle name="Обычный 4 6 2 2 2 2 3 2 2" xfId="9040"/>
    <cellStyle name="Обычный 4 6 2 2 2 2 3 2 2 2" xfId="17995"/>
    <cellStyle name="Обычный 4 6 2 2 2 2 3 2 3" xfId="9041"/>
    <cellStyle name="Обычный 4 6 2 2 2 2 3 2 3 2" xfId="17996"/>
    <cellStyle name="Обычный 4 6 2 2 2 2 3 2 4" xfId="17997"/>
    <cellStyle name="Обычный 4 6 2 2 2 2 3 3" xfId="9042"/>
    <cellStyle name="Обычный 4 6 2 2 2 2 3 3 2" xfId="17998"/>
    <cellStyle name="Обычный 4 6 2 2 2 2 3 4" xfId="9043"/>
    <cellStyle name="Обычный 4 6 2 2 2 2 3 4 2" xfId="17999"/>
    <cellStyle name="Обычный 4 6 2 2 2 2 3 5" xfId="18000"/>
    <cellStyle name="Обычный 4 6 2 2 2 2 4" xfId="9044"/>
    <cellStyle name="Обычный 4 6 2 2 2 2 4 2" xfId="9045"/>
    <cellStyle name="Обычный 4 6 2 2 2 2 4 2 2" xfId="9046"/>
    <cellStyle name="Обычный 4 6 2 2 2 2 4 2 2 2" xfId="18001"/>
    <cellStyle name="Обычный 4 6 2 2 2 2 4 2 3" xfId="18002"/>
    <cellStyle name="Обычный 4 6 2 2 2 2 4 3" xfId="9047"/>
    <cellStyle name="Обычный 4 6 2 2 2 2 4 3 2" xfId="18003"/>
    <cellStyle name="Обычный 4 6 2 2 2 2 4 4" xfId="9048"/>
    <cellStyle name="Обычный 4 6 2 2 2 2 4 4 2" xfId="18004"/>
    <cellStyle name="Обычный 4 6 2 2 2 2 4 5" xfId="18005"/>
    <cellStyle name="Обычный 4 6 2 2 2 2 5" xfId="9049"/>
    <cellStyle name="Обычный 4 6 2 2 2 2 5 2" xfId="9050"/>
    <cellStyle name="Обычный 4 6 2 2 2 2 5 2 2" xfId="18006"/>
    <cellStyle name="Обычный 4 6 2 2 2 2 5 3" xfId="18007"/>
    <cellStyle name="Обычный 4 6 2 2 2 2 6" xfId="9051"/>
    <cellStyle name="Обычный 4 6 2 2 2 2 6 2" xfId="18008"/>
    <cellStyle name="Обычный 4 6 2 2 2 2 7" xfId="9052"/>
    <cellStyle name="Обычный 4 6 2 2 2 2 7 2" xfId="18009"/>
    <cellStyle name="Обычный 4 6 2 2 2 2 8" xfId="18010"/>
    <cellStyle name="Обычный 4 6 2 2 2 3" xfId="9053"/>
    <cellStyle name="Обычный 4 6 2 2 2 3 2" xfId="9054"/>
    <cellStyle name="Обычный 4 6 2 2 2 3 2 2" xfId="9055"/>
    <cellStyle name="Обычный 4 6 2 2 2 3 2 2 2" xfId="9056"/>
    <cellStyle name="Обычный 4 6 2 2 2 3 2 2 2 2" xfId="18011"/>
    <cellStyle name="Обычный 4 6 2 2 2 3 2 2 3" xfId="9057"/>
    <cellStyle name="Обычный 4 6 2 2 2 3 2 2 3 2" xfId="18012"/>
    <cellStyle name="Обычный 4 6 2 2 2 3 2 2 4" xfId="18013"/>
    <cellStyle name="Обычный 4 6 2 2 2 3 2 3" xfId="9058"/>
    <cellStyle name="Обычный 4 6 2 2 2 3 2 3 2" xfId="18014"/>
    <cellStyle name="Обычный 4 6 2 2 2 3 2 4" xfId="9059"/>
    <cellStyle name="Обычный 4 6 2 2 2 3 2 4 2" xfId="18015"/>
    <cellStyle name="Обычный 4 6 2 2 2 3 2 5" xfId="18016"/>
    <cellStyle name="Обычный 4 6 2 2 2 3 3" xfId="9060"/>
    <cellStyle name="Обычный 4 6 2 2 2 3 3 2" xfId="9061"/>
    <cellStyle name="Обычный 4 6 2 2 2 3 3 2 2" xfId="9062"/>
    <cellStyle name="Обычный 4 6 2 2 2 3 3 2 2 2" xfId="18017"/>
    <cellStyle name="Обычный 4 6 2 2 2 3 3 2 3" xfId="18018"/>
    <cellStyle name="Обычный 4 6 2 2 2 3 3 3" xfId="9063"/>
    <cellStyle name="Обычный 4 6 2 2 2 3 3 3 2" xfId="18019"/>
    <cellStyle name="Обычный 4 6 2 2 2 3 3 4" xfId="9064"/>
    <cellStyle name="Обычный 4 6 2 2 2 3 3 4 2" xfId="18020"/>
    <cellStyle name="Обычный 4 6 2 2 2 3 3 5" xfId="18021"/>
    <cellStyle name="Обычный 4 6 2 2 2 3 4" xfId="9065"/>
    <cellStyle name="Обычный 4 6 2 2 2 3 4 2" xfId="9066"/>
    <cellStyle name="Обычный 4 6 2 2 2 3 4 2 2" xfId="18022"/>
    <cellStyle name="Обычный 4 6 2 2 2 3 4 3" xfId="18023"/>
    <cellStyle name="Обычный 4 6 2 2 2 3 5" xfId="9067"/>
    <cellStyle name="Обычный 4 6 2 2 2 3 5 2" xfId="18024"/>
    <cellStyle name="Обычный 4 6 2 2 2 3 6" xfId="9068"/>
    <cellStyle name="Обычный 4 6 2 2 2 3 6 2" xfId="18025"/>
    <cellStyle name="Обычный 4 6 2 2 2 3 7" xfId="18026"/>
    <cellStyle name="Обычный 4 6 2 2 2 4" xfId="9069"/>
    <cellStyle name="Обычный 4 6 2 2 2 4 2" xfId="9070"/>
    <cellStyle name="Обычный 4 6 2 2 2 4 2 2" xfId="9071"/>
    <cellStyle name="Обычный 4 6 2 2 2 4 2 2 2" xfId="18027"/>
    <cellStyle name="Обычный 4 6 2 2 2 4 2 3" xfId="9072"/>
    <cellStyle name="Обычный 4 6 2 2 2 4 2 3 2" xfId="18028"/>
    <cellStyle name="Обычный 4 6 2 2 2 4 2 4" xfId="18029"/>
    <cellStyle name="Обычный 4 6 2 2 2 4 3" xfId="9073"/>
    <cellStyle name="Обычный 4 6 2 2 2 4 3 2" xfId="18030"/>
    <cellStyle name="Обычный 4 6 2 2 2 4 4" xfId="9074"/>
    <cellStyle name="Обычный 4 6 2 2 2 4 4 2" xfId="18031"/>
    <cellStyle name="Обычный 4 6 2 2 2 4 5" xfId="18032"/>
    <cellStyle name="Обычный 4 6 2 2 2 5" xfId="9075"/>
    <cellStyle name="Обычный 4 6 2 2 2 5 2" xfId="9076"/>
    <cellStyle name="Обычный 4 6 2 2 2 5 2 2" xfId="9077"/>
    <cellStyle name="Обычный 4 6 2 2 2 5 2 2 2" xfId="18033"/>
    <cellStyle name="Обычный 4 6 2 2 2 5 2 3" xfId="18034"/>
    <cellStyle name="Обычный 4 6 2 2 2 5 3" xfId="9078"/>
    <cellStyle name="Обычный 4 6 2 2 2 5 3 2" xfId="18035"/>
    <cellStyle name="Обычный 4 6 2 2 2 5 4" xfId="9079"/>
    <cellStyle name="Обычный 4 6 2 2 2 5 4 2" xfId="18036"/>
    <cellStyle name="Обычный 4 6 2 2 2 5 5" xfId="18037"/>
    <cellStyle name="Обычный 4 6 2 2 2 6" xfId="9080"/>
    <cellStyle name="Обычный 4 6 2 2 2 6 2" xfId="9081"/>
    <cellStyle name="Обычный 4 6 2 2 2 6 2 2" xfId="18038"/>
    <cellStyle name="Обычный 4 6 2 2 2 6 3" xfId="18039"/>
    <cellStyle name="Обычный 4 6 2 2 2 7" xfId="9082"/>
    <cellStyle name="Обычный 4 6 2 2 2 7 2" xfId="18040"/>
    <cellStyle name="Обычный 4 6 2 2 2 8" xfId="9083"/>
    <cellStyle name="Обычный 4 6 2 2 2 8 2" xfId="18041"/>
    <cellStyle name="Обычный 4 6 2 2 2 9" xfId="18042"/>
    <cellStyle name="Обычный 4 6 2 2 3" xfId="9084"/>
    <cellStyle name="Обычный 4 6 2 2 3 2" xfId="9085"/>
    <cellStyle name="Обычный 4 6 2 2 3 2 2" xfId="9086"/>
    <cellStyle name="Обычный 4 6 2 2 3 2 2 2" xfId="9087"/>
    <cellStyle name="Обычный 4 6 2 2 3 2 2 2 2" xfId="9088"/>
    <cellStyle name="Обычный 4 6 2 2 3 2 2 2 2 2" xfId="18043"/>
    <cellStyle name="Обычный 4 6 2 2 3 2 2 2 3" xfId="9089"/>
    <cellStyle name="Обычный 4 6 2 2 3 2 2 2 3 2" xfId="18044"/>
    <cellStyle name="Обычный 4 6 2 2 3 2 2 2 4" xfId="18045"/>
    <cellStyle name="Обычный 4 6 2 2 3 2 2 3" xfId="9090"/>
    <cellStyle name="Обычный 4 6 2 2 3 2 2 3 2" xfId="18046"/>
    <cellStyle name="Обычный 4 6 2 2 3 2 2 4" xfId="9091"/>
    <cellStyle name="Обычный 4 6 2 2 3 2 2 4 2" xfId="18047"/>
    <cellStyle name="Обычный 4 6 2 2 3 2 2 5" xfId="18048"/>
    <cellStyle name="Обычный 4 6 2 2 3 2 3" xfId="9092"/>
    <cellStyle name="Обычный 4 6 2 2 3 2 3 2" xfId="9093"/>
    <cellStyle name="Обычный 4 6 2 2 3 2 3 2 2" xfId="9094"/>
    <cellStyle name="Обычный 4 6 2 2 3 2 3 2 2 2" xfId="18049"/>
    <cellStyle name="Обычный 4 6 2 2 3 2 3 2 3" xfId="18050"/>
    <cellStyle name="Обычный 4 6 2 2 3 2 3 3" xfId="9095"/>
    <cellStyle name="Обычный 4 6 2 2 3 2 3 3 2" xfId="18051"/>
    <cellStyle name="Обычный 4 6 2 2 3 2 3 4" xfId="9096"/>
    <cellStyle name="Обычный 4 6 2 2 3 2 3 4 2" xfId="18052"/>
    <cellStyle name="Обычный 4 6 2 2 3 2 3 5" xfId="18053"/>
    <cellStyle name="Обычный 4 6 2 2 3 2 4" xfId="9097"/>
    <cellStyle name="Обычный 4 6 2 2 3 2 4 2" xfId="9098"/>
    <cellStyle name="Обычный 4 6 2 2 3 2 4 2 2" xfId="18054"/>
    <cellStyle name="Обычный 4 6 2 2 3 2 4 3" xfId="18055"/>
    <cellStyle name="Обычный 4 6 2 2 3 2 5" xfId="9099"/>
    <cellStyle name="Обычный 4 6 2 2 3 2 5 2" xfId="18056"/>
    <cellStyle name="Обычный 4 6 2 2 3 2 6" xfId="9100"/>
    <cellStyle name="Обычный 4 6 2 2 3 2 6 2" xfId="18057"/>
    <cellStyle name="Обычный 4 6 2 2 3 2 7" xfId="18058"/>
    <cellStyle name="Обычный 4 6 2 2 3 3" xfId="9101"/>
    <cellStyle name="Обычный 4 6 2 2 3 3 2" xfId="9102"/>
    <cellStyle name="Обычный 4 6 2 2 3 3 2 2" xfId="9103"/>
    <cellStyle name="Обычный 4 6 2 2 3 3 2 2 2" xfId="18059"/>
    <cellStyle name="Обычный 4 6 2 2 3 3 2 3" xfId="9104"/>
    <cellStyle name="Обычный 4 6 2 2 3 3 2 3 2" xfId="18060"/>
    <cellStyle name="Обычный 4 6 2 2 3 3 2 4" xfId="18061"/>
    <cellStyle name="Обычный 4 6 2 2 3 3 3" xfId="9105"/>
    <cellStyle name="Обычный 4 6 2 2 3 3 3 2" xfId="18062"/>
    <cellStyle name="Обычный 4 6 2 2 3 3 4" xfId="9106"/>
    <cellStyle name="Обычный 4 6 2 2 3 3 4 2" xfId="18063"/>
    <cellStyle name="Обычный 4 6 2 2 3 3 5" xfId="18064"/>
    <cellStyle name="Обычный 4 6 2 2 3 4" xfId="9107"/>
    <cellStyle name="Обычный 4 6 2 2 3 4 2" xfId="9108"/>
    <cellStyle name="Обычный 4 6 2 2 3 4 2 2" xfId="9109"/>
    <cellStyle name="Обычный 4 6 2 2 3 4 2 2 2" xfId="18065"/>
    <cellStyle name="Обычный 4 6 2 2 3 4 2 3" xfId="18066"/>
    <cellStyle name="Обычный 4 6 2 2 3 4 3" xfId="9110"/>
    <cellStyle name="Обычный 4 6 2 2 3 4 3 2" xfId="18067"/>
    <cellStyle name="Обычный 4 6 2 2 3 4 4" xfId="9111"/>
    <cellStyle name="Обычный 4 6 2 2 3 4 4 2" xfId="18068"/>
    <cellStyle name="Обычный 4 6 2 2 3 4 5" xfId="18069"/>
    <cellStyle name="Обычный 4 6 2 2 3 5" xfId="9112"/>
    <cellStyle name="Обычный 4 6 2 2 3 5 2" xfId="9113"/>
    <cellStyle name="Обычный 4 6 2 2 3 5 2 2" xfId="18070"/>
    <cellStyle name="Обычный 4 6 2 2 3 5 3" xfId="18071"/>
    <cellStyle name="Обычный 4 6 2 2 3 6" xfId="9114"/>
    <cellStyle name="Обычный 4 6 2 2 3 6 2" xfId="18072"/>
    <cellStyle name="Обычный 4 6 2 2 3 7" xfId="9115"/>
    <cellStyle name="Обычный 4 6 2 2 3 7 2" xfId="18073"/>
    <cellStyle name="Обычный 4 6 2 2 3 8" xfId="18074"/>
    <cellStyle name="Обычный 4 6 2 2 4" xfId="9116"/>
    <cellStyle name="Обычный 4 6 2 2 4 2" xfId="9117"/>
    <cellStyle name="Обычный 4 6 2 2 4 2 2" xfId="9118"/>
    <cellStyle name="Обычный 4 6 2 2 4 2 2 2" xfId="9119"/>
    <cellStyle name="Обычный 4 6 2 2 4 2 2 2 2" xfId="18075"/>
    <cellStyle name="Обычный 4 6 2 2 4 2 2 3" xfId="9120"/>
    <cellStyle name="Обычный 4 6 2 2 4 2 2 3 2" xfId="18076"/>
    <cellStyle name="Обычный 4 6 2 2 4 2 2 4" xfId="18077"/>
    <cellStyle name="Обычный 4 6 2 2 4 2 3" xfId="9121"/>
    <cellStyle name="Обычный 4 6 2 2 4 2 3 2" xfId="18078"/>
    <cellStyle name="Обычный 4 6 2 2 4 2 4" xfId="9122"/>
    <cellStyle name="Обычный 4 6 2 2 4 2 4 2" xfId="18079"/>
    <cellStyle name="Обычный 4 6 2 2 4 2 5" xfId="18080"/>
    <cellStyle name="Обычный 4 6 2 2 4 3" xfId="9123"/>
    <cellStyle name="Обычный 4 6 2 2 4 3 2" xfId="9124"/>
    <cellStyle name="Обычный 4 6 2 2 4 3 2 2" xfId="9125"/>
    <cellStyle name="Обычный 4 6 2 2 4 3 2 2 2" xfId="18081"/>
    <cellStyle name="Обычный 4 6 2 2 4 3 2 3" xfId="18082"/>
    <cellStyle name="Обычный 4 6 2 2 4 3 3" xfId="9126"/>
    <cellStyle name="Обычный 4 6 2 2 4 3 3 2" xfId="18083"/>
    <cellStyle name="Обычный 4 6 2 2 4 3 4" xfId="9127"/>
    <cellStyle name="Обычный 4 6 2 2 4 3 4 2" xfId="18084"/>
    <cellStyle name="Обычный 4 6 2 2 4 3 5" xfId="18085"/>
    <cellStyle name="Обычный 4 6 2 2 4 4" xfId="9128"/>
    <cellStyle name="Обычный 4 6 2 2 4 4 2" xfId="9129"/>
    <cellStyle name="Обычный 4 6 2 2 4 4 2 2" xfId="18086"/>
    <cellStyle name="Обычный 4 6 2 2 4 4 3" xfId="18087"/>
    <cellStyle name="Обычный 4 6 2 2 4 5" xfId="9130"/>
    <cellStyle name="Обычный 4 6 2 2 4 5 2" xfId="18088"/>
    <cellStyle name="Обычный 4 6 2 2 4 6" xfId="9131"/>
    <cellStyle name="Обычный 4 6 2 2 4 6 2" xfId="18089"/>
    <cellStyle name="Обычный 4 6 2 2 4 7" xfId="18090"/>
    <cellStyle name="Обычный 4 6 2 2 5" xfId="9132"/>
    <cellStyle name="Обычный 4 6 2 2 5 2" xfId="9133"/>
    <cellStyle name="Обычный 4 6 2 2 5 2 2" xfId="9134"/>
    <cellStyle name="Обычный 4 6 2 2 5 2 2 2" xfId="18091"/>
    <cellStyle name="Обычный 4 6 2 2 5 2 3" xfId="9135"/>
    <cellStyle name="Обычный 4 6 2 2 5 2 3 2" xfId="18092"/>
    <cellStyle name="Обычный 4 6 2 2 5 2 4" xfId="18093"/>
    <cellStyle name="Обычный 4 6 2 2 5 3" xfId="9136"/>
    <cellStyle name="Обычный 4 6 2 2 5 3 2" xfId="18094"/>
    <cellStyle name="Обычный 4 6 2 2 5 4" xfId="9137"/>
    <cellStyle name="Обычный 4 6 2 2 5 4 2" xfId="18095"/>
    <cellStyle name="Обычный 4 6 2 2 5 5" xfId="18096"/>
    <cellStyle name="Обычный 4 6 2 2 6" xfId="9138"/>
    <cellStyle name="Обычный 4 6 2 2 6 2" xfId="9139"/>
    <cellStyle name="Обычный 4 6 2 2 6 2 2" xfId="9140"/>
    <cellStyle name="Обычный 4 6 2 2 6 2 2 2" xfId="18097"/>
    <cellStyle name="Обычный 4 6 2 2 6 2 3" xfId="18098"/>
    <cellStyle name="Обычный 4 6 2 2 6 3" xfId="9141"/>
    <cellStyle name="Обычный 4 6 2 2 6 3 2" xfId="18099"/>
    <cellStyle name="Обычный 4 6 2 2 6 4" xfId="9142"/>
    <cellStyle name="Обычный 4 6 2 2 6 4 2" xfId="18100"/>
    <cellStyle name="Обычный 4 6 2 2 6 5" xfId="18101"/>
    <cellStyle name="Обычный 4 6 2 2 7" xfId="9143"/>
    <cellStyle name="Обычный 4 6 2 2 7 2" xfId="9144"/>
    <cellStyle name="Обычный 4 6 2 2 7 2 2" xfId="18102"/>
    <cellStyle name="Обычный 4 6 2 2 7 3" xfId="18103"/>
    <cellStyle name="Обычный 4 6 2 2 8" xfId="9145"/>
    <cellStyle name="Обычный 4 6 2 2 8 2" xfId="18104"/>
    <cellStyle name="Обычный 4 6 2 2 9" xfId="9146"/>
    <cellStyle name="Обычный 4 6 2 2 9 2" xfId="18105"/>
    <cellStyle name="Обычный 4 6 2 3" xfId="9147"/>
    <cellStyle name="Обычный 4 6 2 3 2" xfId="9148"/>
    <cellStyle name="Обычный 4 6 2 3 2 2" xfId="9149"/>
    <cellStyle name="Обычный 4 6 2 3 2 2 2" xfId="9150"/>
    <cellStyle name="Обычный 4 6 2 3 2 2 2 2" xfId="9151"/>
    <cellStyle name="Обычный 4 6 2 3 2 2 2 2 2" xfId="9152"/>
    <cellStyle name="Обычный 4 6 2 3 2 2 2 2 2 2" xfId="18106"/>
    <cellStyle name="Обычный 4 6 2 3 2 2 2 2 3" xfId="9153"/>
    <cellStyle name="Обычный 4 6 2 3 2 2 2 2 3 2" xfId="18107"/>
    <cellStyle name="Обычный 4 6 2 3 2 2 2 2 4" xfId="18108"/>
    <cellStyle name="Обычный 4 6 2 3 2 2 2 3" xfId="9154"/>
    <cellStyle name="Обычный 4 6 2 3 2 2 2 3 2" xfId="18109"/>
    <cellStyle name="Обычный 4 6 2 3 2 2 2 4" xfId="9155"/>
    <cellStyle name="Обычный 4 6 2 3 2 2 2 4 2" xfId="18110"/>
    <cellStyle name="Обычный 4 6 2 3 2 2 2 5" xfId="18111"/>
    <cellStyle name="Обычный 4 6 2 3 2 2 3" xfId="9156"/>
    <cellStyle name="Обычный 4 6 2 3 2 2 3 2" xfId="9157"/>
    <cellStyle name="Обычный 4 6 2 3 2 2 3 2 2" xfId="9158"/>
    <cellStyle name="Обычный 4 6 2 3 2 2 3 2 2 2" xfId="18112"/>
    <cellStyle name="Обычный 4 6 2 3 2 2 3 2 3" xfId="18113"/>
    <cellStyle name="Обычный 4 6 2 3 2 2 3 3" xfId="9159"/>
    <cellStyle name="Обычный 4 6 2 3 2 2 3 3 2" xfId="18114"/>
    <cellStyle name="Обычный 4 6 2 3 2 2 3 4" xfId="9160"/>
    <cellStyle name="Обычный 4 6 2 3 2 2 3 4 2" xfId="18115"/>
    <cellStyle name="Обычный 4 6 2 3 2 2 3 5" xfId="18116"/>
    <cellStyle name="Обычный 4 6 2 3 2 2 4" xfId="9161"/>
    <cellStyle name="Обычный 4 6 2 3 2 2 4 2" xfId="9162"/>
    <cellStyle name="Обычный 4 6 2 3 2 2 4 2 2" xfId="18117"/>
    <cellStyle name="Обычный 4 6 2 3 2 2 4 3" xfId="18118"/>
    <cellStyle name="Обычный 4 6 2 3 2 2 5" xfId="9163"/>
    <cellStyle name="Обычный 4 6 2 3 2 2 5 2" xfId="18119"/>
    <cellStyle name="Обычный 4 6 2 3 2 2 6" xfId="9164"/>
    <cellStyle name="Обычный 4 6 2 3 2 2 6 2" xfId="18120"/>
    <cellStyle name="Обычный 4 6 2 3 2 2 7" xfId="18121"/>
    <cellStyle name="Обычный 4 6 2 3 2 3" xfId="9165"/>
    <cellStyle name="Обычный 4 6 2 3 2 3 2" xfId="9166"/>
    <cellStyle name="Обычный 4 6 2 3 2 3 2 2" xfId="9167"/>
    <cellStyle name="Обычный 4 6 2 3 2 3 2 2 2" xfId="18122"/>
    <cellStyle name="Обычный 4 6 2 3 2 3 2 3" xfId="9168"/>
    <cellStyle name="Обычный 4 6 2 3 2 3 2 3 2" xfId="18123"/>
    <cellStyle name="Обычный 4 6 2 3 2 3 2 4" xfId="18124"/>
    <cellStyle name="Обычный 4 6 2 3 2 3 3" xfId="9169"/>
    <cellStyle name="Обычный 4 6 2 3 2 3 3 2" xfId="18125"/>
    <cellStyle name="Обычный 4 6 2 3 2 3 4" xfId="9170"/>
    <cellStyle name="Обычный 4 6 2 3 2 3 4 2" xfId="18126"/>
    <cellStyle name="Обычный 4 6 2 3 2 3 5" xfId="18127"/>
    <cellStyle name="Обычный 4 6 2 3 2 4" xfId="9171"/>
    <cellStyle name="Обычный 4 6 2 3 2 4 2" xfId="9172"/>
    <cellStyle name="Обычный 4 6 2 3 2 4 2 2" xfId="9173"/>
    <cellStyle name="Обычный 4 6 2 3 2 4 2 2 2" xfId="18128"/>
    <cellStyle name="Обычный 4 6 2 3 2 4 2 3" xfId="18129"/>
    <cellStyle name="Обычный 4 6 2 3 2 4 3" xfId="9174"/>
    <cellStyle name="Обычный 4 6 2 3 2 4 3 2" xfId="18130"/>
    <cellStyle name="Обычный 4 6 2 3 2 4 4" xfId="9175"/>
    <cellStyle name="Обычный 4 6 2 3 2 4 4 2" xfId="18131"/>
    <cellStyle name="Обычный 4 6 2 3 2 4 5" xfId="18132"/>
    <cellStyle name="Обычный 4 6 2 3 2 5" xfId="9176"/>
    <cellStyle name="Обычный 4 6 2 3 2 5 2" xfId="9177"/>
    <cellStyle name="Обычный 4 6 2 3 2 5 2 2" xfId="18133"/>
    <cellStyle name="Обычный 4 6 2 3 2 5 3" xfId="18134"/>
    <cellStyle name="Обычный 4 6 2 3 2 6" xfId="9178"/>
    <cellStyle name="Обычный 4 6 2 3 2 6 2" xfId="18135"/>
    <cellStyle name="Обычный 4 6 2 3 2 7" xfId="9179"/>
    <cellStyle name="Обычный 4 6 2 3 2 7 2" xfId="18136"/>
    <cellStyle name="Обычный 4 6 2 3 2 8" xfId="18137"/>
    <cellStyle name="Обычный 4 6 2 3 3" xfId="9180"/>
    <cellStyle name="Обычный 4 6 2 3 3 2" xfId="9181"/>
    <cellStyle name="Обычный 4 6 2 3 3 2 2" xfId="9182"/>
    <cellStyle name="Обычный 4 6 2 3 3 2 2 2" xfId="9183"/>
    <cellStyle name="Обычный 4 6 2 3 3 2 2 2 2" xfId="18138"/>
    <cellStyle name="Обычный 4 6 2 3 3 2 2 3" xfId="9184"/>
    <cellStyle name="Обычный 4 6 2 3 3 2 2 3 2" xfId="18139"/>
    <cellStyle name="Обычный 4 6 2 3 3 2 2 4" xfId="18140"/>
    <cellStyle name="Обычный 4 6 2 3 3 2 3" xfId="9185"/>
    <cellStyle name="Обычный 4 6 2 3 3 2 3 2" xfId="18141"/>
    <cellStyle name="Обычный 4 6 2 3 3 2 4" xfId="9186"/>
    <cellStyle name="Обычный 4 6 2 3 3 2 4 2" xfId="18142"/>
    <cellStyle name="Обычный 4 6 2 3 3 2 5" xfId="18143"/>
    <cellStyle name="Обычный 4 6 2 3 3 3" xfId="9187"/>
    <cellStyle name="Обычный 4 6 2 3 3 3 2" xfId="9188"/>
    <cellStyle name="Обычный 4 6 2 3 3 3 2 2" xfId="9189"/>
    <cellStyle name="Обычный 4 6 2 3 3 3 2 2 2" xfId="18144"/>
    <cellStyle name="Обычный 4 6 2 3 3 3 2 3" xfId="18145"/>
    <cellStyle name="Обычный 4 6 2 3 3 3 3" xfId="9190"/>
    <cellStyle name="Обычный 4 6 2 3 3 3 3 2" xfId="18146"/>
    <cellStyle name="Обычный 4 6 2 3 3 3 4" xfId="9191"/>
    <cellStyle name="Обычный 4 6 2 3 3 3 4 2" xfId="18147"/>
    <cellStyle name="Обычный 4 6 2 3 3 3 5" xfId="18148"/>
    <cellStyle name="Обычный 4 6 2 3 3 4" xfId="9192"/>
    <cellStyle name="Обычный 4 6 2 3 3 4 2" xfId="9193"/>
    <cellStyle name="Обычный 4 6 2 3 3 4 2 2" xfId="18149"/>
    <cellStyle name="Обычный 4 6 2 3 3 4 3" xfId="18150"/>
    <cellStyle name="Обычный 4 6 2 3 3 5" xfId="9194"/>
    <cellStyle name="Обычный 4 6 2 3 3 5 2" xfId="18151"/>
    <cellStyle name="Обычный 4 6 2 3 3 6" xfId="9195"/>
    <cellStyle name="Обычный 4 6 2 3 3 6 2" xfId="18152"/>
    <cellStyle name="Обычный 4 6 2 3 3 7" xfId="18153"/>
    <cellStyle name="Обычный 4 6 2 3 4" xfId="9196"/>
    <cellStyle name="Обычный 4 6 2 3 4 2" xfId="9197"/>
    <cellStyle name="Обычный 4 6 2 3 4 2 2" xfId="9198"/>
    <cellStyle name="Обычный 4 6 2 3 4 2 2 2" xfId="18154"/>
    <cellStyle name="Обычный 4 6 2 3 4 2 3" xfId="9199"/>
    <cellStyle name="Обычный 4 6 2 3 4 2 3 2" xfId="18155"/>
    <cellStyle name="Обычный 4 6 2 3 4 2 4" xfId="18156"/>
    <cellStyle name="Обычный 4 6 2 3 4 3" xfId="9200"/>
    <cellStyle name="Обычный 4 6 2 3 4 3 2" xfId="18157"/>
    <cellStyle name="Обычный 4 6 2 3 4 4" xfId="9201"/>
    <cellStyle name="Обычный 4 6 2 3 4 4 2" xfId="18158"/>
    <cellStyle name="Обычный 4 6 2 3 4 5" xfId="18159"/>
    <cellStyle name="Обычный 4 6 2 3 5" xfId="9202"/>
    <cellStyle name="Обычный 4 6 2 3 5 2" xfId="9203"/>
    <cellStyle name="Обычный 4 6 2 3 5 2 2" xfId="9204"/>
    <cellStyle name="Обычный 4 6 2 3 5 2 2 2" xfId="18160"/>
    <cellStyle name="Обычный 4 6 2 3 5 2 3" xfId="18161"/>
    <cellStyle name="Обычный 4 6 2 3 5 3" xfId="9205"/>
    <cellStyle name="Обычный 4 6 2 3 5 3 2" xfId="18162"/>
    <cellStyle name="Обычный 4 6 2 3 5 4" xfId="9206"/>
    <cellStyle name="Обычный 4 6 2 3 5 4 2" xfId="18163"/>
    <cellStyle name="Обычный 4 6 2 3 5 5" xfId="18164"/>
    <cellStyle name="Обычный 4 6 2 3 6" xfId="9207"/>
    <cellStyle name="Обычный 4 6 2 3 6 2" xfId="9208"/>
    <cellStyle name="Обычный 4 6 2 3 6 2 2" xfId="18165"/>
    <cellStyle name="Обычный 4 6 2 3 6 3" xfId="18166"/>
    <cellStyle name="Обычный 4 6 2 3 7" xfId="9209"/>
    <cellStyle name="Обычный 4 6 2 3 7 2" xfId="18167"/>
    <cellStyle name="Обычный 4 6 2 3 8" xfId="9210"/>
    <cellStyle name="Обычный 4 6 2 3 8 2" xfId="18168"/>
    <cellStyle name="Обычный 4 6 2 3 9" xfId="18169"/>
    <cellStyle name="Обычный 4 6 2 4" xfId="9211"/>
    <cellStyle name="Обычный 4 6 2 4 2" xfId="9212"/>
    <cellStyle name="Обычный 4 6 2 4 2 2" xfId="9213"/>
    <cellStyle name="Обычный 4 6 2 4 2 2 2" xfId="9214"/>
    <cellStyle name="Обычный 4 6 2 4 2 2 2 2" xfId="9215"/>
    <cellStyle name="Обычный 4 6 2 4 2 2 2 2 2" xfId="18170"/>
    <cellStyle name="Обычный 4 6 2 4 2 2 2 3" xfId="9216"/>
    <cellStyle name="Обычный 4 6 2 4 2 2 2 3 2" xfId="18171"/>
    <cellStyle name="Обычный 4 6 2 4 2 2 2 4" xfId="18172"/>
    <cellStyle name="Обычный 4 6 2 4 2 2 3" xfId="9217"/>
    <cellStyle name="Обычный 4 6 2 4 2 2 3 2" xfId="18173"/>
    <cellStyle name="Обычный 4 6 2 4 2 2 4" xfId="9218"/>
    <cellStyle name="Обычный 4 6 2 4 2 2 4 2" xfId="18174"/>
    <cellStyle name="Обычный 4 6 2 4 2 2 5" xfId="18175"/>
    <cellStyle name="Обычный 4 6 2 4 2 3" xfId="9219"/>
    <cellStyle name="Обычный 4 6 2 4 2 3 2" xfId="9220"/>
    <cellStyle name="Обычный 4 6 2 4 2 3 2 2" xfId="9221"/>
    <cellStyle name="Обычный 4 6 2 4 2 3 2 2 2" xfId="18176"/>
    <cellStyle name="Обычный 4 6 2 4 2 3 2 3" xfId="18177"/>
    <cellStyle name="Обычный 4 6 2 4 2 3 3" xfId="9222"/>
    <cellStyle name="Обычный 4 6 2 4 2 3 3 2" xfId="18178"/>
    <cellStyle name="Обычный 4 6 2 4 2 3 4" xfId="9223"/>
    <cellStyle name="Обычный 4 6 2 4 2 3 4 2" xfId="18179"/>
    <cellStyle name="Обычный 4 6 2 4 2 3 5" xfId="18180"/>
    <cellStyle name="Обычный 4 6 2 4 2 4" xfId="9224"/>
    <cellStyle name="Обычный 4 6 2 4 2 4 2" xfId="9225"/>
    <cellStyle name="Обычный 4 6 2 4 2 4 2 2" xfId="18181"/>
    <cellStyle name="Обычный 4 6 2 4 2 4 3" xfId="18182"/>
    <cellStyle name="Обычный 4 6 2 4 2 5" xfId="9226"/>
    <cellStyle name="Обычный 4 6 2 4 2 5 2" xfId="18183"/>
    <cellStyle name="Обычный 4 6 2 4 2 6" xfId="9227"/>
    <cellStyle name="Обычный 4 6 2 4 2 6 2" xfId="18184"/>
    <cellStyle name="Обычный 4 6 2 4 2 7" xfId="18185"/>
    <cellStyle name="Обычный 4 6 2 4 3" xfId="9228"/>
    <cellStyle name="Обычный 4 6 2 4 3 2" xfId="9229"/>
    <cellStyle name="Обычный 4 6 2 4 3 2 2" xfId="9230"/>
    <cellStyle name="Обычный 4 6 2 4 3 2 2 2" xfId="18186"/>
    <cellStyle name="Обычный 4 6 2 4 3 2 3" xfId="9231"/>
    <cellStyle name="Обычный 4 6 2 4 3 2 3 2" xfId="18187"/>
    <cellStyle name="Обычный 4 6 2 4 3 2 4" xfId="18188"/>
    <cellStyle name="Обычный 4 6 2 4 3 3" xfId="9232"/>
    <cellStyle name="Обычный 4 6 2 4 3 3 2" xfId="18189"/>
    <cellStyle name="Обычный 4 6 2 4 3 4" xfId="9233"/>
    <cellStyle name="Обычный 4 6 2 4 3 4 2" xfId="18190"/>
    <cellStyle name="Обычный 4 6 2 4 3 5" xfId="18191"/>
    <cellStyle name="Обычный 4 6 2 4 4" xfId="9234"/>
    <cellStyle name="Обычный 4 6 2 4 4 2" xfId="9235"/>
    <cellStyle name="Обычный 4 6 2 4 4 2 2" xfId="9236"/>
    <cellStyle name="Обычный 4 6 2 4 4 2 2 2" xfId="18192"/>
    <cellStyle name="Обычный 4 6 2 4 4 2 3" xfId="18193"/>
    <cellStyle name="Обычный 4 6 2 4 4 3" xfId="9237"/>
    <cellStyle name="Обычный 4 6 2 4 4 3 2" xfId="18194"/>
    <cellStyle name="Обычный 4 6 2 4 4 4" xfId="9238"/>
    <cellStyle name="Обычный 4 6 2 4 4 4 2" xfId="18195"/>
    <cellStyle name="Обычный 4 6 2 4 4 5" xfId="18196"/>
    <cellStyle name="Обычный 4 6 2 4 5" xfId="9239"/>
    <cellStyle name="Обычный 4 6 2 4 5 2" xfId="9240"/>
    <cellStyle name="Обычный 4 6 2 4 5 2 2" xfId="18197"/>
    <cellStyle name="Обычный 4 6 2 4 5 3" xfId="18198"/>
    <cellStyle name="Обычный 4 6 2 4 6" xfId="9241"/>
    <cellStyle name="Обычный 4 6 2 4 6 2" xfId="18199"/>
    <cellStyle name="Обычный 4 6 2 4 7" xfId="9242"/>
    <cellStyle name="Обычный 4 6 2 4 7 2" xfId="18200"/>
    <cellStyle name="Обычный 4 6 2 4 8" xfId="18201"/>
    <cellStyle name="Обычный 4 6 2 5" xfId="9243"/>
    <cellStyle name="Обычный 4 6 2 5 2" xfId="9244"/>
    <cellStyle name="Обычный 4 6 2 5 2 2" xfId="9245"/>
    <cellStyle name="Обычный 4 6 2 5 2 2 2" xfId="9246"/>
    <cellStyle name="Обычный 4 6 2 5 2 2 2 2" xfId="18202"/>
    <cellStyle name="Обычный 4 6 2 5 2 2 3" xfId="9247"/>
    <cellStyle name="Обычный 4 6 2 5 2 2 3 2" xfId="18203"/>
    <cellStyle name="Обычный 4 6 2 5 2 2 4" xfId="18204"/>
    <cellStyle name="Обычный 4 6 2 5 2 3" xfId="9248"/>
    <cellStyle name="Обычный 4 6 2 5 2 3 2" xfId="18205"/>
    <cellStyle name="Обычный 4 6 2 5 2 4" xfId="9249"/>
    <cellStyle name="Обычный 4 6 2 5 2 4 2" xfId="18206"/>
    <cellStyle name="Обычный 4 6 2 5 2 5" xfId="18207"/>
    <cellStyle name="Обычный 4 6 2 5 3" xfId="9250"/>
    <cellStyle name="Обычный 4 6 2 5 3 2" xfId="9251"/>
    <cellStyle name="Обычный 4 6 2 5 3 2 2" xfId="9252"/>
    <cellStyle name="Обычный 4 6 2 5 3 2 2 2" xfId="18208"/>
    <cellStyle name="Обычный 4 6 2 5 3 2 3" xfId="18209"/>
    <cellStyle name="Обычный 4 6 2 5 3 3" xfId="9253"/>
    <cellStyle name="Обычный 4 6 2 5 3 3 2" xfId="18210"/>
    <cellStyle name="Обычный 4 6 2 5 3 4" xfId="9254"/>
    <cellStyle name="Обычный 4 6 2 5 3 4 2" xfId="18211"/>
    <cellStyle name="Обычный 4 6 2 5 3 5" xfId="18212"/>
    <cellStyle name="Обычный 4 6 2 5 4" xfId="9255"/>
    <cellStyle name="Обычный 4 6 2 5 4 2" xfId="9256"/>
    <cellStyle name="Обычный 4 6 2 5 4 2 2" xfId="18213"/>
    <cellStyle name="Обычный 4 6 2 5 4 3" xfId="18214"/>
    <cellStyle name="Обычный 4 6 2 5 5" xfId="9257"/>
    <cellStyle name="Обычный 4 6 2 5 5 2" xfId="18215"/>
    <cellStyle name="Обычный 4 6 2 5 6" xfId="9258"/>
    <cellStyle name="Обычный 4 6 2 5 6 2" xfId="18216"/>
    <cellStyle name="Обычный 4 6 2 5 7" xfId="18217"/>
    <cellStyle name="Обычный 4 6 2 6" xfId="9259"/>
    <cellStyle name="Обычный 4 6 2 6 2" xfId="9260"/>
    <cellStyle name="Обычный 4 6 2 6 2 2" xfId="9261"/>
    <cellStyle name="Обычный 4 6 2 6 2 2 2" xfId="18218"/>
    <cellStyle name="Обычный 4 6 2 6 2 3" xfId="9262"/>
    <cellStyle name="Обычный 4 6 2 6 2 3 2" xfId="18219"/>
    <cellStyle name="Обычный 4 6 2 6 2 4" xfId="18220"/>
    <cellStyle name="Обычный 4 6 2 6 3" xfId="9263"/>
    <cellStyle name="Обычный 4 6 2 6 3 2" xfId="18221"/>
    <cellStyle name="Обычный 4 6 2 6 4" xfId="9264"/>
    <cellStyle name="Обычный 4 6 2 6 4 2" xfId="18222"/>
    <cellStyle name="Обычный 4 6 2 6 5" xfId="18223"/>
    <cellStyle name="Обычный 4 6 2 7" xfId="9265"/>
    <cellStyle name="Обычный 4 6 2 7 2" xfId="9266"/>
    <cellStyle name="Обычный 4 6 2 7 2 2" xfId="9267"/>
    <cellStyle name="Обычный 4 6 2 7 2 2 2" xfId="18224"/>
    <cellStyle name="Обычный 4 6 2 7 2 3" xfId="18225"/>
    <cellStyle name="Обычный 4 6 2 7 3" xfId="9268"/>
    <cellStyle name="Обычный 4 6 2 7 3 2" xfId="18226"/>
    <cellStyle name="Обычный 4 6 2 7 4" xfId="9269"/>
    <cellStyle name="Обычный 4 6 2 7 4 2" xfId="18227"/>
    <cellStyle name="Обычный 4 6 2 7 5" xfId="18228"/>
    <cellStyle name="Обычный 4 6 2 8" xfId="9270"/>
    <cellStyle name="Обычный 4 6 2 8 2" xfId="9271"/>
    <cellStyle name="Обычный 4 6 2 8 2 2" xfId="18229"/>
    <cellStyle name="Обычный 4 6 2 8 3" xfId="18230"/>
    <cellStyle name="Обычный 4 6 2 9" xfId="9272"/>
    <cellStyle name="Обычный 4 6 2 9 2" xfId="18231"/>
    <cellStyle name="Обычный 4 6 3" xfId="9273"/>
    <cellStyle name="Обычный 4 6 3 10" xfId="18232"/>
    <cellStyle name="Обычный 4 6 3 2" xfId="9274"/>
    <cellStyle name="Обычный 4 6 3 2 2" xfId="9275"/>
    <cellStyle name="Обычный 4 6 3 2 2 2" xfId="9276"/>
    <cellStyle name="Обычный 4 6 3 2 2 2 2" xfId="9277"/>
    <cellStyle name="Обычный 4 6 3 2 2 2 2 2" xfId="9278"/>
    <cellStyle name="Обычный 4 6 3 2 2 2 2 2 2" xfId="9279"/>
    <cellStyle name="Обычный 4 6 3 2 2 2 2 2 2 2" xfId="18233"/>
    <cellStyle name="Обычный 4 6 3 2 2 2 2 2 3" xfId="9280"/>
    <cellStyle name="Обычный 4 6 3 2 2 2 2 2 3 2" xfId="18234"/>
    <cellStyle name="Обычный 4 6 3 2 2 2 2 2 4" xfId="18235"/>
    <cellStyle name="Обычный 4 6 3 2 2 2 2 3" xfId="9281"/>
    <cellStyle name="Обычный 4 6 3 2 2 2 2 3 2" xfId="18236"/>
    <cellStyle name="Обычный 4 6 3 2 2 2 2 4" xfId="9282"/>
    <cellStyle name="Обычный 4 6 3 2 2 2 2 4 2" xfId="18237"/>
    <cellStyle name="Обычный 4 6 3 2 2 2 2 5" xfId="18238"/>
    <cellStyle name="Обычный 4 6 3 2 2 2 3" xfId="9283"/>
    <cellStyle name="Обычный 4 6 3 2 2 2 3 2" xfId="9284"/>
    <cellStyle name="Обычный 4 6 3 2 2 2 3 2 2" xfId="9285"/>
    <cellStyle name="Обычный 4 6 3 2 2 2 3 2 2 2" xfId="18239"/>
    <cellStyle name="Обычный 4 6 3 2 2 2 3 2 3" xfId="18240"/>
    <cellStyle name="Обычный 4 6 3 2 2 2 3 3" xfId="9286"/>
    <cellStyle name="Обычный 4 6 3 2 2 2 3 3 2" xfId="18241"/>
    <cellStyle name="Обычный 4 6 3 2 2 2 3 4" xfId="9287"/>
    <cellStyle name="Обычный 4 6 3 2 2 2 3 4 2" xfId="18242"/>
    <cellStyle name="Обычный 4 6 3 2 2 2 3 5" xfId="18243"/>
    <cellStyle name="Обычный 4 6 3 2 2 2 4" xfId="9288"/>
    <cellStyle name="Обычный 4 6 3 2 2 2 4 2" xfId="9289"/>
    <cellStyle name="Обычный 4 6 3 2 2 2 4 2 2" xfId="18244"/>
    <cellStyle name="Обычный 4 6 3 2 2 2 4 3" xfId="18245"/>
    <cellStyle name="Обычный 4 6 3 2 2 2 5" xfId="9290"/>
    <cellStyle name="Обычный 4 6 3 2 2 2 5 2" xfId="18246"/>
    <cellStyle name="Обычный 4 6 3 2 2 2 6" xfId="9291"/>
    <cellStyle name="Обычный 4 6 3 2 2 2 6 2" xfId="18247"/>
    <cellStyle name="Обычный 4 6 3 2 2 2 7" xfId="18248"/>
    <cellStyle name="Обычный 4 6 3 2 2 3" xfId="9292"/>
    <cellStyle name="Обычный 4 6 3 2 2 3 2" xfId="9293"/>
    <cellStyle name="Обычный 4 6 3 2 2 3 2 2" xfId="9294"/>
    <cellStyle name="Обычный 4 6 3 2 2 3 2 2 2" xfId="18249"/>
    <cellStyle name="Обычный 4 6 3 2 2 3 2 3" xfId="9295"/>
    <cellStyle name="Обычный 4 6 3 2 2 3 2 3 2" xfId="18250"/>
    <cellStyle name="Обычный 4 6 3 2 2 3 2 4" xfId="18251"/>
    <cellStyle name="Обычный 4 6 3 2 2 3 3" xfId="9296"/>
    <cellStyle name="Обычный 4 6 3 2 2 3 3 2" xfId="18252"/>
    <cellStyle name="Обычный 4 6 3 2 2 3 4" xfId="9297"/>
    <cellStyle name="Обычный 4 6 3 2 2 3 4 2" xfId="18253"/>
    <cellStyle name="Обычный 4 6 3 2 2 3 5" xfId="18254"/>
    <cellStyle name="Обычный 4 6 3 2 2 4" xfId="9298"/>
    <cellStyle name="Обычный 4 6 3 2 2 4 2" xfId="9299"/>
    <cellStyle name="Обычный 4 6 3 2 2 4 2 2" xfId="9300"/>
    <cellStyle name="Обычный 4 6 3 2 2 4 2 2 2" xfId="18255"/>
    <cellStyle name="Обычный 4 6 3 2 2 4 2 3" xfId="18256"/>
    <cellStyle name="Обычный 4 6 3 2 2 4 3" xfId="9301"/>
    <cellStyle name="Обычный 4 6 3 2 2 4 3 2" xfId="18257"/>
    <cellStyle name="Обычный 4 6 3 2 2 4 4" xfId="9302"/>
    <cellStyle name="Обычный 4 6 3 2 2 4 4 2" xfId="18258"/>
    <cellStyle name="Обычный 4 6 3 2 2 4 5" xfId="18259"/>
    <cellStyle name="Обычный 4 6 3 2 2 5" xfId="9303"/>
    <cellStyle name="Обычный 4 6 3 2 2 5 2" xfId="9304"/>
    <cellStyle name="Обычный 4 6 3 2 2 5 2 2" xfId="18260"/>
    <cellStyle name="Обычный 4 6 3 2 2 5 3" xfId="18261"/>
    <cellStyle name="Обычный 4 6 3 2 2 6" xfId="9305"/>
    <cellStyle name="Обычный 4 6 3 2 2 6 2" xfId="18262"/>
    <cellStyle name="Обычный 4 6 3 2 2 7" xfId="9306"/>
    <cellStyle name="Обычный 4 6 3 2 2 7 2" xfId="18263"/>
    <cellStyle name="Обычный 4 6 3 2 2 8" xfId="18264"/>
    <cellStyle name="Обычный 4 6 3 2 3" xfId="9307"/>
    <cellStyle name="Обычный 4 6 3 2 3 2" xfId="9308"/>
    <cellStyle name="Обычный 4 6 3 2 3 2 2" xfId="9309"/>
    <cellStyle name="Обычный 4 6 3 2 3 2 2 2" xfId="9310"/>
    <cellStyle name="Обычный 4 6 3 2 3 2 2 2 2" xfId="18265"/>
    <cellStyle name="Обычный 4 6 3 2 3 2 2 3" xfId="9311"/>
    <cellStyle name="Обычный 4 6 3 2 3 2 2 3 2" xfId="18266"/>
    <cellStyle name="Обычный 4 6 3 2 3 2 2 4" xfId="18267"/>
    <cellStyle name="Обычный 4 6 3 2 3 2 3" xfId="9312"/>
    <cellStyle name="Обычный 4 6 3 2 3 2 3 2" xfId="18268"/>
    <cellStyle name="Обычный 4 6 3 2 3 2 4" xfId="9313"/>
    <cellStyle name="Обычный 4 6 3 2 3 2 4 2" xfId="18269"/>
    <cellStyle name="Обычный 4 6 3 2 3 2 5" xfId="18270"/>
    <cellStyle name="Обычный 4 6 3 2 3 3" xfId="9314"/>
    <cellStyle name="Обычный 4 6 3 2 3 3 2" xfId="9315"/>
    <cellStyle name="Обычный 4 6 3 2 3 3 2 2" xfId="9316"/>
    <cellStyle name="Обычный 4 6 3 2 3 3 2 2 2" xfId="18271"/>
    <cellStyle name="Обычный 4 6 3 2 3 3 2 3" xfId="18272"/>
    <cellStyle name="Обычный 4 6 3 2 3 3 3" xfId="9317"/>
    <cellStyle name="Обычный 4 6 3 2 3 3 3 2" xfId="18273"/>
    <cellStyle name="Обычный 4 6 3 2 3 3 4" xfId="9318"/>
    <cellStyle name="Обычный 4 6 3 2 3 3 4 2" xfId="18274"/>
    <cellStyle name="Обычный 4 6 3 2 3 3 5" xfId="18275"/>
    <cellStyle name="Обычный 4 6 3 2 3 4" xfId="9319"/>
    <cellStyle name="Обычный 4 6 3 2 3 4 2" xfId="9320"/>
    <cellStyle name="Обычный 4 6 3 2 3 4 2 2" xfId="18276"/>
    <cellStyle name="Обычный 4 6 3 2 3 4 3" xfId="18277"/>
    <cellStyle name="Обычный 4 6 3 2 3 5" xfId="9321"/>
    <cellStyle name="Обычный 4 6 3 2 3 5 2" xfId="18278"/>
    <cellStyle name="Обычный 4 6 3 2 3 6" xfId="9322"/>
    <cellStyle name="Обычный 4 6 3 2 3 6 2" xfId="18279"/>
    <cellStyle name="Обычный 4 6 3 2 3 7" xfId="18280"/>
    <cellStyle name="Обычный 4 6 3 2 4" xfId="9323"/>
    <cellStyle name="Обычный 4 6 3 2 4 2" xfId="9324"/>
    <cellStyle name="Обычный 4 6 3 2 4 2 2" xfId="9325"/>
    <cellStyle name="Обычный 4 6 3 2 4 2 2 2" xfId="18281"/>
    <cellStyle name="Обычный 4 6 3 2 4 2 3" xfId="9326"/>
    <cellStyle name="Обычный 4 6 3 2 4 2 3 2" xfId="18282"/>
    <cellStyle name="Обычный 4 6 3 2 4 2 4" xfId="18283"/>
    <cellStyle name="Обычный 4 6 3 2 4 3" xfId="9327"/>
    <cellStyle name="Обычный 4 6 3 2 4 3 2" xfId="18284"/>
    <cellStyle name="Обычный 4 6 3 2 4 4" xfId="9328"/>
    <cellStyle name="Обычный 4 6 3 2 4 4 2" xfId="18285"/>
    <cellStyle name="Обычный 4 6 3 2 4 5" xfId="18286"/>
    <cellStyle name="Обычный 4 6 3 2 5" xfId="9329"/>
    <cellStyle name="Обычный 4 6 3 2 5 2" xfId="9330"/>
    <cellStyle name="Обычный 4 6 3 2 5 2 2" xfId="9331"/>
    <cellStyle name="Обычный 4 6 3 2 5 2 2 2" xfId="18287"/>
    <cellStyle name="Обычный 4 6 3 2 5 2 3" xfId="18288"/>
    <cellStyle name="Обычный 4 6 3 2 5 3" xfId="9332"/>
    <cellStyle name="Обычный 4 6 3 2 5 3 2" xfId="18289"/>
    <cellStyle name="Обычный 4 6 3 2 5 4" xfId="9333"/>
    <cellStyle name="Обычный 4 6 3 2 5 4 2" xfId="18290"/>
    <cellStyle name="Обычный 4 6 3 2 5 5" xfId="18291"/>
    <cellStyle name="Обычный 4 6 3 2 6" xfId="9334"/>
    <cellStyle name="Обычный 4 6 3 2 6 2" xfId="9335"/>
    <cellStyle name="Обычный 4 6 3 2 6 2 2" xfId="18292"/>
    <cellStyle name="Обычный 4 6 3 2 6 3" xfId="18293"/>
    <cellStyle name="Обычный 4 6 3 2 7" xfId="9336"/>
    <cellStyle name="Обычный 4 6 3 2 7 2" xfId="18294"/>
    <cellStyle name="Обычный 4 6 3 2 8" xfId="9337"/>
    <cellStyle name="Обычный 4 6 3 2 8 2" xfId="18295"/>
    <cellStyle name="Обычный 4 6 3 2 9" xfId="18296"/>
    <cellStyle name="Обычный 4 6 3 3" xfId="9338"/>
    <cellStyle name="Обычный 4 6 3 3 2" xfId="9339"/>
    <cellStyle name="Обычный 4 6 3 3 2 2" xfId="9340"/>
    <cellStyle name="Обычный 4 6 3 3 2 2 2" xfId="9341"/>
    <cellStyle name="Обычный 4 6 3 3 2 2 2 2" xfId="9342"/>
    <cellStyle name="Обычный 4 6 3 3 2 2 2 2 2" xfId="18297"/>
    <cellStyle name="Обычный 4 6 3 3 2 2 2 3" xfId="9343"/>
    <cellStyle name="Обычный 4 6 3 3 2 2 2 3 2" xfId="18298"/>
    <cellStyle name="Обычный 4 6 3 3 2 2 2 4" xfId="18299"/>
    <cellStyle name="Обычный 4 6 3 3 2 2 3" xfId="9344"/>
    <cellStyle name="Обычный 4 6 3 3 2 2 3 2" xfId="18300"/>
    <cellStyle name="Обычный 4 6 3 3 2 2 4" xfId="9345"/>
    <cellStyle name="Обычный 4 6 3 3 2 2 4 2" xfId="18301"/>
    <cellStyle name="Обычный 4 6 3 3 2 2 5" xfId="18302"/>
    <cellStyle name="Обычный 4 6 3 3 2 3" xfId="9346"/>
    <cellStyle name="Обычный 4 6 3 3 2 3 2" xfId="9347"/>
    <cellStyle name="Обычный 4 6 3 3 2 3 2 2" xfId="9348"/>
    <cellStyle name="Обычный 4 6 3 3 2 3 2 2 2" xfId="18303"/>
    <cellStyle name="Обычный 4 6 3 3 2 3 2 3" xfId="18304"/>
    <cellStyle name="Обычный 4 6 3 3 2 3 3" xfId="9349"/>
    <cellStyle name="Обычный 4 6 3 3 2 3 3 2" xfId="18305"/>
    <cellStyle name="Обычный 4 6 3 3 2 3 4" xfId="9350"/>
    <cellStyle name="Обычный 4 6 3 3 2 3 4 2" xfId="18306"/>
    <cellStyle name="Обычный 4 6 3 3 2 3 5" xfId="18307"/>
    <cellStyle name="Обычный 4 6 3 3 2 4" xfId="9351"/>
    <cellStyle name="Обычный 4 6 3 3 2 4 2" xfId="9352"/>
    <cellStyle name="Обычный 4 6 3 3 2 4 2 2" xfId="18308"/>
    <cellStyle name="Обычный 4 6 3 3 2 4 3" xfId="18309"/>
    <cellStyle name="Обычный 4 6 3 3 2 5" xfId="9353"/>
    <cellStyle name="Обычный 4 6 3 3 2 5 2" xfId="18310"/>
    <cellStyle name="Обычный 4 6 3 3 2 6" xfId="9354"/>
    <cellStyle name="Обычный 4 6 3 3 2 6 2" xfId="18311"/>
    <cellStyle name="Обычный 4 6 3 3 2 7" xfId="18312"/>
    <cellStyle name="Обычный 4 6 3 3 3" xfId="9355"/>
    <cellStyle name="Обычный 4 6 3 3 3 2" xfId="9356"/>
    <cellStyle name="Обычный 4 6 3 3 3 2 2" xfId="9357"/>
    <cellStyle name="Обычный 4 6 3 3 3 2 2 2" xfId="18313"/>
    <cellStyle name="Обычный 4 6 3 3 3 2 3" xfId="9358"/>
    <cellStyle name="Обычный 4 6 3 3 3 2 3 2" xfId="18314"/>
    <cellStyle name="Обычный 4 6 3 3 3 2 4" xfId="18315"/>
    <cellStyle name="Обычный 4 6 3 3 3 3" xfId="9359"/>
    <cellStyle name="Обычный 4 6 3 3 3 3 2" xfId="18316"/>
    <cellStyle name="Обычный 4 6 3 3 3 4" xfId="9360"/>
    <cellStyle name="Обычный 4 6 3 3 3 4 2" xfId="18317"/>
    <cellStyle name="Обычный 4 6 3 3 3 5" xfId="18318"/>
    <cellStyle name="Обычный 4 6 3 3 4" xfId="9361"/>
    <cellStyle name="Обычный 4 6 3 3 4 2" xfId="9362"/>
    <cellStyle name="Обычный 4 6 3 3 4 2 2" xfId="9363"/>
    <cellStyle name="Обычный 4 6 3 3 4 2 2 2" xfId="18319"/>
    <cellStyle name="Обычный 4 6 3 3 4 2 3" xfId="18320"/>
    <cellStyle name="Обычный 4 6 3 3 4 3" xfId="9364"/>
    <cellStyle name="Обычный 4 6 3 3 4 3 2" xfId="18321"/>
    <cellStyle name="Обычный 4 6 3 3 4 4" xfId="9365"/>
    <cellStyle name="Обычный 4 6 3 3 4 4 2" xfId="18322"/>
    <cellStyle name="Обычный 4 6 3 3 4 5" xfId="18323"/>
    <cellStyle name="Обычный 4 6 3 3 5" xfId="9366"/>
    <cellStyle name="Обычный 4 6 3 3 5 2" xfId="9367"/>
    <cellStyle name="Обычный 4 6 3 3 5 2 2" xfId="18324"/>
    <cellStyle name="Обычный 4 6 3 3 5 3" xfId="18325"/>
    <cellStyle name="Обычный 4 6 3 3 6" xfId="9368"/>
    <cellStyle name="Обычный 4 6 3 3 6 2" xfId="18326"/>
    <cellStyle name="Обычный 4 6 3 3 7" xfId="9369"/>
    <cellStyle name="Обычный 4 6 3 3 7 2" xfId="18327"/>
    <cellStyle name="Обычный 4 6 3 3 8" xfId="18328"/>
    <cellStyle name="Обычный 4 6 3 4" xfId="9370"/>
    <cellStyle name="Обычный 4 6 3 4 2" xfId="9371"/>
    <cellStyle name="Обычный 4 6 3 4 2 2" xfId="9372"/>
    <cellStyle name="Обычный 4 6 3 4 2 2 2" xfId="9373"/>
    <cellStyle name="Обычный 4 6 3 4 2 2 2 2" xfId="18329"/>
    <cellStyle name="Обычный 4 6 3 4 2 2 3" xfId="9374"/>
    <cellStyle name="Обычный 4 6 3 4 2 2 3 2" xfId="18330"/>
    <cellStyle name="Обычный 4 6 3 4 2 2 4" xfId="18331"/>
    <cellStyle name="Обычный 4 6 3 4 2 3" xfId="9375"/>
    <cellStyle name="Обычный 4 6 3 4 2 3 2" xfId="18332"/>
    <cellStyle name="Обычный 4 6 3 4 2 4" xfId="9376"/>
    <cellStyle name="Обычный 4 6 3 4 2 4 2" xfId="18333"/>
    <cellStyle name="Обычный 4 6 3 4 2 5" xfId="18334"/>
    <cellStyle name="Обычный 4 6 3 4 3" xfId="9377"/>
    <cellStyle name="Обычный 4 6 3 4 3 2" xfId="9378"/>
    <cellStyle name="Обычный 4 6 3 4 3 2 2" xfId="9379"/>
    <cellStyle name="Обычный 4 6 3 4 3 2 2 2" xfId="18335"/>
    <cellStyle name="Обычный 4 6 3 4 3 2 3" xfId="18336"/>
    <cellStyle name="Обычный 4 6 3 4 3 3" xfId="9380"/>
    <cellStyle name="Обычный 4 6 3 4 3 3 2" xfId="18337"/>
    <cellStyle name="Обычный 4 6 3 4 3 4" xfId="9381"/>
    <cellStyle name="Обычный 4 6 3 4 3 4 2" xfId="18338"/>
    <cellStyle name="Обычный 4 6 3 4 3 5" xfId="18339"/>
    <cellStyle name="Обычный 4 6 3 4 4" xfId="9382"/>
    <cellStyle name="Обычный 4 6 3 4 4 2" xfId="9383"/>
    <cellStyle name="Обычный 4 6 3 4 4 2 2" xfId="18340"/>
    <cellStyle name="Обычный 4 6 3 4 4 3" xfId="18341"/>
    <cellStyle name="Обычный 4 6 3 4 5" xfId="9384"/>
    <cellStyle name="Обычный 4 6 3 4 5 2" xfId="18342"/>
    <cellStyle name="Обычный 4 6 3 4 6" xfId="9385"/>
    <cellStyle name="Обычный 4 6 3 4 6 2" xfId="18343"/>
    <cellStyle name="Обычный 4 6 3 4 7" xfId="18344"/>
    <cellStyle name="Обычный 4 6 3 5" xfId="9386"/>
    <cellStyle name="Обычный 4 6 3 5 2" xfId="9387"/>
    <cellStyle name="Обычный 4 6 3 5 2 2" xfId="9388"/>
    <cellStyle name="Обычный 4 6 3 5 2 2 2" xfId="18345"/>
    <cellStyle name="Обычный 4 6 3 5 2 3" xfId="9389"/>
    <cellStyle name="Обычный 4 6 3 5 2 3 2" xfId="18346"/>
    <cellStyle name="Обычный 4 6 3 5 2 4" xfId="18347"/>
    <cellStyle name="Обычный 4 6 3 5 3" xfId="9390"/>
    <cellStyle name="Обычный 4 6 3 5 3 2" xfId="18348"/>
    <cellStyle name="Обычный 4 6 3 5 4" xfId="9391"/>
    <cellStyle name="Обычный 4 6 3 5 4 2" xfId="18349"/>
    <cellStyle name="Обычный 4 6 3 5 5" xfId="18350"/>
    <cellStyle name="Обычный 4 6 3 6" xfId="9392"/>
    <cellStyle name="Обычный 4 6 3 6 2" xfId="9393"/>
    <cellStyle name="Обычный 4 6 3 6 2 2" xfId="9394"/>
    <cellStyle name="Обычный 4 6 3 6 2 2 2" xfId="18351"/>
    <cellStyle name="Обычный 4 6 3 6 2 3" xfId="18352"/>
    <cellStyle name="Обычный 4 6 3 6 3" xfId="9395"/>
    <cellStyle name="Обычный 4 6 3 6 3 2" xfId="18353"/>
    <cellStyle name="Обычный 4 6 3 6 4" xfId="9396"/>
    <cellStyle name="Обычный 4 6 3 6 4 2" xfId="18354"/>
    <cellStyle name="Обычный 4 6 3 6 5" xfId="18355"/>
    <cellStyle name="Обычный 4 6 3 7" xfId="9397"/>
    <cellStyle name="Обычный 4 6 3 7 2" xfId="9398"/>
    <cellStyle name="Обычный 4 6 3 7 2 2" xfId="18356"/>
    <cellStyle name="Обычный 4 6 3 7 3" xfId="18357"/>
    <cellStyle name="Обычный 4 6 3 8" xfId="9399"/>
    <cellStyle name="Обычный 4 6 3 8 2" xfId="18358"/>
    <cellStyle name="Обычный 4 6 3 9" xfId="9400"/>
    <cellStyle name="Обычный 4 6 3 9 2" xfId="18359"/>
    <cellStyle name="Обычный 4 6 4" xfId="9401"/>
    <cellStyle name="Обычный 4 6 4 2" xfId="9402"/>
    <cellStyle name="Обычный 4 6 4 2 2" xfId="9403"/>
    <cellStyle name="Обычный 4 6 4 2 2 2" xfId="9404"/>
    <cellStyle name="Обычный 4 6 4 2 2 2 2" xfId="9405"/>
    <cellStyle name="Обычный 4 6 4 2 2 2 2 2" xfId="9406"/>
    <cellStyle name="Обычный 4 6 4 2 2 2 2 2 2" xfId="18360"/>
    <cellStyle name="Обычный 4 6 4 2 2 2 2 3" xfId="9407"/>
    <cellStyle name="Обычный 4 6 4 2 2 2 2 3 2" xfId="18361"/>
    <cellStyle name="Обычный 4 6 4 2 2 2 2 4" xfId="18362"/>
    <cellStyle name="Обычный 4 6 4 2 2 2 3" xfId="9408"/>
    <cellStyle name="Обычный 4 6 4 2 2 2 3 2" xfId="18363"/>
    <cellStyle name="Обычный 4 6 4 2 2 2 4" xfId="9409"/>
    <cellStyle name="Обычный 4 6 4 2 2 2 4 2" xfId="18364"/>
    <cellStyle name="Обычный 4 6 4 2 2 2 5" xfId="18365"/>
    <cellStyle name="Обычный 4 6 4 2 2 3" xfId="9410"/>
    <cellStyle name="Обычный 4 6 4 2 2 3 2" xfId="9411"/>
    <cellStyle name="Обычный 4 6 4 2 2 3 2 2" xfId="9412"/>
    <cellStyle name="Обычный 4 6 4 2 2 3 2 2 2" xfId="18366"/>
    <cellStyle name="Обычный 4 6 4 2 2 3 2 3" xfId="18367"/>
    <cellStyle name="Обычный 4 6 4 2 2 3 3" xfId="9413"/>
    <cellStyle name="Обычный 4 6 4 2 2 3 3 2" xfId="18368"/>
    <cellStyle name="Обычный 4 6 4 2 2 3 4" xfId="9414"/>
    <cellStyle name="Обычный 4 6 4 2 2 3 4 2" xfId="18369"/>
    <cellStyle name="Обычный 4 6 4 2 2 3 5" xfId="18370"/>
    <cellStyle name="Обычный 4 6 4 2 2 4" xfId="9415"/>
    <cellStyle name="Обычный 4 6 4 2 2 4 2" xfId="9416"/>
    <cellStyle name="Обычный 4 6 4 2 2 4 2 2" xfId="18371"/>
    <cellStyle name="Обычный 4 6 4 2 2 4 3" xfId="18372"/>
    <cellStyle name="Обычный 4 6 4 2 2 5" xfId="9417"/>
    <cellStyle name="Обычный 4 6 4 2 2 5 2" xfId="18373"/>
    <cellStyle name="Обычный 4 6 4 2 2 6" xfId="9418"/>
    <cellStyle name="Обычный 4 6 4 2 2 6 2" xfId="18374"/>
    <cellStyle name="Обычный 4 6 4 2 2 7" xfId="18375"/>
    <cellStyle name="Обычный 4 6 4 2 3" xfId="9419"/>
    <cellStyle name="Обычный 4 6 4 2 3 2" xfId="9420"/>
    <cellStyle name="Обычный 4 6 4 2 3 2 2" xfId="9421"/>
    <cellStyle name="Обычный 4 6 4 2 3 2 2 2" xfId="18376"/>
    <cellStyle name="Обычный 4 6 4 2 3 2 3" xfId="9422"/>
    <cellStyle name="Обычный 4 6 4 2 3 2 3 2" xfId="18377"/>
    <cellStyle name="Обычный 4 6 4 2 3 2 4" xfId="18378"/>
    <cellStyle name="Обычный 4 6 4 2 3 3" xfId="9423"/>
    <cellStyle name="Обычный 4 6 4 2 3 3 2" xfId="18379"/>
    <cellStyle name="Обычный 4 6 4 2 3 4" xfId="9424"/>
    <cellStyle name="Обычный 4 6 4 2 3 4 2" xfId="18380"/>
    <cellStyle name="Обычный 4 6 4 2 3 5" xfId="18381"/>
    <cellStyle name="Обычный 4 6 4 2 4" xfId="9425"/>
    <cellStyle name="Обычный 4 6 4 2 4 2" xfId="9426"/>
    <cellStyle name="Обычный 4 6 4 2 4 2 2" xfId="9427"/>
    <cellStyle name="Обычный 4 6 4 2 4 2 2 2" xfId="18382"/>
    <cellStyle name="Обычный 4 6 4 2 4 2 3" xfId="18383"/>
    <cellStyle name="Обычный 4 6 4 2 4 3" xfId="9428"/>
    <cellStyle name="Обычный 4 6 4 2 4 3 2" xfId="18384"/>
    <cellStyle name="Обычный 4 6 4 2 4 4" xfId="9429"/>
    <cellStyle name="Обычный 4 6 4 2 4 4 2" xfId="18385"/>
    <cellStyle name="Обычный 4 6 4 2 4 5" xfId="18386"/>
    <cellStyle name="Обычный 4 6 4 2 5" xfId="9430"/>
    <cellStyle name="Обычный 4 6 4 2 5 2" xfId="9431"/>
    <cellStyle name="Обычный 4 6 4 2 5 2 2" xfId="18387"/>
    <cellStyle name="Обычный 4 6 4 2 5 3" xfId="18388"/>
    <cellStyle name="Обычный 4 6 4 2 6" xfId="9432"/>
    <cellStyle name="Обычный 4 6 4 2 6 2" xfId="18389"/>
    <cellStyle name="Обычный 4 6 4 2 7" xfId="9433"/>
    <cellStyle name="Обычный 4 6 4 2 7 2" xfId="18390"/>
    <cellStyle name="Обычный 4 6 4 2 8" xfId="18391"/>
    <cellStyle name="Обычный 4 6 4 3" xfId="9434"/>
    <cellStyle name="Обычный 4 6 4 3 2" xfId="9435"/>
    <cellStyle name="Обычный 4 6 4 3 2 2" xfId="9436"/>
    <cellStyle name="Обычный 4 6 4 3 2 2 2" xfId="9437"/>
    <cellStyle name="Обычный 4 6 4 3 2 2 2 2" xfId="18392"/>
    <cellStyle name="Обычный 4 6 4 3 2 2 3" xfId="9438"/>
    <cellStyle name="Обычный 4 6 4 3 2 2 3 2" xfId="18393"/>
    <cellStyle name="Обычный 4 6 4 3 2 2 4" xfId="18394"/>
    <cellStyle name="Обычный 4 6 4 3 2 3" xfId="9439"/>
    <cellStyle name="Обычный 4 6 4 3 2 3 2" xfId="18395"/>
    <cellStyle name="Обычный 4 6 4 3 2 4" xfId="9440"/>
    <cellStyle name="Обычный 4 6 4 3 2 4 2" xfId="18396"/>
    <cellStyle name="Обычный 4 6 4 3 2 5" xfId="18397"/>
    <cellStyle name="Обычный 4 6 4 3 3" xfId="9441"/>
    <cellStyle name="Обычный 4 6 4 3 3 2" xfId="9442"/>
    <cellStyle name="Обычный 4 6 4 3 3 2 2" xfId="9443"/>
    <cellStyle name="Обычный 4 6 4 3 3 2 2 2" xfId="18398"/>
    <cellStyle name="Обычный 4 6 4 3 3 2 3" xfId="18399"/>
    <cellStyle name="Обычный 4 6 4 3 3 3" xfId="9444"/>
    <cellStyle name="Обычный 4 6 4 3 3 3 2" xfId="18400"/>
    <cellStyle name="Обычный 4 6 4 3 3 4" xfId="9445"/>
    <cellStyle name="Обычный 4 6 4 3 3 4 2" xfId="18401"/>
    <cellStyle name="Обычный 4 6 4 3 3 5" xfId="18402"/>
    <cellStyle name="Обычный 4 6 4 3 4" xfId="9446"/>
    <cellStyle name="Обычный 4 6 4 3 4 2" xfId="9447"/>
    <cellStyle name="Обычный 4 6 4 3 4 2 2" xfId="18403"/>
    <cellStyle name="Обычный 4 6 4 3 4 3" xfId="18404"/>
    <cellStyle name="Обычный 4 6 4 3 5" xfId="9448"/>
    <cellStyle name="Обычный 4 6 4 3 5 2" xfId="18405"/>
    <cellStyle name="Обычный 4 6 4 3 6" xfId="9449"/>
    <cellStyle name="Обычный 4 6 4 3 6 2" xfId="18406"/>
    <cellStyle name="Обычный 4 6 4 3 7" xfId="18407"/>
    <cellStyle name="Обычный 4 6 4 4" xfId="9450"/>
    <cellStyle name="Обычный 4 6 4 4 2" xfId="9451"/>
    <cellStyle name="Обычный 4 6 4 4 2 2" xfId="9452"/>
    <cellStyle name="Обычный 4 6 4 4 2 2 2" xfId="18408"/>
    <cellStyle name="Обычный 4 6 4 4 2 3" xfId="9453"/>
    <cellStyle name="Обычный 4 6 4 4 2 3 2" xfId="18409"/>
    <cellStyle name="Обычный 4 6 4 4 2 4" xfId="18410"/>
    <cellStyle name="Обычный 4 6 4 4 3" xfId="9454"/>
    <cellStyle name="Обычный 4 6 4 4 3 2" xfId="18411"/>
    <cellStyle name="Обычный 4 6 4 4 4" xfId="9455"/>
    <cellStyle name="Обычный 4 6 4 4 4 2" xfId="18412"/>
    <cellStyle name="Обычный 4 6 4 4 5" xfId="18413"/>
    <cellStyle name="Обычный 4 6 4 5" xfId="9456"/>
    <cellStyle name="Обычный 4 6 4 5 2" xfId="9457"/>
    <cellStyle name="Обычный 4 6 4 5 2 2" xfId="9458"/>
    <cellStyle name="Обычный 4 6 4 5 2 2 2" xfId="18414"/>
    <cellStyle name="Обычный 4 6 4 5 2 3" xfId="18415"/>
    <cellStyle name="Обычный 4 6 4 5 3" xfId="9459"/>
    <cellStyle name="Обычный 4 6 4 5 3 2" xfId="18416"/>
    <cellStyle name="Обычный 4 6 4 5 4" xfId="9460"/>
    <cellStyle name="Обычный 4 6 4 5 4 2" xfId="18417"/>
    <cellStyle name="Обычный 4 6 4 5 5" xfId="18418"/>
    <cellStyle name="Обычный 4 6 4 6" xfId="9461"/>
    <cellStyle name="Обычный 4 6 4 6 2" xfId="9462"/>
    <cellStyle name="Обычный 4 6 4 6 2 2" xfId="18419"/>
    <cellStyle name="Обычный 4 6 4 6 3" xfId="18420"/>
    <cellStyle name="Обычный 4 6 4 7" xfId="9463"/>
    <cellStyle name="Обычный 4 6 4 7 2" xfId="18421"/>
    <cellStyle name="Обычный 4 6 4 8" xfId="9464"/>
    <cellStyle name="Обычный 4 6 4 8 2" xfId="18422"/>
    <cellStyle name="Обычный 4 6 4 9" xfId="18423"/>
    <cellStyle name="Обычный 4 6 5" xfId="9465"/>
    <cellStyle name="Обычный 4 6 5 2" xfId="9466"/>
    <cellStyle name="Обычный 4 6 5 2 2" xfId="9467"/>
    <cellStyle name="Обычный 4 6 5 2 2 2" xfId="9468"/>
    <cellStyle name="Обычный 4 6 5 2 2 2 2" xfId="9469"/>
    <cellStyle name="Обычный 4 6 5 2 2 2 2 2" xfId="18424"/>
    <cellStyle name="Обычный 4 6 5 2 2 2 3" xfId="9470"/>
    <cellStyle name="Обычный 4 6 5 2 2 2 3 2" xfId="18425"/>
    <cellStyle name="Обычный 4 6 5 2 2 2 4" xfId="18426"/>
    <cellStyle name="Обычный 4 6 5 2 2 3" xfId="9471"/>
    <cellStyle name="Обычный 4 6 5 2 2 3 2" xfId="18427"/>
    <cellStyle name="Обычный 4 6 5 2 2 4" xfId="9472"/>
    <cellStyle name="Обычный 4 6 5 2 2 4 2" xfId="18428"/>
    <cellStyle name="Обычный 4 6 5 2 2 5" xfId="18429"/>
    <cellStyle name="Обычный 4 6 5 2 3" xfId="9473"/>
    <cellStyle name="Обычный 4 6 5 2 3 2" xfId="9474"/>
    <cellStyle name="Обычный 4 6 5 2 3 2 2" xfId="9475"/>
    <cellStyle name="Обычный 4 6 5 2 3 2 2 2" xfId="18430"/>
    <cellStyle name="Обычный 4 6 5 2 3 2 3" xfId="18431"/>
    <cellStyle name="Обычный 4 6 5 2 3 3" xfId="9476"/>
    <cellStyle name="Обычный 4 6 5 2 3 3 2" xfId="18432"/>
    <cellStyle name="Обычный 4 6 5 2 3 4" xfId="9477"/>
    <cellStyle name="Обычный 4 6 5 2 3 4 2" xfId="18433"/>
    <cellStyle name="Обычный 4 6 5 2 3 5" xfId="18434"/>
    <cellStyle name="Обычный 4 6 5 2 4" xfId="9478"/>
    <cellStyle name="Обычный 4 6 5 2 4 2" xfId="9479"/>
    <cellStyle name="Обычный 4 6 5 2 4 2 2" xfId="18435"/>
    <cellStyle name="Обычный 4 6 5 2 4 3" xfId="18436"/>
    <cellStyle name="Обычный 4 6 5 2 5" xfId="9480"/>
    <cellStyle name="Обычный 4 6 5 2 5 2" xfId="18437"/>
    <cellStyle name="Обычный 4 6 5 2 6" xfId="9481"/>
    <cellStyle name="Обычный 4 6 5 2 6 2" xfId="18438"/>
    <cellStyle name="Обычный 4 6 5 2 7" xfId="18439"/>
    <cellStyle name="Обычный 4 6 5 3" xfId="9482"/>
    <cellStyle name="Обычный 4 6 5 3 2" xfId="9483"/>
    <cellStyle name="Обычный 4 6 5 3 2 2" xfId="9484"/>
    <cellStyle name="Обычный 4 6 5 3 2 2 2" xfId="18440"/>
    <cellStyle name="Обычный 4 6 5 3 2 3" xfId="9485"/>
    <cellStyle name="Обычный 4 6 5 3 2 3 2" xfId="18441"/>
    <cellStyle name="Обычный 4 6 5 3 2 4" xfId="18442"/>
    <cellStyle name="Обычный 4 6 5 3 3" xfId="9486"/>
    <cellStyle name="Обычный 4 6 5 3 3 2" xfId="18443"/>
    <cellStyle name="Обычный 4 6 5 3 4" xfId="9487"/>
    <cellStyle name="Обычный 4 6 5 3 4 2" xfId="18444"/>
    <cellStyle name="Обычный 4 6 5 3 5" xfId="18445"/>
    <cellStyle name="Обычный 4 6 5 4" xfId="9488"/>
    <cellStyle name="Обычный 4 6 5 4 2" xfId="9489"/>
    <cellStyle name="Обычный 4 6 5 4 2 2" xfId="9490"/>
    <cellStyle name="Обычный 4 6 5 4 2 2 2" xfId="18446"/>
    <cellStyle name="Обычный 4 6 5 4 2 3" xfId="18447"/>
    <cellStyle name="Обычный 4 6 5 4 3" xfId="9491"/>
    <cellStyle name="Обычный 4 6 5 4 3 2" xfId="18448"/>
    <cellStyle name="Обычный 4 6 5 4 4" xfId="9492"/>
    <cellStyle name="Обычный 4 6 5 4 4 2" xfId="18449"/>
    <cellStyle name="Обычный 4 6 5 4 5" xfId="18450"/>
    <cellStyle name="Обычный 4 6 5 5" xfId="9493"/>
    <cellStyle name="Обычный 4 6 5 5 2" xfId="9494"/>
    <cellStyle name="Обычный 4 6 5 5 2 2" xfId="18451"/>
    <cellStyle name="Обычный 4 6 5 5 3" xfId="18452"/>
    <cellStyle name="Обычный 4 6 5 6" xfId="9495"/>
    <cellStyle name="Обычный 4 6 5 6 2" xfId="18453"/>
    <cellStyle name="Обычный 4 6 5 7" xfId="9496"/>
    <cellStyle name="Обычный 4 6 5 7 2" xfId="18454"/>
    <cellStyle name="Обычный 4 6 5 8" xfId="18455"/>
    <cellStyle name="Обычный 4 6 6" xfId="9497"/>
    <cellStyle name="Обычный 4 6 6 2" xfId="9498"/>
    <cellStyle name="Обычный 4 6 6 2 2" xfId="9499"/>
    <cellStyle name="Обычный 4 6 6 2 2 2" xfId="9500"/>
    <cellStyle name="Обычный 4 6 6 2 2 2 2" xfId="18456"/>
    <cellStyle name="Обычный 4 6 6 2 2 3" xfId="9501"/>
    <cellStyle name="Обычный 4 6 6 2 2 3 2" xfId="18457"/>
    <cellStyle name="Обычный 4 6 6 2 2 4" xfId="18458"/>
    <cellStyle name="Обычный 4 6 6 2 3" xfId="9502"/>
    <cellStyle name="Обычный 4 6 6 2 3 2" xfId="18459"/>
    <cellStyle name="Обычный 4 6 6 2 4" xfId="9503"/>
    <cellStyle name="Обычный 4 6 6 2 4 2" xfId="18460"/>
    <cellStyle name="Обычный 4 6 6 2 5" xfId="18461"/>
    <cellStyle name="Обычный 4 6 6 3" xfId="9504"/>
    <cellStyle name="Обычный 4 6 6 3 2" xfId="9505"/>
    <cellStyle name="Обычный 4 6 6 3 2 2" xfId="9506"/>
    <cellStyle name="Обычный 4 6 6 3 2 2 2" xfId="18462"/>
    <cellStyle name="Обычный 4 6 6 3 2 3" xfId="18463"/>
    <cellStyle name="Обычный 4 6 6 3 3" xfId="9507"/>
    <cellStyle name="Обычный 4 6 6 3 3 2" xfId="18464"/>
    <cellStyle name="Обычный 4 6 6 3 4" xfId="9508"/>
    <cellStyle name="Обычный 4 6 6 3 4 2" xfId="18465"/>
    <cellStyle name="Обычный 4 6 6 3 5" xfId="18466"/>
    <cellStyle name="Обычный 4 6 6 4" xfId="9509"/>
    <cellStyle name="Обычный 4 6 6 4 2" xfId="9510"/>
    <cellStyle name="Обычный 4 6 6 4 2 2" xfId="18467"/>
    <cellStyle name="Обычный 4 6 6 4 3" xfId="18468"/>
    <cellStyle name="Обычный 4 6 6 5" xfId="9511"/>
    <cellStyle name="Обычный 4 6 6 5 2" xfId="18469"/>
    <cellStyle name="Обычный 4 6 6 6" xfId="9512"/>
    <cellStyle name="Обычный 4 6 6 6 2" xfId="18470"/>
    <cellStyle name="Обычный 4 6 6 7" xfId="18471"/>
    <cellStyle name="Обычный 4 6 7" xfId="9513"/>
    <cellStyle name="Обычный 4 6 7 2" xfId="9514"/>
    <cellStyle name="Обычный 4 6 7 2 2" xfId="9515"/>
    <cellStyle name="Обычный 4 6 7 2 2 2" xfId="18472"/>
    <cellStyle name="Обычный 4 6 7 2 3" xfId="9516"/>
    <cellStyle name="Обычный 4 6 7 2 3 2" xfId="18473"/>
    <cellStyle name="Обычный 4 6 7 2 4" xfId="18474"/>
    <cellStyle name="Обычный 4 6 7 3" xfId="9517"/>
    <cellStyle name="Обычный 4 6 7 3 2" xfId="18475"/>
    <cellStyle name="Обычный 4 6 7 4" xfId="9518"/>
    <cellStyle name="Обычный 4 6 7 4 2" xfId="18476"/>
    <cellStyle name="Обычный 4 6 7 5" xfId="18477"/>
    <cellStyle name="Обычный 4 6 8" xfId="9519"/>
    <cellStyle name="Обычный 4 6 8 2" xfId="9520"/>
    <cellStyle name="Обычный 4 6 8 2 2" xfId="9521"/>
    <cellStyle name="Обычный 4 6 8 2 2 2" xfId="18478"/>
    <cellStyle name="Обычный 4 6 8 2 3" xfId="18479"/>
    <cellStyle name="Обычный 4 6 8 3" xfId="9522"/>
    <cellStyle name="Обычный 4 6 8 3 2" xfId="18480"/>
    <cellStyle name="Обычный 4 6 8 4" xfId="9523"/>
    <cellStyle name="Обычный 4 6 8 4 2" xfId="18481"/>
    <cellStyle name="Обычный 4 6 8 5" xfId="18482"/>
    <cellStyle name="Обычный 4 6 9" xfId="9524"/>
    <cellStyle name="Обычный 4 6 9 2" xfId="9525"/>
    <cellStyle name="Обычный 4 6 9 2 2" xfId="18483"/>
    <cellStyle name="Обычный 4 6 9 3" xfId="18484"/>
    <cellStyle name="Обычный 4 7" xfId="9526"/>
    <cellStyle name="Обычный 4 7 10" xfId="9527"/>
    <cellStyle name="Обычный 4 7 10 2" xfId="18485"/>
    <cellStyle name="Обычный 4 7 11" xfId="18486"/>
    <cellStyle name="Обычный 4 7 2" xfId="9528"/>
    <cellStyle name="Обычный 4 7 2 10" xfId="18487"/>
    <cellStyle name="Обычный 4 7 2 2" xfId="9529"/>
    <cellStyle name="Обычный 4 7 2 2 2" xfId="9530"/>
    <cellStyle name="Обычный 4 7 2 2 2 2" xfId="9531"/>
    <cellStyle name="Обычный 4 7 2 2 2 2 2" xfId="9532"/>
    <cellStyle name="Обычный 4 7 2 2 2 2 2 2" xfId="9533"/>
    <cellStyle name="Обычный 4 7 2 2 2 2 2 2 2" xfId="9534"/>
    <cellStyle name="Обычный 4 7 2 2 2 2 2 2 2 2" xfId="18488"/>
    <cellStyle name="Обычный 4 7 2 2 2 2 2 2 3" xfId="9535"/>
    <cellStyle name="Обычный 4 7 2 2 2 2 2 2 3 2" xfId="18489"/>
    <cellStyle name="Обычный 4 7 2 2 2 2 2 2 4" xfId="18490"/>
    <cellStyle name="Обычный 4 7 2 2 2 2 2 3" xfId="9536"/>
    <cellStyle name="Обычный 4 7 2 2 2 2 2 3 2" xfId="18491"/>
    <cellStyle name="Обычный 4 7 2 2 2 2 2 4" xfId="9537"/>
    <cellStyle name="Обычный 4 7 2 2 2 2 2 4 2" xfId="18492"/>
    <cellStyle name="Обычный 4 7 2 2 2 2 2 5" xfId="18493"/>
    <cellStyle name="Обычный 4 7 2 2 2 2 3" xfId="9538"/>
    <cellStyle name="Обычный 4 7 2 2 2 2 3 2" xfId="9539"/>
    <cellStyle name="Обычный 4 7 2 2 2 2 3 2 2" xfId="9540"/>
    <cellStyle name="Обычный 4 7 2 2 2 2 3 2 2 2" xfId="18494"/>
    <cellStyle name="Обычный 4 7 2 2 2 2 3 2 3" xfId="18495"/>
    <cellStyle name="Обычный 4 7 2 2 2 2 3 3" xfId="9541"/>
    <cellStyle name="Обычный 4 7 2 2 2 2 3 3 2" xfId="18496"/>
    <cellStyle name="Обычный 4 7 2 2 2 2 3 4" xfId="9542"/>
    <cellStyle name="Обычный 4 7 2 2 2 2 3 4 2" xfId="18497"/>
    <cellStyle name="Обычный 4 7 2 2 2 2 3 5" xfId="18498"/>
    <cellStyle name="Обычный 4 7 2 2 2 2 4" xfId="9543"/>
    <cellStyle name="Обычный 4 7 2 2 2 2 4 2" xfId="9544"/>
    <cellStyle name="Обычный 4 7 2 2 2 2 4 2 2" xfId="18499"/>
    <cellStyle name="Обычный 4 7 2 2 2 2 4 3" xfId="18500"/>
    <cellStyle name="Обычный 4 7 2 2 2 2 5" xfId="9545"/>
    <cellStyle name="Обычный 4 7 2 2 2 2 5 2" xfId="18501"/>
    <cellStyle name="Обычный 4 7 2 2 2 2 6" xfId="9546"/>
    <cellStyle name="Обычный 4 7 2 2 2 2 6 2" xfId="18502"/>
    <cellStyle name="Обычный 4 7 2 2 2 2 7" xfId="18503"/>
    <cellStyle name="Обычный 4 7 2 2 2 3" xfId="9547"/>
    <cellStyle name="Обычный 4 7 2 2 2 3 2" xfId="9548"/>
    <cellStyle name="Обычный 4 7 2 2 2 3 2 2" xfId="9549"/>
    <cellStyle name="Обычный 4 7 2 2 2 3 2 2 2" xfId="18504"/>
    <cellStyle name="Обычный 4 7 2 2 2 3 2 3" xfId="9550"/>
    <cellStyle name="Обычный 4 7 2 2 2 3 2 3 2" xfId="18505"/>
    <cellStyle name="Обычный 4 7 2 2 2 3 2 4" xfId="18506"/>
    <cellStyle name="Обычный 4 7 2 2 2 3 3" xfId="9551"/>
    <cellStyle name="Обычный 4 7 2 2 2 3 3 2" xfId="18507"/>
    <cellStyle name="Обычный 4 7 2 2 2 3 4" xfId="9552"/>
    <cellStyle name="Обычный 4 7 2 2 2 3 4 2" xfId="18508"/>
    <cellStyle name="Обычный 4 7 2 2 2 3 5" xfId="18509"/>
    <cellStyle name="Обычный 4 7 2 2 2 4" xfId="9553"/>
    <cellStyle name="Обычный 4 7 2 2 2 4 2" xfId="9554"/>
    <cellStyle name="Обычный 4 7 2 2 2 4 2 2" xfId="9555"/>
    <cellStyle name="Обычный 4 7 2 2 2 4 2 2 2" xfId="18510"/>
    <cellStyle name="Обычный 4 7 2 2 2 4 2 3" xfId="18511"/>
    <cellStyle name="Обычный 4 7 2 2 2 4 3" xfId="9556"/>
    <cellStyle name="Обычный 4 7 2 2 2 4 3 2" xfId="18512"/>
    <cellStyle name="Обычный 4 7 2 2 2 4 4" xfId="9557"/>
    <cellStyle name="Обычный 4 7 2 2 2 4 4 2" xfId="18513"/>
    <cellStyle name="Обычный 4 7 2 2 2 4 5" xfId="18514"/>
    <cellStyle name="Обычный 4 7 2 2 2 5" xfId="9558"/>
    <cellStyle name="Обычный 4 7 2 2 2 5 2" xfId="9559"/>
    <cellStyle name="Обычный 4 7 2 2 2 5 2 2" xfId="18515"/>
    <cellStyle name="Обычный 4 7 2 2 2 5 3" xfId="18516"/>
    <cellStyle name="Обычный 4 7 2 2 2 6" xfId="9560"/>
    <cellStyle name="Обычный 4 7 2 2 2 6 2" xfId="18517"/>
    <cellStyle name="Обычный 4 7 2 2 2 7" xfId="9561"/>
    <cellStyle name="Обычный 4 7 2 2 2 7 2" xfId="18518"/>
    <cellStyle name="Обычный 4 7 2 2 2 8" xfId="18519"/>
    <cellStyle name="Обычный 4 7 2 2 3" xfId="9562"/>
    <cellStyle name="Обычный 4 7 2 2 3 2" xfId="9563"/>
    <cellStyle name="Обычный 4 7 2 2 3 2 2" xfId="9564"/>
    <cellStyle name="Обычный 4 7 2 2 3 2 2 2" xfId="9565"/>
    <cellStyle name="Обычный 4 7 2 2 3 2 2 2 2" xfId="18520"/>
    <cellStyle name="Обычный 4 7 2 2 3 2 2 3" xfId="9566"/>
    <cellStyle name="Обычный 4 7 2 2 3 2 2 3 2" xfId="18521"/>
    <cellStyle name="Обычный 4 7 2 2 3 2 2 4" xfId="18522"/>
    <cellStyle name="Обычный 4 7 2 2 3 2 3" xfId="9567"/>
    <cellStyle name="Обычный 4 7 2 2 3 2 3 2" xfId="18523"/>
    <cellStyle name="Обычный 4 7 2 2 3 2 4" xfId="9568"/>
    <cellStyle name="Обычный 4 7 2 2 3 2 4 2" xfId="18524"/>
    <cellStyle name="Обычный 4 7 2 2 3 2 5" xfId="18525"/>
    <cellStyle name="Обычный 4 7 2 2 3 3" xfId="9569"/>
    <cellStyle name="Обычный 4 7 2 2 3 3 2" xfId="9570"/>
    <cellStyle name="Обычный 4 7 2 2 3 3 2 2" xfId="9571"/>
    <cellStyle name="Обычный 4 7 2 2 3 3 2 2 2" xfId="18526"/>
    <cellStyle name="Обычный 4 7 2 2 3 3 2 3" xfId="18527"/>
    <cellStyle name="Обычный 4 7 2 2 3 3 3" xfId="9572"/>
    <cellStyle name="Обычный 4 7 2 2 3 3 3 2" xfId="18528"/>
    <cellStyle name="Обычный 4 7 2 2 3 3 4" xfId="9573"/>
    <cellStyle name="Обычный 4 7 2 2 3 3 4 2" xfId="18529"/>
    <cellStyle name="Обычный 4 7 2 2 3 3 5" xfId="18530"/>
    <cellStyle name="Обычный 4 7 2 2 3 4" xfId="9574"/>
    <cellStyle name="Обычный 4 7 2 2 3 4 2" xfId="9575"/>
    <cellStyle name="Обычный 4 7 2 2 3 4 2 2" xfId="18531"/>
    <cellStyle name="Обычный 4 7 2 2 3 4 3" xfId="18532"/>
    <cellStyle name="Обычный 4 7 2 2 3 5" xfId="9576"/>
    <cellStyle name="Обычный 4 7 2 2 3 5 2" xfId="18533"/>
    <cellStyle name="Обычный 4 7 2 2 3 6" xfId="9577"/>
    <cellStyle name="Обычный 4 7 2 2 3 6 2" xfId="18534"/>
    <cellStyle name="Обычный 4 7 2 2 3 7" xfId="18535"/>
    <cellStyle name="Обычный 4 7 2 2 4" xfId="9578"/>
    <cellStyle name="Обычный 4 7 2 2 4 2" xfId="9579"/>
    <cellStyle name="Обычный 4 7 2 2 4 2 2" xfId="9580"/>
    <cellStyle name="Обычный 4 7 2 2 4 2 2 2" xfId="18536"/>
    <cellStyle name="Обычный 4 7 2 2 4 2 3" xfId="9581"/>
    <cellStyle name="Обычный 4 7 2 2 4 2 3 2" xfId="18537"/>
    <cellStyle name="Обычный 4 7 2 2 4 2 4" xfId="18538"/>
    <cellStyle name="Обычный 4 7 2 2 4 3" xfId="9582"/>
    <cellStyle name="Обычный 4 7 2 2 4 3 2" xfId="18539"/>
    <cellStyle name="Обычный 4 7 2 2 4 4" xfId="9583"/>
    <cellStyle name="Обычный 4 7 2 2 4 4 2" xfId="18540"/>
    <cellStyle name="Обычный 4 7 2 2 4 5" xfId="18541"/>
    <cellStyle name="Обычный 4 7 2 2 5" xfId="9584"/>
    <cellStyle name="Обычный 4 7 2 2 5 2" xfId="9585"/>
    <cellStyle name="Обычный 4 7 2 2 5 2 2" xfId="9586"/>
    <cellStyle name="Обычный 4 7 2 2 5 2 2 2" xfId="18542"/>
    <cellStyle name="Обычный 4 7 2 2 5 2 3" xfId="18543"/>
    <cellStyle name="Обычный 4 7 2 2 5 3" xfId="9587"/>
    <cellStyle name="Обычный 4 7 2 2 5 3 2" xfId="18544"/>
    <cellStyle name="Обычный 4 7 2 2 5 4" xfId="9588"/>
    <cellStyle name="Обычный 4 7 2 2 5 4 2" xfId="18545"/>
    <cellStyle name="Обычный 4 7 2 2 5 5" xfId="18546"/>
    <cellStyle name="Обычный 4 7 2 2 6" xfId="9589"/>
    <cellStyle name="Обычный 4 7 2 2 6 2" xfId="9590"/>
    <cellStyle name="Обычный 4 7 2 2 6 2 2" xfId="18547"/>
    <cellStyle name="Обычный 4 7 2 2 6 3" xfId="18548"/>
    <cellStyle name="Обычный 4 7 2 2 7" xfId="9591"/>
    <cellStyle name="Обычный 4 7 2 2 7 2" xfId="18549"/>
    <cellStyle name="Обычный 4 7 2 2 8" xfId="9592"/>
    <cellStyle name="Обычный 4 7 2 2 8 2" xfId="18550"/>
    <cellStyle name="Обычный 4 7 2 2 9" xfId="18551"/>
    <cellStyle name="Обычный 4 7 2 3" xfId="9593"/>
    <cellStyle name="Обычный 4 7 2 3 2" xfId="9594"/>
    <cellStyle name="Обычный 4 7 2 3 2 2" xfId="9595"/>
    <cellStyle name="Обычный 4 7 2 3 2 2 2" xfId="9596"/>
    <cellStyle name="Обычный 4 7 2 3 2 2 2 2" xfId="9597"/>
    <cellStyle name="Обычный 4 7 2 3 2 2 2 2 2" xfId="18552"/>
    <cellStyle name="Обычный 4 7 2 3 2 2 2 3" xfId="9598"/>
    <cellStyle name="Обычный 4 7 2 3 2 2 2 3 2" xfId="18553"/>
    <cellStyle name="Обычный 4 7 2 3 2 2 2 4" xfId="18554"/>
    <cellStyle name="Обычный 4 7 2 3 2 2 3" xfId="9599"/>
    <cellStyle name="Обычный 4 7 2 3 2 2 3 2" xfId="18555"/>
    <cellStyle name="Обычный 4 7 2 3 2 2 4" xfId="9600"/>
    <cellStyle name="Обычный 4 7 2 3 2 2 4 2" xfId="18556"/>
    <cellStyle name="Обычный 4 7 2 3 2 2 5" xfId="18557"/>
    <cellStyle name="Обычный 4 7 2 3 2 3" xfId="9601"/>
    <cellStyle name="Обычный 4 7 2 3 2 3 2" xfId="9602"/>
    <cellStyle name="Обычный 4 7 2 3 2 3 2 2" xfId="9603"/>
    <cellStyle name="Обычный 4 7 2 3 2 3 2 2 2" xfId="18558"/>
    <cellStyle name="Обычный 4 7 2 3 2 3 2 3" xfId="18559"/>
    <cellStyle name="Обычный 4 7 2 3 2 3 3" xfId="9604"/>
    <cellStyle name="Обычный 4 7 2 3 2 3 3 2" xfId="18560"/>
    <cellStyle name="Обычный 4 7 2 3 2 3 4" xfId="9605"/>
    <cellStyle name="Обычный 4 7 2 3 2 3 4 2" xfId="18561"/>
    <cellStyle name="Обычный 4 7 2 3 2 3 5" xfId="18562"/>
    <cellStyle name="Обычный 4 7 2 3 2 4" xfId="9606"/>
    <cellStyle name="Обычный 4 7 2 3 2 4 2" xfId="9607"/>
    <cellStyle name="Обычный 4 7 2 3 2 4 2 2" xfId="18563"/>
    <cellStyle name="Обычный 4 7 2 3 2 4 3" xfId="18564"/>
    <cellStyle name="Обычный 4 7 2 3 2 5" xfId="9608"/>
    <cellStyle name="Обычный 4 7 2 3 2 5 2" xfId="18565"/>
    <cellStyle name="Обычный 4 7 2 3 2 6" xfId="9609"/>
    <cellStyle name="Обычный 4 7 2 3 2 6 2" xfId="18566"/>
    <cellStyle name="Обычный 4 7 2 3 2 7" xfId="18567"/>
    <cellStyle name="Обычный 4 7 2 3 3" xfId="9610"/>
    <cellStyle name="Обычный 4 7 2 3 3 2" xfId="9611"/>
    <cellStyle name="Обычный 4 7 2 3 3 2 2" xfId="9612"/>
    <cellStyle name="Обычный 4 7 2 3 3 2 2 2" xfId="18568"/>
    <cellStyle name="Обычный 4 7 2 3 3 2 3" xfId="9613"/>
    <cellStyle name="Обычный 4 7 2 3 3 2 3 2" xfId="18569"/>
    <cellStyle name="Обычный 4 7 2 3 3 2 4" xfId="18570"/>
    <cellStyle name="Обычный 4 7 2 3 3 3" xfId="9614"/>
    <cellStyle name="Обычный 4 7 2 3 3 3 2" xfId="18571"/>
    <cellStyle name="Обычный 4 7 2 3 3 4" xfId="9615"/>
    <cellStyle name="Обычный 4 7 2 3 3 4 2" xfId="18572"/>
    <cellStyle name="Обычный 4 7 2 3 3 5" xfId="18573"/>
    <cellStyle name="Обычный 4 7 2 3 4" xfId="9616"/>
    <cellStyle name="Обычный 4 7 2 3 4 2" xfId="9617"/>
    <cellStyle name="Обычный 4 7 2 3 4 2 2" xfId="9618"/>
    <cellStyle name="Обычный 4 7 2 3 4 2 2 2" xfId="18574"/>
    <cellStyle name="Обычный 4 7 2 3 4 2 3" xfId="18575"/>
    <cellStyle name="Обычный 4 7 2 3 4 3" xfId="9619"/>
    <cellStyle name="Обычный 4 7 2 3 4 3 2" xfId="18576"/>
    <cellStyle name="Обычный 4 7 2 3 4 4" xfId="9620"/>
    <cellStyle name="Обычный 4 7 2 3 4 4 2" xfId="18577"/>
    <cellStyle name="Обычный 4 7 2 3 4 5" xfId="18578"/>
    <cellStyle name="Обычный 4 7 2 3 5" xfId="9621"/>
    <cellStyle name="Обычный 4 7 2 3 5 2" xfId="9622"/>
    <cellStyle name="Обычный 4 7 2 3 5 2 2" xfId="18579"/>
    <cellStyle name="Обычный 4 7 2 3 5 3" xfId="18580"/>
    <cellStyle name="Обычный 4 7 2 3 6" xfId="9623"/>
    <cellStyle name="Обычный 4 7 2 3 6 2" xfId="18581"/>
    <cellStyle name="Обычный 4 7 2 3 7" xfId="9624"/>
    <cellStyle name="Обычный 4 7 2 3 7 2" xfId="18582"/>
    <cellStyle name="Обычный 4 7 2 3 8" xfId="18583"/>
    <cellStyle name="Обычный 4 7 2 4" xfId="9625"/>
    <cellStyle name="Обычный 4 7 2 4 2" xfId="9626"/>
    <cellStyle name="Обычный 4 7 2 4 2 2" xfId="9627"/>
    <cellStyle name="Обычный 4 7 2 4 2 2 2" xfId="9628"/>
    <cellStyle name="Обычный 4 7 2 4 2 2 2 2" xfId="18584"/>
    <cellStyle name="Обычный 4 7 2 4 2 2 3" xfId="9629"/>
    <cellStyle name="Обычный 4 7 2 4 2 2 3 2" xfId="18585"/>
    <cellStyle name="Обычный 4 7 2 4 2 2 4" xfId="18586"/>
    <cellStyle name="Обычный 4 7 2 4 2 3" xfId="9630"/>
    <cellStyle name="Обычный 4 7 2 4 2 3 2" xfId="18587"/>
    <cellStyle name="Обычный 4 7 2 4 2 4" xfId="9631"/>
    <cellStyle name="Обычный 4 7 2 4 2 4 2" xfId="18588"/>
    <cellStyle name="Обычный 4 7 2 4 2 5" xfId="18589"/>
    <cellStyle name="Обычный 4 7 2 4 3" xfId="9632"/>
    <cellStyle name="Обычный 4 7 2 4 3 2" xfId="9633"/>
    <cellStyle name="Обычный 4 7 2 4 3 2 2" xfId="9634"/>
    <cellStyle name="Обычный 4 7 2 4 3 2 2 2" xfId="18590"/>
    <cellStyle name="Обычный 4 7 2 4 3 2 3" xfId="18591"/>
    <cellStyle name="Обычный 4 7 2 4 3 3" xfId="9635"/>
    <cellStyle name="Обычный 4 7 2 4 3 3 2" xfId="18592"/>
    <cellStyle name="Обычный 4 7 2 4 3 4" xfId="9636"/>
    <cellStyle name="Обычный 4 7 2 4 3 4 2" xfId="18593"/>
    <cellStyle name="Обычный 4 7 2 4 3 5" xfId="18594"/>
    <cellStyle name="Обычный 4 7 2 4 4" xfId="9637"/>
    <cellStyle name="Обычный 4 7 2 4 4 2" xfId="9638"/>
    <cellStyle name="Обычный 4 7 2 4 4 2 2" xfId="18595"/>
    <cellStyle name="Обычный 4 7 2 4 4 3" xfId="18596"/>
    <cellStyle name="Обычный 4 7 2 4 5" xfId="9639"/>
    <cellStyle name="Обычный 4 7 2 4 5 2" xfId="18597"/>
    <cellStyle name="Обычный 4 7 2 4 6" xfId="9640"/>
    <cellStyle name="Обычный 4 7 2 4 6 2" xfId="18598"/>
    <cellStyle name="Обычный 4 7 2 4 7" xfId="18599"/>
    <cellStyle name="Обычный 4 7 2 5" xfId="9641"/>
    <cellStyle name="Обычный 4 7 2 5 2" xfId="9642"/>
    <cellStyle name="Обычный 4 7 2 5 2 2" xfId="9643"/>
    <cellStyle name="Обычный 4 7 2 5 2 2 2" xfId="18600"/>
    <cellStyle name="Обычный 4 7 2 5 2 3" xfId="9644"/>
    <cellStyle name="Обычный 4 7 2 5 2 3 2" xfId="18601"/>
    <cellStyle name="Обычный 4 7 2 5 2 4" xfId="18602"/>
    <cellStyle name="Обычный 4 7 2 5 3" xfId="9645"/>
    <cellStyle name="Обычный 4 7 2 5 3 2" xfId="18603"/>
    <cellStyle name="Обычный 4 7 2 5 4" xfId="9646"/>
    <cellStyle name="Обычный 4 7 2 5 4 2" xfId="18604"/>
    <cellStyle name="Обычный 4 7 2 5 5" xfId="18605"/>
    <cellStyle name="Обычный 4 7 2 6" xfId="9647"/>
    <cellStyle name="Обычный 4 7 2 6 2" xfId="9648"/>
    <cellStyle name="Обычный 4 7 2 6 2 2" xfId="9649"/>
    <cellStyle name="Обычный 4 7 2 6 2 2 2" xfId="18606"/>
    <cellStyle name="Обычный 4 7 2 6 2 3" xfId="18607"/>
    <cellStyle name="Обычный 4 7 2 6 3" xfId="9650"/>
    <cellStyle name="Обычный 4 7 2 6 3 2" xfId="18608"/>
    <cellStyle name="Обычный 4 7 2 6 4" xfId="9651"/>
    <cellStyle name="Обычный 4 7 2 6 4 2" xfId="18609"/>
    <cellStyle name="Обычный 4 7 2 6 5" xfId="18610"/>
    <cellStyle name="Обычный 4 7 2 7" xfId="9652"/>
    <cellStyle name="Обычный 4 7 2 7 2" xfId="9653"/>
    <cellStyle name="Обычный 4 7 2 7 2 2" xfId="18611"/>
    <cellStyle name="Обычный 4 7 2 7 3" xfId="18612"/>
    <cellStyle name="Обычный 4 7 2 8" xfId="9654"/>
    <cellStyle name="Обычный 4 7 2 8 2" xfId="18613"/>
    <cellStyle name="Обычный 4 7 2 9" xfId="9655"/>
    <cellStyle name="Обычный 4 7 2 9 2" xfId="18614"/>
    <cellStyle name="Обычный 4 7 3" xfId="9656"/>
    <cellStyle name="Обычный 4 7 3 2" xfId="9657"/>
    <cellStyle name="Обычный 4 7 3 2 2" xfId="9658"/>
    <cellStyle name="Обычный 4 7 3 2 2 2" xfId="9659"/>
    <cellStyle name="Обычный 4 7 3 2 2 2 2" xfId="9660"/>
    <cellStyle name="Обычный 4 7 3 2 2 2 2 2" xfId="9661"/>
    <cellStyle name="Обычный 4 7 3 2 2 2 2 2 2" xfId="18615"/>
    <cellStyle name="Обычный 4 7 3 2 2 2 2 3" xfId="9662"/>
    <cellStyle name="Обычный 4 7 3 2 2 2 2 3 2" xfId="18616"/>
    <cellStyle name="Обычный 4 7 3 2 2 2 2 4" xfId="18617"/>
    <cellStyle name="Обычный 4 7 3 2 2 2 3" xfId="9663"/>
    <cellStyle name="Обычный 4 7 3 2 2 2 3 2" xfId="18618"/>
    <cellStyle name="Обычный 4 7 3 2 2 2 4" xfId="9664"/>
    <cellStyle name="Обычный 4 7 3 2 2 2 4 2" xfId="18619"/>
    <cellStyle name="Обычный 4 7 3 2 2 2 5" xfId="18620"/>
    <cellStyle name="Обычный 4 7 3 2 2 3" xfId="9665"/>
    <cellStyle name="Обычный 4 7 3 2 2 3 2" xfId="9666"/>
    <cellStyle name="Обычный 4 7 3 2 2 3 2 2" xfId="9667"/>
    <cellStyle name="Обычный 4 7 3 2 2 3 2 2 2" xfId="18621"/>
    <cellStyle name="Обычный 4 7 3 2 2 3 2 3" xfId="18622"/>
    <cellStyle name="Обычный 4 7 3 2 2 3 3" xfId="9668"/>
    <cellStyle name="Обычный 4 7 3 2 2 3 3 2" xfId="18623"/>
    <cellStyle name="Обычный 4 7 3 2 2 3 4" xfId="9669"/>
    <cellStyle name="Обычный 4 7 3 2 2 3 4 2" xfId="18624"/>
    <cellStyle name="Обычный 4 7 3 2 2 3 5" xfId="18625"/>
    <cellStyle name="Обычный 4 7 3 2 2 4" xfId="9670"/>
    <cellStyle name="Обычный 4 7 3 2 2 4 2" xfId="9671"/>
    <cellStyle name="Обычный 4 7 3 2 2 4 2 2" xfId="18626"/>
    <cellStyle name="Обычный 4 7 3 2 2 4 3" xfId="18627"/>
    <cellStyle name="Обычный 4 7 3 2 2 5" xfId="9672"/>
    <cellStyle name="Обычный 4 7 3 2 2 5 2" xfId="18628"/>
    <cellStyle name="Обычный 4 7 3 2 2 6" xfId="9673"/>
    <cellStyle name="Обычный 4 7 3 2 2 6 2" xfId="18629"/>
    <cellStyle name="Обычный 4 7 3 2 2 7" xfId="18630"/>
    <cellStyle name="Обычный 4 7 3 2 3" xfId="9674"/>
    <cellStyle name="Обычный 4 7 3 2 3 2" xfId="9675"/>
    <cellStyle name="Обычный 4 7 3 2 3 2 2" xfId="9676"/>
    <cellStyle name="Обычный 4 7 3 2 3 2 2 2" xfId="18631"/>
    <cellStyle name="Обычный 4 7 3 2 3 2 3" xfId="9677"/>
    <cellStyle name="Обычный 4 7 3 2 3 2 3 2" xfId="18632"/>
    <cellStyle name="Обычный 4 7 3 2 3 2 4" xfId="18633"/>
    <cellStyle name="Обычный 4 7 3 2 3 3" xfId="9678"/>
    <cellStyle name="Обычный 4 7 3 2 3 3 2" xfId="18634"/>
    <cellStyle name="Обычный 4 7 3 2 3 4" xfId="9679"/>
    <cellStyle name="Обычный 4 7 3 2 3 4 2" xfId="18635"/>
    <cellStyle name="Обычный 4 7 3 2 3 5" xfId="18636"/>
    <cellStyle name="Обычный 4 7 3 2 4" xfId="9680"/>
    <cellStyle name="Обычный 4 7 3 2 4 2" xfId="9681"/>
    <cellStyle name="Обычный 4 7 3 2 4 2 2" xfId="9682"/>
    <cellStyle name="Обычный 4 7 3 2 4 2 2 2" xfId="18637"/>
    <cellStyle name="Обычный 4 7 3 2 4 2 3" xfId="18638"/>
    <cellStyle name="Обычный 4 7 3 2 4 3" xfId="9683"/>
    <cellStyle name="Обычный 4 7 3 2 4 3 2" xfId="18639"/>
    <cellStyle name="Обычный 4 7 3 2 4 4" xfId="9684"/>
    <cellStyle name="Обычный 4 7 3 2 4 4 2" xfId="18640"/>
    <cellStyle name="Обычный 4 7 3 2 4 5" xfId="18641"/>
    <cellStyle name="Обычный 4 7 3 2 5" xfId="9685"/>
    <cellStyle name="Обычный 4 7 3 2 5 2" xfId="9686"/>
    <cellStyle name="Обычный 4 7 3 2 5 2 2" xfId="18642"/>
    <cellStyle name="Обычный 4 7 3 2 5 3" xfId="18643"/>
    <cellStyle name="Обычный 4 7 3 2 6" xfId="9687"/>
    <cellStyle name="Обычный 4 7 3 2 6 2" xfId="18644"/>
    <cellStyle name="Обычный 4 7 3 2 7" xfId="9688"/>
    <cellStyle name="Обычный 4 7 3 2 7 2" xfId="18645"/>
    <cellStyle name="Обычный 4 7 3 2 8" xfId="18646"/>
    <cellStyle name="Обычный 4 7 3 3" xfId="9689"/>
    <cellStyle name="Обычный 4 7 3 3 2" xfId="9690"/>
    <cellStyle name="Обычный 4 7 3 3 2 2" xfId="9691"/>
    <cellStyle name="Обычный 4 7 3 3 2 2 2" xfId="9692"/>
    <cellStyle name="Обычный 4 7 3 3 2 2 2 2" xfId="18647"/>
    <cellStyle name="Обычный 4 7 3 3 2 2 3" xfId="9693"/>
    <cellStyle name="Обычный 4 7 3 3 2 2 3 2" xfId="18648"/>
    <cellStyle name="Обычный 4 7 3 3 2 2 4" xfId="18649"/>
    <cellStyle name="Обычный 4 7 3 3 2 3" xfId="9694"/>
    <cellStyle name="Обычный 4 7 3 3 2 3 2" xfId="18650"/>
    <cellStyle name="Обычный 4 7 3 3 2 4" xfId="9695"/>
    <cellStyle name="Обычный 4 7 3 3 2 4 2" xfId="18651"/>
    <cellStyle name="Обычный 4 7 3 3 2 5" xfId="18652"/>
    <cellStyle name="Обычный 4 7 3 3 3" xfId="9696"/>
    <cellStyle name="Обычный 4 7 3 3 3 2" xfId="9697"/>
    <cellStyle name="Обычный 4 7 3 3 3 2 2" xfId="9698"/>
    <cellStyle name="Обычный 4 7 3 3 3 2 2 2" xfId="18653"/>
    <cellStyle name="Обычный 4 7 3 3 3 2 3" xfId="18654"/>
    <cellStyle name="Обычный 4 7 3 3 3 3" xfId="9699"/>
    <cellStyle name="Обычный 4 7 3 3 3 3 2" xfId="18655"/>
    <cellStyle name="Обычный 4 7 3 3 3 4" xfId="9700"/>
    <cellStyle name="Обычный 4 7 3 3 3 4 2" xfId="18656"/>
    <cellStyle name="Обычный 4 7 3 3 3 5" xfId="18657"/>
    <cellStyle name="Обычный 4 7 3 3 4" xfId="9701"/>
    <cellStyle name="Обычный 4 7 3 3 4 2" xfId="9702"/>
    <cellStyle name="Обычный 4 7 3 3 4 2 2" xfId="18658"/>
    <cellStyle name="Обычный 4 7 3 3 4 3" xfId="18659"/>
    <cellStyle name="Обычный 4 7 3 3 5" xfId="9703"/>
    <cellStyle name="Обычный 4 7 3 3 5 2" xfId="18660"/>
    <cellStyle name="Обычный 4 7 3 3 6" xfId="9704"/>
    <cellStyle name="Обычный 4 7 3 3 6 2" xfId="18661"/>
    <cellStyle name="Обычный 4 7 3 3 7" xfId="18662"/>
    <cellStyle name="Обычный 4 7 3 4" xfId="9705"/>
    <cellStyle name="Обычный 4 7 3 4 2" xfId="9706"/>
    <cellStyle name="Обычный 4 7 3 4 2 2" xfId="9707"/>
    <cellStyle name="Обычный 4 7 3 4 2 2 2" xfId="18663"/>
    <cellStyle name="Обычный 4 7 3 4 2 3" xfId="9708"/>
    <cellStyle name="Обычный 4 7 3 4 2 3 2" xfId="18664"/>
    <cellStyle name="Обычный 4 7 3 4 2 4" xfId="18665"/>
    <cellStyle name="Обычный 4 7 3 4 3" xfId="9709"/>
    <cellStyle name="Обычный 4 7 3 4 3 2" xfId="18666"/>
    <cellStyle name="Обычный 4 7 3 4 4" xfId="9710"/>
    <cellStyle name="Обычный 4 7 3 4 4 2" xfId="18667"/>
    <cellStyle name="Обычный 4 7 3 4 5" xfId="18668"/>
    <cellStyle name="Обычный 4 7 3 5" xfId="9711"/>
    <cellStyle name="Обычный 4 7 3 5 2" xfId="9712"/>
    <cellStyle name="Обычный 4 7 3 5 2 2" xfId="9713"/>
    <cellStyle name="Обычный 4 7 3 5 2 2 2" xfId="18669"/>
    <cellStyle name="Обычный 4 7 3 5 2 3" xfId="18670"/>
    <cellStyle name="Обычный 4 7 3 5 3" xfId="9714"/>
    <cellStyle name="Обычный 4 7 3 5 3 2" xfId="18671"/>
    <cellStyle name="Обычный 4 7 3 5 4" xfId="9715"/>
    <cellStyle name="Обычный 4 7 3 5 4 2" xfId="18672"/>
    <cellStyle name="Обычный 4 7 3 5 5" xfId="18673"/>
    <cellStyle name="Обычный 4 7 3 6" xfId="9716"/>
    <cellStyle name="Обычный 4 7 3 6 2" xfId="9717"/>
    <cellStyle name="Обычный 4 7 3 6 2 2" xfId="18674"/>
    <cellStyle name="Обычный 4 7 3 6 3" xfId="18675"/>
    <cellStyle name="Обычный 4 7 3 7" xfId="9718"/>
    <cellStyle name="Обычный 4 7 3 7 2" xfId="18676"/>
    <cellStyle name="Обычный 4 7 3 8" xfId="9719"/>
    <cellStyle name="Обычный 4 7 3 8 2" xfId="18677"/>
    <cellStyle name="Обычный 4 7 3 9" xfId="18678"/>
    <cellStyle name="Обычный 4 7 4" xfId="9720"/>
    <cellStyle name="Обычный 4 7 4 2" xfId="9721"/>
    <cellStyle name="Обычный 4 7 4 2 2" xfId="9722"/>
    <cellStyle name="Обычный 4 7 4 2 2 2" xfId="9723"/>
    <cellStyle name="Обычный 4 7 4 2 2 2 2" xfId="9724"/>
    <cellStyle name="Обычный 4 7 4 2 2 2 2 2" xfId="18679"/>
    <cellStyle name="Обычный 4 7 4 2 2 2 3" xfId="9725"/>
    <cellStyle name="Обычный 4 7 4 2 2 2 3 2" xfId="18680"/>
    <cellStyle name="Обычный 4 7 4 2 2 2 4" xfId="18681"/>
    <cellStyle name="Обычный 4 7 4 2 2 3" xfId="9726"/>
    <cellStyle name="Обычный 4 7 4 2 2 3 2" xfId="18682"/>
    <cellStyle name="Обычный 4 7 4 2 2 4" xfId="9727"/>
    <cellStyle name="Обычный 4 7 4 2 2 4 2" xfId="18683"/>
    <cellStyle name="Обычный 4 7 4 2 2 5" xfId="18684"/>
    <cellStyle name="Обычный 4 7 4 2 3" xfId="9728"/>
    <cellStyle name="Обычный 4 7 4 2 3 2" xfId="9729"/>
    <cellStyle name="Обычный 4 7 4 2 3 2 2" xfId="9730"/>
    <cellStyle name="Обычный 4 7 4 2 3 2 2 2" xfId="18685"/>
    <cellStyle name="Обычный 4 7 4 2 3 2 3" xfId="18686"/>
    <cellStyle name="Обычный 4 7 4 2 3 3" xfId="9731"/>
    <cellStyle name="Обычный 4 7 4 2 3 3 2" xfId="18687"/>
    <cellStyle name="Обычный 4 7 4 2 3 4" xfId="9732"/>
    <cellStyle name="Обычный 4 7 4 2 3 4 2" xfId="18688"/>
    <cellStyle name="Обычный 4 7 4 2 3 5" xfId="18689"/>
    <cellStyle name="Обычный 4 7 4 2 4" xfId="9733"/>
    <cellStyle name="Обычный 4 7 4 2 4 2" xfId="9734"/>
    <cellStyle name="Обычный 4 7 4 2 4 2 2" xfId="18690"/>
    <cellStyle name="Обычный 4 7 4 2 4 3" xfId="18691"/>
    <cellStyle name="Обычный 4 7 4 2 5" xfId="9735"/>
    <cellStyle name="Обычный 4 7 4 2 5 2" xfId="18692"/>
    <cellStyle name="Обычный 4 7 4 2 6" xfId="9736"/>
    <cellStyle name="Обычный 4 7 4 2 6 2" xfId="18693"/>
    <cellStyle name="Обычный 4 7 4 2 7" xfId="18694"/>
    <cellStyle name="Обычный 4 7 4 3" xfId="9737"/>
    <cellStyle name="Обычный 4 7 4 3 2" xfId="9738"/>
    <cellStyle name="Обычный 4 7 4 3 2 2" xfId="9739"/>
    <cellStyle name="Обычный 4 7 4 3 2 2 2" xfId="18695"/>
    <cellStyle name="Обычный 4 7 4 3 2 3" xfId="9740"/>
    <cellStyle name="Обычный 4 7 4 3 2 3 2" xfId="18696"/>
    <cellStyle name="Обычный 4 7 4 3 2 4" xfId="18697"/>
    <cellStyle name="Обычный 4 7 4 3 3" xfId="9741"/>
    <cellStyle name="Обычный 4 7 4 3 3 2" xfId="18698"/>
    <cellStyle name="Обычный 4 7 4 3 4" xfId="9742"/>
    <cellStyle name="Обычный 4 7 4 3 4 2" xfId="18699"/>
    <cellStyle name="Обычный 4 7 4 3 5" xfId="18700"/>
    <cellStyle name="Обычный 4 7 4 4" xfId="9743"/>
    <cellStyle name="Обычный 4 7 4 4 2" xfId="9744"/>
    <cellStyle name="Обычный 4 7 4 4 2 2" xfId="9745"/>
    <cellStyle name="Обычный 4 7 4 4 2 2 2" xfId="18701"/>
    <cellStyle name="Обычный 4 7 4 4 2 3" xfId="18702"/>
    <cellStyle name="Обычный 4 7 4 4 3" xfId="9746"/>
    <cellStyle name="Обычный 4 7 4 4 3 2" xfId="18703"/>
    <cellStyle name="Обычный 4 7 4 4 4" xfId="9747"/>
    <cellStyle name="Обычный 4 7 4 4 4 2" xfId="18704"/>
    <cellStyle name="Обычный 4 7 4 4 5" xfId="18705"/>
    <cellStyle name="Обычный 4 7 4 5" xfId="9748"/>
    <cellStyle name="Обычный 4 7 4 5 2" xfId="9749"/>
    <cellStyle name="Обычный 4 7 4 5 2 2" xfId="18706"/>
    <cellStyle name="Обычный 4 7 4 5 3" xfId="18707"/>
    <cellStyle name="Обычный 4 7 4 6" xfId="9750"/>
    <cellStyle name="Обычный 4 7 4 6 2" xfId="18708"/>
    <cellStyle name="Обычный 4 7 4 7" xfId="9751"/>
    <cellStyle name="Обычный 4 7 4 7 2" xfId="18709"/>
    <cellStyle name="Обычный 4 7 4 8" xfId="18710"/>
    <cellStyle name="Обычный 4 7 5" xfId="9752"/>
    <cellStyle name="Обычный 4 7 5 2" xfId="9753"/>
    <cellStyle name="Обычный 4 7 5 2 2" xfId="9754"/>
    <cellStyle name="Обычный 4 7 5 2 2 2" xfId="9755"/>
    <cellStyle name="Обычный 4 7 5 2 2 2 2" xfId="18711"/>
    <cellStyle name="Обычный 4 7 5 2 2 3" xfId="9756"/>
    <cellStyle name="Обычный 4 7 5 2 2 3 2" xfId="18712"/>
    <cellStyle name="Обычный 4 7 5 2 2 4" xfId="18713"/>
    <cellStyle name="Обычный 4 7 5 2 3" xfId="9757"/>
    <cellStyle name="Обычный 4 7 5 2 3 2" xfId="18714"/>
    <cellStyle name="Обычный 4 7 5 2 4" xfId="9758"/>
    <cellStyle name="Обычный 4 7 5 2 4 2" xfId="18715"/>
    <cellStyle name="Обычный 4 7 5 2 5" xfId="18716"/>
    <cellStyle name="Обычный 4 7 5 3" xfId="9759"/>
    <cellStyle name="Обычный 4 7 5 3 2" xfId="9760"/>
    <cellStyle name="Обычный 4 7 5 3 2 2" xfId="9761"/>
    <cellStyle name="Обычный 4 7 5 3 2 2 2" xfId="18717"/>
    <cellStyle name="Обычный 4 7 5 3 2 3" xfId="18718"/>
    <cellStyle name="Обычный 4 7 5 3 3" xfId="9762"/>
    <cellStyle name="Обычный 4 7 5 3 3 2" xfId="18719"/>
    <cellStyle name="Обычный 4 7 5 3 4" xfId="9763"/>
    <cellStyle name="Обычный 4 7 5 3 4 2" xfId="18720"/>
    <cellStyle name="Обычный 4 7 5 3 5" xfId="18721"/>
    <cellStyle name="Обычный 4 7 5 4" xfId="9764"/>
    <cellStyle name="Обычный 4 7 5 4 2" xfId="9765"/>
    <cellStyle name="Обычный 4 7 5 4 2 2" xfId="18722"/>
    <cellStyle name="Обычный 4 7 5 4 3" xfId="18723"/>
    <cellStyle name="Обычный 4 7 5 5" xfId="9766"/>
    <cellStyle name="Обычный 4 7 5 5 2" xfId="18724"/>
    <cellStyle name="Обычный 4 7 5 6" xfId="9767"/>
    <cellStyle name="Обычный 4 7 5 6 2" xfId="18725"/>
    <cellStyle name="Обычный 4 7 5 7" xfId="18726"/>
    <cellStyle name="Обычный 4 7 6" xfId="9768"/>
    <cellStyle name="Обычный 4 7 6 2" xfId="9769"/>
    <cellStyle name="Обычный 4 7 6 2 2" xfId="9770"/>
    <cellStyle name="Обычный 4 7 6 2 2 2" xfId="18727"/>
    <cellStyle name="Обычный 4 7 6 2 3" xfId="9771"/>
    <cellStyle name="Обычный 4 7 6 2 3 2" xfId="18728"/>
    <cellStyle name="Обычный 4 7 6 2 4" xfId="18729"/>
    <cellStyle name="Обычный 4 7 6 3" xfId="9772"/>
    <cellStyle name="Обычный 4 7 6 3 2" xfId="18730"/>
    <cellStyle name="Обычный 4 7 6 4" xfId="9773"/>
    <cellStyle name="Обычный 4 7 6 4 2" xfId="18731"/>
    <cellStyle name="Обычный 4 7 6 5" xfId="18732"/>
    <cellStyle name="Обычный 4 7 7" xfId="9774"/>
    <cellStyle name="Обычный 4 7 7 2" xfId="9775"/>
    <cellStyle name="Обычный 4 7 7 2 2" xfId="9776"/>
    <cellStyle name="Обычный 4 7 7 2 2 2" xfId="18733"/>
    <cellStyle name="Обычный 4 7 7 2 3" xfId="18734"/>
    <cellStyle name="Обычный 4 7 7 3" xfId="9777"/>
    <cellStyle name="Обычный 4 7 7 3 2" xfId="18735"/>
    <cellStyle name="Обычный 4 7 7 4" xfId="9778"/>
    <cellStyle name="Обычный 4 7 7 4 2" xfId="18736"/>
    <cellStyle name="Обычный 4 7 7 5" xfId="18737"/>
    <cellStyle name="Обычный 4 7 8" xfId="9779"/>
    <cellStyle name="Обычный 4 7 8 2" xfId="9780"/>
    <cellStyle name="Обычный 4 7 8 2 2" xfId="18738"/>
    <cellStyle name="Обычный 4 7 8 3" xfId="18739"/>
    <cellStyle name="Обычный 4 7 9" xfId="9781"/>
    <cellStyle name="Обычный 4 7 9 2" xfId="18740"/>
    <cellStyle name="Обычный 4 8" xfId="9782"/>
    <cellStyle name="Обычный 4 8 10" xfId="18741"/>
    <cellStyle name="Обычный 4 8 2" xfId="9783"/>
    <cellStyle name="Обычный 4 8 2 2" xfId="9784"/>
    <cellStyle name="Обычный 4 8 2 2 2" xfId="9785"/>
    <cellStyle name="Обычный 4 8 2 2 2 2" xfId="9786"/>
    <cellStyle name="Обычный 4 8 2 2 2 2 2" xfId="9787"/>
    <cellStyle name="Обычный 4 8 2 2 2 2 2 2" xfId="9788"/>
    <cellStyle name="Обычный 4 8 2 2 2 2 2 2 2" xfId="18742"/>
    <cellStyle name="Обычный 4 8 2 2 2 2 2 3" xfId="9789"/>
    <cellStyle name="Обычный 4 8 2 2 2 2 2 3 2" xfId="18743"/>
    <cellStyle name="Обычный 4 8 2 2 2 2 2 4" xfId="18744"/>
    <cellStyle name="Обычный 4 8 2 2 2 2 3" xfId="9790"/>
    <cellStyle name="Обычный 4 8 2 2 2 2 3 2" xfId="18745"/>
    <cellStyle name="Обычный 4 8 2 2 2 2 4" xfId="9791"/>
    <cellStyle name="Обычный 4 8 2 2 2 2 4 2" xfId="18746"/>
    <cellStyle name="Обычный 4 8 2 2 2 2 5" xfId="18747"/>
    <cellStyle name="Обычный 4 8 2 2 2 3" xfId="9792"/>
    <cellStyle name="Обычный 4 8 2 2 2 3 2" xfId="9793"/>
    <cellStyle name="Обычный 4 8 2 2 2 3 2 2" xfId="9794"/>
    <cellStyle name="Обычный 4 8 2 2 2 3 2 2 2" xfId="18748"/>
    <cellStyle name="Обычный 4 8 2 2 2 3 2 3" xfId="18749"/>
    <cellStyle name="Обычный 4 8 2 2 2 3 3" xfId="9795"/>
    <cellStyle name="Обычный 4 8 2 2 2 3 3 2" xfId="18750"/>
    <cellStyle name="Обычный 4 8 2 2 2 3 4" xfId="9796"/>
    <cellStyle name="Обычный 4 8 2 2 2 3 4 2" xfId="18751"/>
    <cellStyle name="Обычный 4 8 2 2 2 3 5" xfId="18752"/>
    <cellStyle name="Обычный 4 8 2 2 2 4" xfId="9797"/>
    <cellStyle name="Обычный 4 8 2 2 2 4 2" xfId="9798"/>
    <cellStyle name="Обычный 4 8 2 2 2 4 2 2" xfId="18753"/>
    <cellStyle name="Обычный 4 8 2 2 2 4 3" xfId="18754"/>
    <cellStyle name="Обычный 4 8 2 2 2 5" xfId="9799"/>
    <cellStyle name="Обычный 4 8 2 2 2 5 2" xfId="18755"/>
    <cellStyle name="Обычный 4 8 2 2 2 6" xfId="9800"/>
    <cellStyle name="Обычный 4 8 2 2 2 6 2" xfId="18756"/>
    <cellStyle name="Обычный 4 8 2 2 2 7" xfId="18757"/>
    <cellStyle name="Обычный 4 8 2 2 3" xfId="9801"/>
    <cellStyle name="Обычный 4 8 2 2 3 2" xfId="9802"/>
    <cellStyle name="Обычный 4 8 2 2 3 2 2" xfId="9803"/>
    <cellStyle name="Обычный 4 8 2 2 3 2 2 2" xfId="18758"/>
    <cellStyle name="Обычный 4 8 2 2 3 2 3" xfId="9804"/>
    <cellStyle name="Обычный 4 8 2 2 3 2 3 2" xfId="18759"/>
    <cellStyle name="Обычный 4 8 2 2 3 2 4" xfId="18760"/>
    <cellStyle name="Обычный 4 8 2 2 3 3" xfId="9805"/>
    <cellStyle name="Обычный 4 8 2 2 3 3 2" xfId="18761"/>
    <cellStyle name="Обычный 4 8 2 2 3 4" xfId="9806"/>
    <cellStyle name="Обычный 4 8 2 2 3 4 2" xfId="18762"/>
    <cellStyle name="Обычный 4 8 2 2 3 5" xfId="18763"/>
    <cellStyle name="Обычный 4 8 2 2 4" xfId="9807"/>
    <cellStyle name="Обычный 4 8 2 2 4 2" xfId="9808"/>
    <cellStyle name="Обычный 4 8 2 2 4 2 2" xfId="9809"/>
    <cellStyle name="Обычный 4 8 2 2 4 2 2 2" xfId="18764"/>
    <cellStyle name="Обычный 4 8 2 2 4 2 3" xfId="18765"/>
    <cellStyle name="Обычный 4 8 2 2 4 3" xfId="9810"/>
    <cellStyle name="Обычный 4 8 2 2 4 3 2" xfId="18766"/>
    <cellStyle name="Обычный 4 8 2 2 4 4" xfId="9811"/>
    <cellStyle name="Обычный 4 8 2 2 4 4 2" xfId="18767"/>
    <cellStyle name="Обычный 4 8 2 2 4 5" xfId="18768"/>
    <cellStyle name="Обычный 4 8 2 2 5" xfId="9812"/>
    <cellStyle name="Обычный 4 8 2 2 5 2" xfId="9813"/>
    <cellStyle name="Обычный 4 8 2 2 5 2 2" xfId="18769"/>
    <cellStyle name="Обычный 4 8 2 2 5 3" xfId="18770"/>
    <cellStyle name="Обычный 4 8 2 2 6" xfId="9814"/>
    <cellStyle name="Обычный 4 8 2 2 6 2" xfId="18771"/>
    <cellStyle name="Обычный 4 8 2 2 7" xfId="9815"/>
    <cellStyle name="Обычный 4 8 2 2 7 2" xfId="18772"/>
    <cellStyle name="Обычный 4 8 2 2 8" xfId="18773"/>
    <cellStyle name="Обычный 4 8 2 3" xfId="9816"/>
    <cellStyle name="Обычный 4 8 2 3 2" xfId="9817"/>
    <cellStyle name="Обычный 4 8 2 3 2 2" xfId="9818"/>
    <cellStyle name="Обычный 4 8 2 3 2 2 2" xfId="9819"/>
    <cellStyle name="Обычный 4 8 2 3 2 2 2 2" xfId="18774"/>
    <cellStyle name="Обычный 4 8 2 3 2 2 3" xfId="9820"/>
    <cellStyle name="Обычный 4 8 2 3 2 2 3 2" xfId="18775"/>
    <cellStyle name="Обычный 4 8 2 3 2 2 4" xfId="18776"/>
    <cellStyle name="Обычный 4 8 2 3 2 3" xfId="9821"/>
    <cellStyle name="Обычный 4 8 2 3 2 3 2" xfId="18777"/>
    <cellStyle name="Обычный 4 8 2 3 2 4" xfId="9822"/>
    <cellStyle name="Обычный 4 8 2 3 2 4 2" xfId="18778"/>
    <cellStyle name="Обычный 4 8 2 3 2 5" xfId="18779"/>
    <cellStyle name="Обычный 4 8 2 3 3" xfId="9823"/>
    <cellStyle name="Обычный 4 8 2 3 3 2" xfId="9824"/>
    <cellStyle name="Обычный 4 8 2 3 3 2 2" xfId="9825"/>
    <cellStyle name="Обычный 4 8 2 3 3 2 2 2" xfId="18780"/>
    <cellStyle name="Обычный 4 8 2 3 3 2 3" xfId="18781"/>
    <cellStyle name="Обычный 4 8 2 3 3 3" xfId="9826"/>
    <cellStyle name="Обычный 4 8 2 3 3 3 2" xfId="18782"/>
    <cellStyle name="Обычный 4 8 2 3 3 4" xfId="9827"/>
    <cellStyle name="Обычный 4 8 2 3 3 4 2" xfId="18783"/>
    <cellStyle name="Обычный 4 8 2 3 3 5" xfId="18784"/>
    <cellStyle name="Обычный 4 8 2 3 4" xfId="9828"/>
    <cellStyle name="Обычный 4 8 2 3 4 2" xfId="9829"/>
    <cellStyle name="Обычный 4 8 2 3 4 2 2" xfId="18785"/>
    <cellStyle name="Обычный 4 8 2 3 4 3" xfId="18786"/>
    <cellStyle name="Обычный 4 8 2 3 5" xfId="9830"/>
    <cellStyle name="Обычный 4 8 2 3 5 2" xfId="18787"/>
    <cellStyle name="Обычный 4 8 2 3 6" xfId="9831"/>
    <cellStyle name="Обычный 4 8 2 3 6 2" xfId="18788"/>
    <cellStyle name="Обычный 4 8 2 3 7" xfId="18789"/>
    <cellStyle name="Обычный 4 8 2 4" xfId="9832"/>
    <cellStyle name="Обычный 4 8 2 4 2" xfId="9833"/>
    <cellStyle name="Обычный 4 8 2 4 2 2" xfId="9834"/>
    <cellStyle name="Обычный 4 8 2 4 2 2 2" xfId="18790"/>
    <cellStyle name="Обычный 4 8 2 4 2 3" xfId="9835"/>
    <cellStyle name="Обычный 4 8 2 4 2 3 2" xfId="18791"/>
    <cellStyle name="Обычный 4 8 2 4 2 4" xfId="18792"/>
    <cellStyle name="Обычный 4 8 2 4 3" xfId="9836"/>
    <cellStyle name="Обычный 4 8 2 4 3 2" xfId="18793"/>
    <cellStyle name="Обычный 4 8 2 4 4" xfId="9837"/>
    <cellStyle name="Обычный 4 8 2 4 4 2" xfId="18794"/>
    <cellStyle name="Обычный 4 8 2 4 5" xfId="18795"/>
    <cellStyle name="Обычный 4 8 2 5" xfId="9838"/>
    <cellStyle name="Обычный 4 8 2 5 2" xfId="9839"/>
    <cellStyle name="Обычный 4 8 2 5 2 2" xfId="9840"/>
    <cellStyle name="Обычный 4 8 2 5 2 2 2" xfId="18796"/>
    <cellStyle name="Обычный 4 8 2 5 2 3" xfId="18797"/>
    <cellStyle name="Обычный 4 8 2 5 3" xfId="9841"/>
    <cellStyle name="Обычный 4 8 2 5 3 2" xfId="18798"/>
    <cellStyle name="Обычный 4 8 2 5 4" xfId="9842"/>
    <cellStyle name="Обычный 4 8 2 5 4 2" xfId="18799"/>
    <cellStyle name="Обычный 4 8 2 5 5" xfId="18800"/>
    <cellStyle name="Обычный 4 8 2 6" xfId="9843"/>
    <cellStyle name="Обычный 4 8 2 6 2" xfId="9844"/>
    <cellStyle name="Обычный 4 8 2 6 2 2" xfId="18801"/>
    <cellStyle name="Обычный 4 8 2 6 3" xfId="18802"/>
    <cellStyle name="Обычный 4 8 2 7" xfId="9845"/>
    <cellStyle name="Обычный 4 8 2 7 2" xfId="18803"/>
    <cellStyle name="Обычный 4 8 2 8" xfId="9846"/>
    <cellStyle name="Обычный 4 8 2 8 2" xfId="18804"/>
    <cellStyle name="Обычный 4 8 2 9" xfId="18805"/>
    <cellStyle name="Обычный 4 8 3" xfId="9847"/>
    <cellStyle name="Обычный 4 8 3 2" xfId="9848"/>
    <cellStyle name="Обычный 4 8 3 2 2" xfId="9849"/>
    <cellStyle name="Обычный 4 8 3 2 2 2" xfId="9850"/>
    <cellStyle name="Обычный 4 8 3 2 2 2 2" xfId="9851"/>
    <cellStyle name="Обычный 4 8 3 2 2 2 2 2" xfId="18806"/>
    <cellStyle name="Обычный 4 8 3 2 2 2 3" xfId="9852"/>
    <cellStyle name="Обычный 4 8 3 2 2 2 3 2" xfId="18807"/>
    <cellStyle name="Обычный 4 8 3 2 2 2 4" xfId="18808"/>
    <cellStyle name="Обычный 4 8 3 2 2 3" xfId="9853"/>
    <cellStyle name="Обычный 4 8 3 2 2 3 2" xfId="18809"/>
    <cellStyle name="Обычный 4 8 3 2 2 4" xfId="9854"/>
    <cellStyle name="Обычный 4 8 3 2 2 4 2" xfId="18810"/>
    <cellStyle name="Обычный 4 8 3 2 2 5" xfId="18811"/>
    <cellStyle name="Обычный 4 8 3 2 3" xfId="9855"/>
    <cellStyle name="Обычный 4 8 3 2 3 2" xfId="9856"/>
    <cellStyle name="Обычный 4 8 3 2 3 2 2" xfId="9857"/>
    <cellStyle name="Обычный 4 8 3 2 3 2 2 2" xfId="18812"/>
    <cellStyle name="Обычный 4 8 3 2 3 2 3" xfId="18813"/>
    <cellStyle name="Обычный 4 8 3 2 3 3" xfId="9858"/>
    <cellStyle name="Обычный 4 8 3 2 3 3 2" xfId="18814"/>
    <cellStyle name="Обычный 4 8 3 2 3 4" xfId="9859"/>
    <cellStyle name="Обычный 4 8 3 2 3 4 2" xfId="18815"/>
    <cellStyle name="Обычный 4 8 3 2 3 5" xfId="18816"/>
    <cellStyle name="Обычный 4 8 3 2 4" xfId="9860"/>
    <cellStyle name="Обычный 4 8 3 2 4 2" xfId="9861"/>
    <cellStyle name="Обычный 4 8 3 2 4 2 2" xfId="18817"/>
    <cellStyle name="Обычный 4 8 3 2 4 3" xfId="18818"/>
    <cellStyle name="Обычный 4 8 3 2 5" xfId="9862"/>
    <cellStyle name="Обычный 4 8 3 2 5 2" xfId="18819"/>
    <cellStyle name="Обычный 4 8 3 2 6" xfId="9863"/>
    <cellStyle name="Обычный 4 8 3 2 6 2" xfId="18820"/>
    <cellStyle name="Обычный 4 8 3 2 7" xfId="18821"/>
    <cellStyle name="Обычный 4 8 3 3" xfId="9864"/>
    <cellStyle name="Обычный 4 8 3 3 2" xfId="9865"/>
    <cellStyle name="Обычный 4 8 3 3 2 2" xfId="9866"/>
    <cellStyle name="Обычный 4 8 3 3 2 2 2" xfId="18822"/>
    <cellStyle name="Обычный 4 8 3 3 2 3" xfId="9867"/>
    <cellStyle name="Обычный 4 8 3 3 2 3 2" xfId="18823"/>
    <cellStyle name="Обычный 4 8 3 3 2 4" xfId="18824"/>
    <cellStyle name="Обычный 4 8 3 3 3" xfId="9868"/>
    <cellStyle name="Обычный 4 8 3 3 3 2" xfId="18825"/>
    <cellStyle name="Обычный 4 8 3 3 4" xfId="9869"/>
    <cellStyle name="Обычный 4 8 3 3 4 2" xfId="18826"/>
    <cellStyle name="Обычный 4 8 3 3 5" xfId="18827"/>
    <cellStyle name="Обычный 4 8 3 4" xfId="9870"/>
    <cellStyle name="Обычный 4 8 3 4 2" xfId="9871"/>
    <cellStyle name="Обычный 4 8 3 4 2 2" xfId="9872"/>
    <cellStyle name="Обычный 4 8 3 4 2 2 2" xfId="18828"/>
    <cellStyle name="Обычный 4 8 3 4 2 3" xfId="18829"/>
    <cellStyle name="Обычный 4 8 3 4 3" xfId="9873"/>
    <cellStyle name="Обычный 4 8 3 4 3 2" xfId="18830"/>
    <cellStyle name="Обычный 4 8 3 4 4" xfId="9874"/>
    <cellStyle name="Обычный 4 8 3 4 4 2" xfId="18831"/>
    <cellStyle name="Обычный 4 8 3 4 5" xfId="18832"/>
    <cellStyle name="Обычный 4 8 3 5" xfId="9875"/>
    <cellStyle name="Обычный 4 8 3 5 2" xfId="9876"/>
    <cellStyle name="Обычный 4 8 3 5 2 2" xfId="18833"/>
    <cellStyle name="Обычный 4 8 3 5 3" xfId="18834"/>
    <cellStyle name="Обычный 4 8 3 6" xfId="9877"/>
    <cellStyle name="Обычный 4 8 3 6 2" xfId="18835"/>
    <cellStyle name="Обычный 4 8 3 7" xfId="9878"/>
    <cellStyle name="Обычный 4 8 3 7 2" xfId="18836"/>
    <cellStyle name="Обычный 4 8 3 8" xfId="18837"/>
    <cellStyle name="Обычный 4 8 4" xfId="9879"/>
    <cellStyle name="Обычный 4 8 4 2" xfId="9880"/>
    <cellStyle name="Обычный 4 8 4 2 2" xfId="9881"/>
    <cellStyle name="Обычный 4 8 4 2 2 2" xfId="9882"/>
    <cellStyle name="Обычный 4 8 4 2 2 2 2" xfId="18838"/>
    <cellStyle name="Обычный 4 8 4 2 2 3" xfId="9883"/>
    <cellStyle name="Обычный 4 8 4 2 2 3 2" xfId="18839"/>
    <cellStyle name="Обычный 4 8 4 2 2 4" xfId="18840"/>
    <cellStyle name="Обычный 4 8 4 2 3" xfId="9884"/>
    <cellStyle name="Обычный 4 8 4 2 3 2" xfId="18841"/>
    <cellStyle name="Обычный 4 8 4 2 4" xfId="9885"/>
    <cellStyle name="Обычный 4 8 4 2 4 2" xfId="18842"/>
    <cellStyle name="Обычный 4 8 4 2 5" xfId="18843"/>
    <cellStyle name="Обычный 4 8 4 3" xfId="9886"/>
    <cellStyle name="Обычный 4 8 4 3 2" xfId="9887"/>
    <cellStyle name="Обычный 4 8 4 3 2 2" xfId="9888"/>
    <cellStyle name="Обычный 4 8 4 3 2 2 2" xfId="18844"/>
    <cellStyle name="Обычный 4 8 4 3 2 3" xfId="18845"/>
    <cellStyle name="Обычный 4 8 4 3 3" xfId="9889"/>
    <cellStyle name="Обычный 4 8 4 3 3 2" xfId="18846"/>
    <cellStyle name="Обычный 4 8 4 3 4" xfId="9890"/>
    <cellStyle name="Обычный 4 8 4 3 4 2" xfId="18847"/>
    <cellStyle name="Обычный 4 8 4 3 5" xfId="18848"/>
    <cellStyle name="Обычный 4 8 4 4" xfId="9891"/>
    <cellStyle name="Обычный 4 8 4 4 2" xfId="9892"/>
    <cellStyle name="Обычный 4 8 4 4 2 2" xfId="18849"/>
    <cellStyle name="Обычный 4 8 4 4 3" xfId="18850"/>
    <cellStyle name="Обычный 4 8 4 5" xfId="9893"/>
    <cellStyle name="Обычный 4 8 4 5 2" xfId="18851"/>
    <cellStyle name="Обычный 4 8 4 6" xfId="9894"/>
    <cellStyle name="Обычный 4 8 4 6 2" xfId="18852"/>
    <cellStyle name="Обычный 4 8 4 7" xfId="18853"/>
    <cellStyle name="Обычный 4 8 5" xfId="9895"/>
    <cellStyle name="Обычный 4 8 5 2" xfId="9896"/>
    <cellStyle name="Обычный 4 8 5 2 2" xfId="9897"/>
    <cellStyle name="Обычный 4 8 5 2 2 2" xfId="18854"/>
    <cellStyle name="Обычный 4 8 5 2 3" xfId="9898"/>
    <cellStyle name="Обычный 4 8 5 2 3 2" xfId="18855"/>
    <cellStyle name="Обычный 4 8 5 2 4" xfId="18856"/>
    <cellStyle name="Обычный 4 8 5 3" xfId="9899"/>
    <cellStyle name="Обычный 4 8 5 3 2" xfId="18857"/>
    <cellStyle name="Обычный 4 8 5 4" xfId="9900"/>
    <cellStyle name="Обычный 4 8 5 4 2" xfId="18858"/>
    <cellStyle name="Обычный 4 8 5 5" xfId="18859"/>
    <cellStyle name="Обычный 4 8 6" xfId="9901"/>
    <cellStyle name="Обычный 4 8 6 2" xfId="9902"/>
    <cellStyle name="Обычный 4 8 6 2 2" xfId="9903"/>
    <cellStyle name="Обычный 4 8 6 2 2 2" xfId="18860"/>
    <cellStyle name="Обычный 4 8 6 2 3" xfId="18861"/>
    <cellStyle name="Обычный 4 8 6 3" xfId="9904"/>
    <cellStyle name="Обычный 4 8 6 3 2" xfId="18862"/>
    <cellStyle name="Обычный 4 8 6 4" xfId="9905"/>
    <cellStyle name="Обычный 4 8 6 4 2" xfId="18863"/>
    <cellStyle name="Обычный 4 8 6 5" xfId="18864"/>
    <cellStyle name="Обычный 4 8 7" xfId="9906"/>
    <cellStyle name="Обычный 4 8 7 2" xfId="9907"/>
    <cellStyle name="Обычный 4 8 7 2 2" xfId="18865"/>
    <cellStyle name="Обычный 4 8 7 3" xfId="18866"/>
    <cellStyle name="Обычный 4 8 8" xfId="9908"/>
    <cellStyle name="Обычный 4 8 8 2" xfId="18867"/>
    <cellStyle name="Обычный 4 8 9" xfId="9909"/>
    <cellStyle name="Обычный 4 8 9 2" xfId="18868"/>
    <cellStyle name="Обычный 4 9" xfId="9910"/>
    <cellStyle name="Обычный 4 9 10" xfId="18869"/>
    <cellStyle name="Обычный 4 9 2" xfId="9911"/>
    <cellStyle name="Обычный 4 9 2 2" xfId="9912"/>
    <cellStyle name="Обычный 4 9 2 2 2" xfId="9913"/>
    <cellStyle name="Обычный 4 9 2 2 2 2" xfId="9914"/>
    <cellStyle name="Обычный 4 9 2 2 2 2 2" xfId="9915"/>
    <cellStyle name="Обычный 4 9 2 2 2 2 2 2" xfId="18870"/>
    <cellStyle name="Обычный 4 9 2 2 2 2 3" xfId="9916"/>
    <cellStyle name="Обычный 4 9 2 2 2 2 3 2" xfId="18871"/>
    <cellStyle name="Обычный 4 9 2 2 2 2 4" xfId="18872"/>
    <cellStyle name="Обычный 4 9 2 2 2 3" xfId="9917"/>
    <cellStyle name="Обычный 4 9 2 2 2 3 2" xfId="18873"/>
    <cellStyle name="Обычный 4 9 2 2 2 4" xfId="9918"/>
    <cellStyle name="Обычный 4 9 2 2 2 4 2" xfId="18874"/>
    <cellStyle name="Обычный 4 9 2 2 2 5" xfId="18875"/>
    <cellStyle name="Обычный 4 9 2 2 3" xfId="9919"/>
    <cellStyle name="Обычный 4 9 2 2 3 2" xfId="9920"/>
    <cellStyle name="Обычный 4 9 2 2 3 2 2" xfId="9921"/>
    <cellStyle name="Обычный 4 9 2 2 3 2 2 2" xfId="18876"/>
    <cellStyle name="Обычный 4 9 2 2 3 2 3" xfId="18877"/>
    <cellStyle name="Обычный 4 9 2 2 3 3" xfId="9922"/>
    <cellStyle name="Обычный 4 9 2 2 3 3 2" xfId="18878"/>
    <cellStyle name="Обычный 4 9 2 2 3 4" xfId="9923"/>
    <cellStyle name="Обычный 4 9 2 2 3 4 2" xfId="18879"/>
    <cellStyle name="Обычный 4 9 2 2 3 5" xfId="18880"/>
    <cellStyle name="Обычный 4 9 2 2 4" xfId="9924"/>
    <cellStyle name="Обычный 4 9 2 2 4 2" xfId="9925"/>
    <cellStyle name="Обычный 4 9 2 2 4 2 2" xfId="18881"/>
    <cellStyle name="Обычный 4 9 2 2 4 3" xfId="18882"/>
    <cellStyle name="Обычный 4 9 2 2 5" xfId="9926"/>
    <cellStyle name="Обычный 4 9 2 2 5 2" xfId="18883"/>
    <cellStyle name="Обычный 4 9 2 2 6" xfId="9927"/>
    <cellStyle name="Обычный 4 9 2 2 6 2" xfId="18884"/>
    <cellStyle name="Обычный 4 9 2 2 7" xfId="18885"/>
    <cellStyle name="Обычный 4 9 2 3" xfId="9928"/>
    <cellStyle name="Обычный 4 9 2 3 2" xfId="9929"/>
    <cellStyle name="Обычный 4 9 2 3 2 2" xfId="9930"/>
    <cellStyle name="Обычный 4 9 2 3 2 2 2" xfId="18886"/>
    <cellStyle name="Обычный 4 9 2 3 2 3" xfId="9931"/>
    <cellStyle name="Обычный 4 9 2 3 2 3 2" xfId="18887"/>
    <cellStyle name="Обычный 4 9 2 3 2 4" xfId="18888"/>
    <cellStyle name="Обычный 4 9 2 3 3" xfId="9932"/>
    <cellStyle name="Обычный 4 9 2 3 3 2" xfId="18889"/>
    <cellStyle name="Обычный 4 9 2 3 4" xfId="9933"/>
    <cellStyle name="Обычный 4 9 2 3 4 2" xfId="18890"/>
    <cellStyle name="Обычный 4 9 2 3 5" xfId="18891"/>
    <cellStyle name="Обычный 4 9 2 4" xfId="9934"/>
    <cellStyle name="Обычный 4 9 2 4 2" xfId="9935"/>
    <cellStyle name="Обычный 4 9 2 4 2 2" xfId="9936"/>
    <cellStyle name="Обычный 4 9 2 4 2 2 2" xfId="18892"/>
    <cellStyle name="Обычный 4 9 2 4 2 3" xfId="18893"/>
    <cellStyle name="Обычный 4 9 2 4 3" xfId="9937"/>
    <cellStyle name="Обычный 4 9 2 4 3 2" xfId="18894"/>
    <cellStyle name="Обычный 4 9 2 4 4" xfId="9938"/>
    <cellStyle name="Обычный 4 9 2 4 4 2" xfId="18895"/>
    <cellStyle name="Обычный 4 9 2 4 5" xfId="18896"/>
    <cellStyle name="Обычный 4 9 2 5" xfId="9939"/>
    <cellStyle name="Обычный 4 9 2 5 2" xfId="9940"/>
    <cellStyle name="Обычный 4 9 2 5 2 2" xfId="18897"/>
    <cellStyle name="Обычный 4 9 2 5 3" xfId="18898"/>
    <cellStyle name="Обычный 4 9 2 6" xfId="9941"/>
    <cellStyle name="Обычный 4 9 2 6 2" xfId="18899"/>
    <cellStyle name="Обычный 4 9 2 7" xfId="9942"/>
    <cellStyle name="Обычный 4 9 2 7 2" xfId="18900"/>
    <cellStyle name="Обычный 4 9 2 8" xfId="18901"/>
    <cellStyle name="Обычный 4 9 3" xfId="9943"/>
    <cellStyle name="Обычный 4 9 3 2" xfId="9944"/>
    <cellStyle name="Обычный 4 9 3 2 2" xfId="9945"/>
    <cellStyle name="Обычный 4 9 3 2 2 2" xfId="9946"/>
    <cellStyle name="Обычный 4 9 3 2 2 2 2" xfId="18902"/>
    <cellStyle name="Обычный 4 9 3 2 2 3" xfId="9947"/>
    <cellStyle name="Обычный 4 9 3 2 2 3 2" xfId="18903"/>
    <cellStyle name="Обычный 4 9 3 2 2 4" xfId="18904"/>
    <cellStyle name="Обычный 4 9 3 2 3" xfId="9948"/>
    <cellStyle name="Обычный 4 9 3 2 3 2" xfId="18905"/>
    <cellStyle name="Обычный 4 9 3 2 4" xfId="9949"/>
    <cellStyle name="Обычный 4 9 3 2 4 2" xfId="18906"/>
    <cellStyle name="Обычный 4 9 3 2 5" xfId="18907"/>
    <cellStyle name="Обычный 4 9 3 3" xfId="9950"/>
    <cellStyle name="Обычный 4 9 3 3 2" xfId="9951"/>
    <cellStyle name="Обычный 4 9 3 3 2 2" xfId="9952"/>
    <cellStyle name="Обычный 4 9 3 3 2 2 2" xfId="18908"/>
    <cellStyle name="Обычный 4 9 3 3 2 3" xfId="18909"/>
    <cellStyle name="Обычный 4 9 3 3 3" xfId="9953"/>
    <cellStyle name="Обычный 4 9 3 3 3 2" xfId="18910"/>
    <cellStyle name="Обычный 4 9 3 3 4" xfId="9954"/>
    <cellStyle name="Обычный 4 9 3 3 4 2" xfId="18911"/>
    <cellStyle name="Обычный 4 9 3 3 5" xfId="18912"/>
    <cellStyle name="Обычный 4 9 3 4" xfId="9955"/>
    <cellStyle name="Обычный 4 9 3 4 2" xfId="9956"/>
    <cellStyle name="Обычный 4 9 3 4 2 2" xfId="18913"/>
    <cellStyle name="Обычный 4 9 3 4 3" xfId="18914"/>
    <cellStyle name="Обычный 4 9 3 5" xfId="9957"/>
    <cellStyle name="Обычный 4 9 3 5 2" xfId="18915"/>
    <cellStyle name="Обычный 4 9 3 6" xfId="9958"/>
    <cellStyle name="Обычный 4 9 3 6 2" xfId="18916"/>
    <cellStyle name="Обычный 4 9 3 7" xfId="18917"/>
    <cellStyle name="Обычный 4 9 4" xfId="9959"/>
    <cellStyle name="Обычный 4 9 4 2" xfId="9960"/>
    <cellStyle name="Обычный 4 9 4 2 2" xfId="9961"/>
    <cellStyle name="Обычный 4 9 4 2 2 2" xfId="18918"/>
    <cellStyle name="Обычный 4 9 4 2 3" xfId="9962"/>
    <cellStyle name="Обычный 4 9 4 2 3 2" xfId="18919"/>
    <cellStyle name="Обычный 4 9 4 2 4" xfId="18920"/>
    <cellStyle name="Обычный 4 9 4 3" xfId="9963"/>
    <cellStyle name="Обычный 4 9 4 3 2" xfId="18921"/>
    <cellStyle name="Обычный 4 9 4 4" xfId="9964"/>
    <cellStyle name="Обычный 4 9 4 4 2" xfId="18922"/>
    <cellStyle name="Обычный 4 9 4 5" xfId="18923"/>
    <cellStyle name="Обычный 4 9 5" xfId="9965"/>
    <cellStyle name="Обычный 4 9 5 2" xfId="9966"/>
    <cellStyle name="Обычный 4 9 5 2 2" xfId="9967"/>
    <cellStyle name="Обычный 4 9 5 2 2 2" xfId="18924"/>
    <cellStyle name="Обычный 4 9 5 2 3" xfId="18925"/>
    <cellStyle name="Обычный 4 9 5 3" xfId="9968"/>
    <cellStyle name="Обычный 4 9 5 3 2" xfId="18926"/>
    <cellStyle name="Обычный 4 9 5 4" xfId="9969"/>
    <cellStyle name="Обычный 4 9 5 4 2" xfId="18927"/>
    <cellStyle name="Обычный 4 9 5 5" xfId="18928"/>
    <cellStyle name="Обычный 4 9 6" xfId="9970"/>
    <cellStyle name="Обычный 4 9 6 2" xfId="9971"/>
    <cellStyle name="Обычный 4 9 6 2 2" xfId="18929"/>
    <cellStyle name="Обычный 4 9 6 3" xfId="18930"/>
    <cellStyle name="Обычный 4 9 7" xfId="9972"/>
    <cellStyle name="Обычный 4 9 7 2" xfId="18931"/>
    <cellStyle name="Обычный 4 9 8" xfId="9973"/>
    <cellStyle name="Обычный 4 9 8 2" xfId="18932"/>
    <cellStyle name="Обычный 4 9 9" xfId="9974"/>
    <cellStyle name="Обычный 4_EE.20.MET.SVOD.2.73_v0.1" xfId="9975"/>
    <cellStyle name="Обычный 40" xfId="9976"/>
    <cellStyle name="Обычный 40 2" xfId="9977"/>
    <cellStyle name="Обычный 40 2 2" xfId="9978"/>
    <cellStyle name="Обычный 40 2 2 2" xfId="18933"/>
    <cellStyle name="Обычный 40 2 3" xfId="18934"/>
    <cellStyle name="Обычный 40 3" xfId="9979"/>
    <cellStyle name="Обычный 40 3 2" xfId="18935"/>
    <cellStyle name="Обычный 40 4" xfId="9980"/>
    <cellStyle name="Обычный 40 4 2" xfId="18936"/>
    <cellStyle name="Обычный 41" xfId="9981"/>
    <cellStyle name="Обычный 41 2" xfId="9982"/>
    <cellStyle name="Обычный 41 2 2" xfId="9983"/>
    <cellStyle name="Обычный 41 2 2 2" xfId="18937"/>
    <cellStyle name="Обычный 41 2 3" xfId="18938"/>
    <cellStyle name="Обычный 41 3" xfId="9984"/>
    <cellStyle name="Обычный 41 3 2" xfId="18939"/>
    <cellStyle name="Обычный 41 4" xfId="9985"/>
    <cellStyle name="Обычный 41 4 2" xfId="18940"/>
    <cellStyle name="Обычный 42" xfId="9986"/>
    <cellStyle name="Обычный 42 2" xfId="9987"/>
    <cellStyle name="Обычный 42 2 2" xfId="18941"/>
    <cellStyle name="Обычный 42 3" xfId="9988"/>
    <cellStyle name="Обычный 42 3 2" xfId="18942"/>
    <cellStyle name="Обычный 43" xfId="9989"/>
    <cellStyle name="Обычный 44" xfId="9990"/>
    <cellStyle name="Обычный 45" xfId="9991"/>
    <cellStyle name="Обычный 46" xfId="9992"/>
    <cellStyle name="Обычный 47" xfId="9993"/>
    <cellStyle name="Обычный 48" xfId="9994"/>
    <cellStyle name="Обычный 49" xfId="9995"/>
    <cellStyle name="Обычный 5" xfId="51"/>
    <cellStyle name="Обычный 5 2" xfId="9996"/>
    <cellStyle name="Обычный 5 2 2" xfId="9997"/>
    <cellStyle name="Обычный 5 2 2 2" xfId="9998"/>
    <cellStyle name="Обычный 5 2 2 3" xfId="9999"/>
    <cellStyle name="Обычный 5 2 2 4" xfId="10000"/>
    <cellStyle name="Обычный 5 2 3" xfId="10001"/>
    <cellStyle name="Обычный 5 2 3 2" xfId="10002"/>
    <cellStyle name="Обычный 5 2 3 3" xfId="10003"/>
    <cellStyle name="Обычный 5 2 4" xfId="10004"/>
    <cellStyle name="Обычный 5 2 4 2" xfId="10005"/>
    <cellStyle name="Обычный 5 2 4 2 2" xfId="10006"/>
    <cellStyle name="Обычный 5 2 4 2 2 2" xfId="10007"/>
    <cellStyle name="Обычный 5 2 4 2 2 2 2" xfId="18943"/>
    <cellStyle name="Обычный 5 2 4 2 2 3" xfId="10008"/>
    <cellStyle name="Обычный 5 2 4 2 2 3 2" xfId="18944"/>
    <cellStyle name="Обычный 5 2 4 2 2 4" xfId="18945"/>
    <cellStyle name="Обычный 5 2 4 2 3" xfId="10009"/>
    <cellStyle name="Обычный 5 2 4 2 3 2" xfId="18946"/>
    <cellStyle name="Обычный 5 2 4 2 4" xfId="10010"/>
    <cellStyle name="Обычный 5 2 4 2 4 2" xfId="18947"/>
    <cellStyle name="Обычный 5 2 4 2 5" xfId="18948"/>
    <cellStyle name="Обычный 5 2 4 3" xfId="10011"/>
    <cellStyle name="Обычный 5 2 4 3 2" xfId="10012"/>
    <cellStyle name="Обычный 5 2 4 3 2 2" xfId="10013"/>
    <cellStyle name="Обычный 5 2 4 3 2 2 2" xfId="18949"/>
    <cellStyle name="Обычный 5 2 4 3 2 3" xfId="18950"/>
    <cellStyle name="Обычный 5 2 4 3 3" xfId="10014"/>
    <cellStyle name="Обычный 5 2 4 3 3 2" xfId="18951"/>
    <cellStyle name="Обычный 5 2 4 3 4" xfId="10015"/>
    <cellStyle name="Обычный 5 2 4 3 4 2" xfId="18952"/>
    <cellStyle name="Обычный 5 2 4 3 5" xfId="18953"/>
    <cellStyle name="Обычный 5 2 4 4" xfId="10016"/>
    <cellStyle name="Обычный 5 2 4 4 2" xfId="10017"/>
    <cellStyle name="Обычный 5 2 4 4 2 2" xfId="18954"/>
    <cellStyle name="Обычный 5 2 4 4 3" xfId="18955"/>
    <cellStyle name="Обычный 5 2 4 5" xfId="10018"/>
    <cellStyle name="Обычный 5 2 4 5 2" xfId="18956"/>
    <cellStyle name="Обычный 5 2 4 6" xfId="10019"/>
    <cellStyle name="Обычный 5 2 4 6 2" xfId="18957"/>
    <cellStyle name="Обычный 5 2 4 7" xfId="18958"/>
    <cellStyle name="Обычный 5 2 5" xfId="10020"/>
    <cellStyle name="Обычный 5 2 6" xfId="10021"/>
    <cellStyle name="Обычный 5 2 7" xfId="18959"/>
    <cellStyle name="Обычный 5 3" xfId="10022"/>
    <cellStyle name="Обычный 5 3 2" xfId="10023"/>
    <cellStyle name="Обычный 5 3 3" xfId="10024"/>
    <cellStyle name="Обычный 5 4" xfId="10025"/>
    <cellStyle name="Обычный 5 4 2" xfId="10026"/>
    <cellStyle name="Обычный 5 5" xfId="10027"/>
    <cellStyle name="Обычный 5 5 2" xfId="10028"/>
    <cellStyle name="Обычный 5 6" xfId="10029"/>
    <cellStyle name="Обычный 5 7" xfId="10030"/>
    <cellStyle name="Обычный 5_Всё по экономике" xfId="10031"/>
    <cellStyle name="Обычный 50" xfId="10032"/>
    <cellStyle name="Обычный 51" xfId="10033"/>
    <cellStyle name="Обычный 52" xfId="10034"/>
    <cellStyle name="Обычный 53" xfId="10035"/>
    <cellStyle name="Обычный 54" xfId="10036"/>
    <cellStyle name="Обычный 55" xfId="10037"/>
    <cellStyle name="Обычный 56" xfId="10038"/>
    <cellStyle name="Обычный 57" xfId="10039"/>
    <cellStyle name="Обычный 58" xfId="10040"/>
    <cellStyle name="Обычный 59" xfId="10041"/>
    <cellStyle name="Обычный 6" xfId="52"/>
    <cellStyle name="Обычный 6 10" xfId="53"/>
    <cellStyle name="Обычный 6 10 2" xfId="10042"/>
    <cellStyle name="Обычный 6 10 3" xfId="18960"/>
    <cellStyle name="Обычный 6 11" xfId="10043"/>
    <cellStyle name="Обычный 6 11 2" xfId="18961"/>
    <cellStyle name="Обычный 6 12" xfId="10044"/>
    <cellStyle name="Обычный 6 13" xfId="18962"/>
    <cellStyle name="Обычный 6 2" xfId="54"/>
    <cellStyle name="Обычный 6 2 10" xfId="55"/>
    <cellStyle name="Обычный 6 2 10 2" xfId="56"/>
    <cellStyle name="Обычный 6 2 10 2 2" xfId="10045"/>
    <cellStyle name="Обычный 6 2 10 2 3" xfId="18963"/>
    <cellStyle name="Обычный 6 2 10 3" xfId="10046"/>
    <cellStyle name="Обычный 6 2 10 4" xfId="10047"/>
    <cellStyle name="Обычный 6 2 10 5" xfId="18964"/>
    <cellStyle name="Обычный 6 2 11" xfId="57"/>
    <cellStyle name="Обычный 6 2 11 2" xfId="10048"/>
    <cellStyle name="Обычный 6 2 11 3" xfId="18965"/>
    <cellStyle name="Обычный 6 2 12" xfId="10049"/>
    <cellStyle name="Обычный 6 2 12 2" xfId="18966"/>
    <cellStyle name="Обычный 6 2 13" xfId="10050"/>
    <cellStyle name="Обычный 6 2 14" xfId="18967"/>
    <cellStyle name="Обычный 6 2 2" xfId="58"/>
    <cellStyle name="Обычный 6 2 2 10" xfId="59"/>
    <cellStyle name="Обычный 6 2 2 10 2" xfId="10051"/>
    <cellStyle name="Обычный 6 2 2 10 3" xfId="18968"/>
    <cellStyle name="Обычный 6 2 2 11" xfId="10052"/>
    <cellStyle name="Обычный 6 2 2 11 2" xfId="18969"/>
    <cellStyle name="Обычный 6 2 2 12" xfId="10053"/>
    <cellStyle name="Обычный 6 2 2 13" xfId="18970"/>
    <cellStyle name="Обычный 6 2 2 2" xfId="60"/>
    <cellStyle name="Обычный 6 2 2 2 10" xfId="18971"/>
    <cellStyle name="Обычный 6 2 2 2 2" xfId="61"/>
    <cellStyle name="Обычный 6 2 2 2 2 2" xfId="62"/>
    <cellStyle name="Обычный 6 2 2 2 2 2 2" xfId="63"/>
    <cellStyle name="Обычный 6 2 2 2 2 2 2 2" xfId="64"/>
    <cellStyle name="Обычный 6 2 2 2 2 2 2 2 2" xfId="65"/>
    <cellStyle name="Обычный 6 2 2 2 2 2 2 2 2 2" xfId="10054"/>
    <cellStyle name="Обычный 6 2 2 2 2 2 2 2 2 3" xfId="18972"/>
    <cellStyle name="Обычный 6 2 2 2 2 2 2 2 3" xfId="10055"/>
    <cellStyle name="Обычный 6 2 2 2 2 2 2 2 4" xfId="18973"/>
    <cellStyle name="Обычный 6 2 2 2 2 2 2 3" xfId="66"/>
    <cellStyle name="Обычный 6 2 2 2 2 2 2 3 2" xfId="10056"/>
    <cellStyle name="Обычный 6 2 2 2 2 2 2 3 3" xfId="18974"/>
    <cellStyle name="Обычный 6 2 2 2 2 2 2 4" xfId="10057"/>
    <cellStyle name="Обычный 6 2 2 2 2 2 2 4 2" xfId="18975"/>
    <cellStyle name="Обычный 6 2 2 2 2 2 2 5" xfId="10058"/>
    <cellStyle name="Обычный 6 2 2 2 2 2 2 6" xfId="18976"/>
    <cellStyle name="Обычный 6 2 2 2 2 2 3" xfId="67"/>
    <cellStyle name="Обычный 6 2 2 2 2 2 3 2" xfId="68"/>
    <cellStyle name="Обычный 6 2 2 2 2 2 3 2 2" xfId="69"/>
    <cellStyle name="Обычный 6 2 2 2 2 2 3 2 2 2" xfId="10059"/>
    <cellStyle name="Обычный 6 2 2 2 2 2 3 2 2 3" xfId="18977"/>
    <cellStyle name="Обычный 6 2 2 2 2 2 3 2 3" xfId="10060"/>
    <cellStyle name="Обычный 6 2 2 2 2 2 3 2 4" xfId="18978"/>
    <cellStyle name="Обычный 6 2 2 2 2 2 3 3" xfId="70"/>
    <cellStyle name="Обычный 6 2 2 2 2 2 3 3 2" xfId="10061"/>
    <cellStyle name="Обычный 6 2 2 2 2 2 3 3 3" xfId="18979"/>
    <cellStyle name="Обычный 6 2 2 2 2 2 3 4" xfId="10062"/>
    <cellStyle name="Обычный 6 2 2 2 2 2 3 4 2" xfId="18980"/>
    <cellStyle name="Обычный 6 2 2 2 2 2 3 5" xfId="10063"/>
    <cellStyle name="Обычный 6 2 2 2 2 2 3 6" xfId="18981"/>
    <cellStyle name="Обычный 6 2 2 2 2 2 4" xfId="71"/>
    <cellStyle name="Обычный 6 2 2 2 2 2 4 2" xfId="72"/>
    <cellStyle name="Обычный 6 2 2 2 2 2 4 2 2" xfId="10064"/>
    <cellStyle name="Обычный 6 2 2 2 2 2 4 2 3" xfId="18982"/>
    <cellStyle name="Обычный 6 2 2 2 2 2 4 3" xfId="10065"/>
    <cellStyle name="Обычный 6 2 2 2 2 2 4 4" xfId="18983"/>
    <cellStyle name="Обычный 6 2 2 2 2 2 5" xfId="73"/>
    <cellStyle name="Обычный 6 2 2 2 2 2 5 2" xfId="10066"/>
    <cellStyle name="Обычный 6 2 2 2 2 2 5 3" xfId="18984"/>
    <cellStyle name="Обычный 6 2 2 2 2 2 6" xfId="10067"/>
    <cellStyle name="Обычный 6 2 2 2 2 2 6 2" xfId="18985"/>
    <cellStyle name="Обычный 6 2 2 2 2 2 7" xfId="10068"/>
    <cellStyle name="Обычный 6 2 2 2 2 2 8" xfId="18986"/>
    <cellStyle name="Обычный 6 2 2 2 2 3" xfId="74"/>
    <cellStyle name="Обычный 6 2 2 2 2 3 2" xfId="75"/>
    <cellStyle name="Обычный 6 2 2 2 2 3 2 2" xfId="76"/>
    <cellStyle name="Обычный 6 2 2 2 2 3 2 2 2" xfId="10069"/>
    <cellStyle name="Обычный 6 2 2 2 2 3 2 2 3" xfId="18987"/>
    <cellStyle name="Обычный 6 2 2 2 2 3 2 3" xfId="10070"/>
    <cellStyle name="Обычный 6 2 2 2 2 3 2 4" xfId="18988"/>
    <cellStyle name="Обычный 6 2 2 2 2 3 3" xfId="77"/>
    <cellStyle name="Обычный 6 2 2 2 2 3 3 2" xfId="10071"/>
    <cellStyle name="Обычный 6 2 2 2 2 3 3 3" xfId="18989"/>
    <cellStyle name="Обычный 6 2 2 2 2 3 4" xfId="10072"/>
    <cellStyle name="Обычный 6 2 2 2 2 3 4 2" xfId="18990"/>
    <cellStyle name="Обычный 6 2 2 2 2 3 5" xfId="10073"/>
    <cellStyle name="Обычный 6 2 2 2 2 3 6" xfId="18991"/>
    <cellStyle name="Обычный 6 2 2 2 2 4" xfId="78"/>
    <cellStyle name="Обычный 6 2 2 2 2 4 2" xfId="79"/>
    <cellStyle name="Обычный 6 2 2 2 2 4 2 2" xfId="80"/>
    <cellStyle name="Обычный 6 2 2 2 2 4 2 2 2" xfId="10074"/>
    <cellStyle name="Обычный 6 2 2 2 2 4 2 2 3" xfId="18992"/>
    <cellStyle name="Обычный 6 2 2 2 2 4 2 3" xfId="10075"/>
    <cellStyle name="Обычный 6 2 2 2 2 4 2 4" xfId="18993"/>
    <cellStyle name="Обычный 6 2 2 2 2 4 3" xfId="81"/>
    <cellStyle name="Обычный 6 2 2 2 2 4 3 2" xfId="10076"/>
    <cellStyle name="Обычный 6 2 2 2 2 4 3 3" xfId="18994"/>
    <cellStyle name="Обычный 6 2 2 2 2 4 4" xfId="10077"/>
    <cellStyle name="Обычный 6 2 2 2 2 4 4 2" xfId="18995"/>
    <cellStyle name="Обычный 6 2 2 2 2 4 5" xfId="10078"/>
    <cellStyle name="Обычный 6 2 2 2 2 4 6" xfId="18996"/>
    <cellStyle name="Обычный 6 2 2 2 2 5" xfId="82"/>
    <cellStyle name="Обычный 6 2 2 2 2 5 2" xfId="83"/>
    <cellStyle name="Обычный 6 2 2 2 2 5 2 2" xfId="10079"/>
    <cellStyle name="Обычный 6 2 2 2 2 5 2 3" xfId="18997"/>
    <cellStyle name="Обычный 6 2 2 2 2 5 3" xfId="10080"/>
    <cellStyle name="Обычный 6 2 2 2 2 5 4" xfId="18998"/>
    <cellStyle name="Обычный 6 2 2 2 2 6" xfId="84"/>
    <cellStyle name="Обычный 6 2 2 2 2 6 2" xfId="10081"/>
    <cellStyle name="Обычный 6 2 2 2 2 6 3" xfId="18999"/>
    <cellStyle name="Обычный 6 2 2 2 2 7" xfId="10082"/>
    <cellStyle name="Обычный 6 2 2 2 2 7 2" xfId="19000"/>
    <cellStyle name="Обычный 6 2 2 2 2 8" xfId="10083"/>
    <cellStyle name="Обычный 6 2 2 2 2 9" xfId="19001"/>
    <cellStyle name="Обычный 6 2 2 2 3" xfId="85"/>
    <cellStyle name="Обычный 6 2 2 2 3 2" xfId="86"/>
    <cellStyle name="Обычный 6 2 2 2 3 2 2" xfId="87"/>
    <cellStyle name="Обычный 6 2 2 2 3 2 2 2" xfId="88"/>
    <cellStyle name="Обычный 6 2 2 2 3 2 2 2 2" xfId="10084"/>
    <cellStyle name="Обычный 6 2 2 2 3 2 2 2 3" xfId="19002"/>
    <cellStyle name="Обычный 6 2 2 2 3 2 2 3" xfId="10085"/>
    <cellStyle name="Обычный 6 2 2 2 3 2 2 3 2" xfId="19003"/>
    <cellStyle name="Обычный 6 2 2 2 3 2 2 4" xfId="10086"/>
    <cellStyle name="Обычный 6 2 2 2 3 2 2 5" xfId="19004"/>
    <cellStyle name="Обычный 6 2 2 2 3 2 3" xfId="89"/>
    <cellStyle name="Обычный 6 2 2 2 3 2 3 2" xfId="10087"/>
    <cellStyle name="Обычный 6 2 2 2 3 2 3 3" xfId="19005"/>
    <cellStyle name="Обычный 6 2 2 2 3 2 4" xfId="10088"/>
    <cellStyle name="Обычный 6 2 2 2 3 2 4 2" xfId="19006"/>
    <cellStyle name="Обычный 6 2 2 2 3 2 5" xfId="10089"/>
    <cellStyle name="Обычный 6 2 2 2 3 2 6" xfId="19007"/>
    <cellStyle name="Обычный 6 2 2 2 3 3" xfId="90"/>
    <cellStyle name="Обычный 6 2 2 2 3 3 2" xfId="91"/>
    <cellStyle name="Обычный 6 2 2 2 3 3 2 2" xfId="92"/>
    <cellStyle name="Обычный 6 2 2 2 3 3 2 2 2" xfId="10090"/>
    <cellStyle name="Обычный 6 2 2 2 3 3 2 2 3" xfId="19008"/>
    <cellStyle name="Обычный 6 2 2 2 3 3 2 3" xfId="10091"/>
    <cellStyle name="Обычный 6 2 2 2 3 3 2 4" xfId="19009"/>
    <cellStyle name="Обычный 6 2 2 2 3 3 3" xfId="93"/>
    <cellStyle name="Обычный 6 2 2 2 3 3 3 2" xfId="10092"/>
    <cellStyle name="Обычный 6 2 2 2 3 3 3 3" xfId="19010"/>
    <cellStyle name="Обычный 6 2 2 2 3 3 4" xfId="10093"/>
    <cellStyle name="Обычный 6 2 2 2 3 3 4 2" xfId="19011"/>
    <cellStyle name="Обычный 6 2 2 2 3 3 5" xfId="10094"/>
    <cellStyle name="Обычный 6 2 2 2 3 3 6" xfId="19012"/>
    <cellStyle name="Обычный 6 2 2 2 3 4" xfId="94"/>
    <cellStyle name="Обычный 6 2 2 2 3 4 2" xfId="95"/>
    <cellStyle name="Обычный 6 2 2 2 3 4 2 2" xfId="10095"/>
    <cellStyle name="Обычный 6 2 2 2 3 4 2 3" xfId="19013"/>
    <cellStyle name="Обычный 6 2 2 2 3 4 3" xfId="10096"/>
    <cellStyle name="Обычный 6 2 2 2 3 4 3 2" xfId="19014"/>
    <cellStyle name="Обычный 6 2 2 2 3 4 4" xfId="10097"/>
    <cellStyle name="Обычный 6 2 2 2 3 4 5" xfId="19015"/>
    <cellStyle name="Обычный 6 2 2 2 3 5" xfId="96"/>
    <cellStyle name="Обычный 6 2 2 2 3 5 2" xfId="10098"/>
    <cellStyle name="Обычный 6 2 2 2 3 5 3" xfId="19016"/>
    <cellStyle name="Обычный 6 2 2 2 3 6" xfId="10099"/>
    <cellStyle name="Обычный 6 2 2 2 3 6 2" xfId="19017"/>
    <cellStyle name="Обычный 6 2 2 2 3 7" xfId="10100"/>
    <cellStyle name="Обычный 6 2 2 2 3 8" xfId="19018"/>
    <cellStyle name="Обычный 6 2 2 2 4" xfId="97"/>
    <cellStyle name="Обычный 6 2 2 2 4 2" xfId="98"/>
    <cellStyle name="Обычный 6 2 2 2 4 2 2" xfId="99"/>
    <cellStyle name="Обычный 6 2 2 2 4 2 2 2" xfId="10101"/>
    <cellStyle name="Обычный 6 2 2 2 4 2 2 3" xfId="19019"/>
    <cellStyle name="Обычный 6 2 2 2 4 2 3" xfId="10102"/>
    <cellStyle name="Обычный 6 2 2 2 4 2 3 2" xfId="19020"/>
    <cellStyle name="Обычный 6 2 2 2 4 2 4" xfId="10103"/>
    <cellStyle name="Обычный 6 2 2 2 4 2 5" xfId="19021"/>
    <cellStyle name="Обычный 6 2 2 2 4 3" xfId="100"/>
    <cellStyle name="Обычный 6 2 2 2 4 3 2" xfId="10104"/>
    <cellStyle name="Обычный 6 2 2 2 4 3 3" xfId="19022"/>
    <cellStyle name="Обычный 6 2 2 2 4 4" xfId="10105"/>
    <cellStyle name="Обычный 6 2 2 2 4 4 2" xfId="19023"/>
    <cellStyle name="Обычный 6 2 2 2 4 5" xfId="10106"/>
    <cellStyle name="Обычный 6 2 2 2 4 6" xfId="19024"/>
    <cellStyle name="Обычный 6 2 2 2 5" xfId="101"/>
    <cellStyle name="Обычный 6 2 2 2 5 2" xfId="102"/>
    <cellStyle name="Обычный 6 2 2 2 5 2 2" xfId="103"/>
    <cellStyle name="Обычный 6 2 2 2 5 2 2 2" xfId="10107"/>
    <cellStyle name="Обычный 6 2 2 2 5 2 2 3" xfId="19025"/>
    <cellStyle name="Обычный 6 2 2 2 5 2 3" xfId="10108"/>
    <cellStyle name="Обычный 6 2 2 2 5 2 4" xfId="19026"/>
    <cellStyle name="Обычный 6 2 2 2 5 3" xfId="104"/>
    <cellStyle name="Обычный 6 2 2 2 5 3 2" xfId="10109"/>
    <cellStyle name="Обычный 6 2 2 2 5 3 3" xfId="19027"/>
    <cellStyle name="Обычный 6 2 2 2 5 4" xfId="10110"/>
    <cellStyle name="Обычный 6 2 2 2 5 4 2" xfId="19028"/>
    <cellStyle name="Обычный 6 2 2 2 5 5" xfId="10111"/>
    <cellStyle name="Обычный 6 2 2 2 5 6" xfId="19029"/>
    <cellStyle name="Обычный 6 2 2 2 6" xfId="105"/>
    <cellStyle name="Обычный 6 2 2 2 6 2" xfId="106"/>
    <cellStyle name="Обычный 6 2 2 2 6 2 2" xfId="10112"/>
    <cellStyle name="Обычный 6 2 2 2 6 2 3" xfId="19030"/>
    <cellStyle name="Обычный 6 2 2 2 6 3" xfId="10113"/>
    <cellStyle name="Обычный 6 2 2 2 6 3 2" xfId="19031"/>
    <cellStyle name="Обычный 6 2 2 2 6 4" xfId="10114"/>
    <cellStyle name="Обычный 6 2 2 2 6 5" xfId="19032"/>
    <cellStyle name="Обычный 6 2 2 2 7" xfId="107"/>
    <cellStyle name="Обычный 6 2 2 2 7 2" xfId="10115"/>
    <cellStyle name="Обычный 6 2 2 2 7 3" xfId="19033"/>
    <cellStyle name="Обычный 6 2 2 2 8" xfId="10116"/>
    <cellStyle name="Обычный 6 2 2 2 8 2" xfId="19034"/>
    <cellStyle name="Обычный 6 2 2 2 9" xfId="10117"/>
    <cellStyle name="Обычный 6 2 2 3" xfId="108"/>
    <cellStyle name="Обычный 6 2 2 3 2" xfId="109"/>
    <cellStyle name="Обычный 6 2 2 3 2 2" xfId="110"/>
    <cellStyle name="Обычный 6 2 2 3 2 2 2" xfId="111"/>
    <cellStyle name="Обычный 6 2 2 3 2 2 2 2" xfId="112"/>
    <cellStyle name="Обычный 6 2 2 3 2 2 2 2 2" xfId="10118"/>
    <cellStyle name="Обычный 6 2 2 3 2 2 2 2 3" xfId="19035"/>
    <cellStyle name="Обычный 6 2 2 3 2 2 2 3" xfId="10119"/>
    <cellStyle name="Обычный 6 2 2 3 2 2 2 4" xfId="19036"/>
    <cellStyle name="Обычный 6 2 2 3 2 2 3" xfId="113"/>
    <cellStyle name="Обычный 6 2 2 3 2 2 3 2" xfId="10120"/>
    <cellStyle name="Обычный 6 2 2 3 2 2 3 3" xfId="19037"/>
    <cellStyle name="Обычный 6 2 2 3 2 2 4" xfId="10121"/>
    <cellStyle name="Обычный 6 2 2 3 2 2 4 2" xfId="19038"/>
    <cellStyle name="Обычный 6 2 2 3 2 2 5" xfId="10122"/>
    <cellStyle name="Обычный 6 2 2 3 2 2 6" xfId="19039"/>
    <cellStyle name="Обычный 6 2 2 3 2 3" xfId="114"/>
    <cellStyle name="Обычный 6 2 2 3 2 3 2" xfId="115"/>
    <cellStyle name="Обычный 6 2 2 3 2 3 2 2" xfId="116"/>
    <cellStyle name="Обычный 6 2 2 3 2 3 2 2 2" xfId="10123"/>
    <cellStyle name="Обычный 6 2 2 3 2 3 2 2 3" xfId="19040"/>
    <cellStyle name="Обычный 6 2 2 3 2 3 2 3" xfId="10124"/>
    <cellStyle name="Обычный 6 2 2 3 2 3 2 4" xfId="19041"/>
    <cellStyle name="Обычный 6 2 2 3 2 3 3" xfId="117"/>
    <cellStyle name="Обычный 6 2 2 3 2 3 3 2" xfId="10125"/>
    <cellStyle name="Обычный 6 2 2 3 2 3 3 3" xfId="19042"/>
    <cellStyle name="Обычный 6 2 2 3 2 3 4" xfId="10126"/>
    <cellStyle name="Обычный 6 2 2 3 2 3 4 2" xfId="19043"/>
    <cellStyle name="Обычный 6 2 2 3 2 3 5" xfId="10127"/>
    <cellStyle name="Обычный 6 2 2 3 2 3 6" xfId="19044"/>
    <cellStyle name="Обычный 6 2 2 3 2 4" xfId="118"/>
    <cellStyle name="Обычный 6 2 2 3 2 4 2" xfId="119"/>
    <cellStyle name="Обычный 6 2 2 3 2 4 2 2" xfId="10128"/>
    <cellStyle name="Обычный 6 2 2 3 2 4 2 3" xfId="19045"/>
    <cellStyle name="Обычный 6 2 2 3 2 4 3" xfId="10129"/>
    <cellStyle name="Обычный 6 2 2 3 2 4 4" xfId="19046"/>
    <cellStyle name="Обычный 6 2 2 3 2 5" xfId="120"/>
    <cellStyle name="Обычный 6 2 2 3 2 5 2" xfId="10130"/>
    <cellStyle name="Обычный 6 2 2 3 2 5 3" xfId="19047"/>
    <cellStyle name="Обычный 6 2 2 3 2 6" xfId="10131"/>
    <cellStyle name="Обычный 6 2 2 3 2 6 2" xfId="19048"/>
    <cellStyle name="Обычный 6 2 2 3 2 7" xfId="10132"/>
    <cellStyle name="Обычный 6 2 2 3 2 8" xfId="19049"/>
    <cellStyle name="Обычный 6 2 2 3 3" xfId="121"/>
    <cellStyle name="Обычный 6 2 2 3 3 2" xfId="122"/>
    <cellStyle name="Обычный 6 2 2 3 3 2 2" xfId="123"/>
    <cellStyle name="Обычный 6 2 2 3 3 2 2 2" xfId="10133"/>
    <cellStyle name="Обычный 6 2 2 3 3 2 2 3" xfId="19050"/>
    <cellStyle name="Обычный 6 2 2 3 3 2 3" xfId="10134"/>
    <cellStyle name="Обычный 6 2 2 3 3 2 4" xfId="19051"/>
    <cellStyle name="Обычный 6 2 2 3 3 3" xfId="124"/>
    <cellStyle name="Обычный 6 2 2 3 3 3 2" xfId="10135"/>
    <cellStyle name="Обычный 6 2 2 3 3 3 3" xfId="19052"/>
    <cellStyle name="Обычный 6 2 2 3 3 4" xfId="10136"/>
    <cellStyle name="Обычный 6 2 2 3 3 4 2" xfId="19053"/>
    <cellStyle name="Обычный 6 2 2 3 3 5" xfId="10137"/>
    <cellStyle name="Обычный 6 2 2 3 3 6" xfId="19054"/>
    <cellStyle name="Обычный 6 2 2 3 4" xfId="125"/>
    <cellStyle name="Обычный 6 2 2 3 4 2" xfId="126"/>
    <cellStyle name="Обычный 6 2 2 3 4 2 2" xfId="127"/>
    <cellStyle name="Обычный 6 2 2 3 4 2 2 2" xfId="10138"/>
    <cellStyle name="Обычный 6 2 2 3 4 2 2 3" xfId="19055"/>
    <cellStyle name="Обычный 6 2 2 3 4 2 3" xfId="10139"/>
    <cellStyle name="Обычный 6 2 2 3 4 2 4" xfId="19056"/>
    <cellStyle name="Обычный 6 2 2 3 4 3" xfId="128"/>
    <cellStyle name="Обычный 6 2 2 3 4 3 2" xfId="10140"/>
    <cellStyle name="Обычный 6 2 2 3 4 3 3" xfId="19057"/>
    <cellStyle name="Обычный 6 2 2 3 4 4" xfId="10141"/>
    <cellStyle name="Обычный 6 2 2 3 4 4 2" xfId="19058"/>
    <cellStyle name="Обычный 6 2 2 3 4 5" xfId="10142"/>
    <cellStyle name="Обычный 6 2 2 3 4 6" xfId="19059"/>
    <cellStyle name="Обычный 6 2 2 3 5" xfId="129"/>
    <cellStyle name="Обычный 6 2 2 3 5 2" xfId="130"/>
    <cellStyle name="Обычный 6 2 2 3 5 2 2" xfId="10143"/>
    <cellStyle name="Обычный 6 2 2 3 5 2 3" xfId="19060"/>
    <cellStyle name="Обычный 6 2 2 3 5 3" xfId="10144"/>
    <cellStyle name="Обычный 6 2 2 3 5 4" xfId="19061"/>
    <cellStyle name="Обычный 6 2 2 3 6" xfId="131"/>
    <cellStyle name="Обычный 6 2 2 3 6 2" xfId="10145"/>
    <cellStyle name="Обычный 6 2 2 3 6 3" xfId="19062"/>
    <cellStyle name="Обычный 6 2 2 3 7" xfId="10146"/>
    <cellStyle name="Обычный 6 2 2 3 7 2" xfId="19063"/>
    <cellStyle name="Обычный 6 2 2 3 8" xfId="10147"/>
    <cellStyle name="Обычный 6 2 2 3 9" xfId="19064"/>
    <cellStyle name="Обычный 6 2 2 4" xfId="132"/>
    <cellStyle name="Обычный 6 2 2 4 2" xfId="133"/>
    <cellStyle name="Обычный 6 2 2 4 2 2" xfId="134"/>
    <cellStyle name="Обычный 6 2 2 4 2 2 2" xfId="135"/>
    <cellStyle name="Обычный 6 2 2 4 2 2 2 2" xfId="136"/>
    <cellStyle name="Обычный 6 2 2 4 2 2 2 2 2" xfId="10148"/>
    <cellStyle name="Обычный 6 2 2 4 2 2 2 2 3" xfId="19065"/>
    <cellStyle name="Обычный 6 2 2 4 2 2 2 3" xfId="10149"/>
    <cellStyle name="Обычный 6 2 2 4 2 2 2 4" xfId="19066"/>
    <cellStyle name="Обычный 6 2 2 4 2 2 3" xfId="137"/>
    <cellStyle name="Обычный 6 2 2 4 2 2 3 2" xfId="10150"/>
    <cellStyle name="Обычный 6 2 2 4 2 2 3 3" xfId="19067"/>
    <cellStyle name="Обычный 6 2 2 4 2 2 4" xfId="10151"/>
    <cellStyle name="Обычный 6 2 2 4 2 2 4 2" xfId="19068"/>
    <cellStyle name="Обычный 6 2 2 4 2 2 5" xfId="10152"/>
    <cellStyle name="Обычный 6 2 2 4 2 2 6" xfId="19069"/>
    <cellStyle name="Обычный 6 2 2 4 2 3" xfId="138"/>
    <cellStyle name="Обычный 6 2 2 4 2 3 2" xfId="139"/>
    <cellStyle name="Обычный 6 2 2 4 2 3 2 2" xfId="140"/>
    <cellStyle name="Обычный 6 2 2 4 2 3 2 2 2" xfId="10153"/>
    <cellStyle name="Обычный 6 2 2 4 2 3 2 2 3" xfId="19070"/>
    <cellStyle name="Обычный 6 2 2 4 2 3 2 3" xfId="10154"/>
    <cellStyle name="Обычный 6 2 2 4 2 3 2 4" xfId="19071"/>
    <cellStyle name="Обычный 6 2 2 4 2 3 3" xfId="141"/>
    <cellStyle name="Обычный 6 2 2 4 2 3 3 2" xfId="10155"/>
    <cellStyle name="Обычный 6 2 2 4 2 3 3 3" xfId="19072"/>
    <cellStyle name="Обычный 6 2 2 4 2 3 4" xfId="10156"/>
    <cellStyle name="Обычный 6 2 2 4 2 3 4 2" xfId="19073"/>
    <cellStyle name="Обычный 6 2 2 4 2 3 5" xfId="10157"/>
    <cellStyle name="Обычный 6 2 2 4 2 3 6" xfId="19074"/>
    <cellStyle name="Обычный 6 2 2 4 2 4" xfId="142"/>
    <cellStyle name="Обычный 6 2 2 4 2 4 2" xfId="143"/>
    <cellStyle name="Обычный 6 2 2 4 2 4 2 2" xfId="10158"/>
    <cellStyle name="Обычный 6 2 2 4 2 4 2 3" xfId="19075"/>
    <cellStyle name="Обычный 6 2 2 4 2 4 3" xfId="10159"/>
    <cellStyle name="Обычный 6 2 2 4 2 4 4" xfId="19076"/>
    <cellStyle name="Обычный 6 2 2 4 2 5" xfId="144"/>
    <cellStyle name="Обычный 6 2 2 4 2 5 2" xfId="10160"/>
    <cellStyle name="Обычный 6 2 2 4 2 5 3" xfId="19077"/>
    <cellStyle name="Обычный 6 2 2 4 2 6" xfId="10161"/>
    <cellStyle name="Обычный 6 2 2 4 2 6 2" xfId="19078"/>
    <cellStyle name="Обычный 6 2 2 4 2 7" xfId="10162"/>
    <cellStyle name="Обычный 6 2 2 4 2 8" xfId="19079"/>
    <cellStyle name="Обычный 6 2 2 4 3" xfId="145"/>
    <cellStyle name="Обычный 6 2 2 4 3 2" xfId="146"/>
    <cellStyle name="Обычный 6 2 2 4 3 2 2" xfId="147"/>
    <cellStyle name="Обычный 6 2 2 4 3 2 2 2" xfId="10163"/>
    <cellStyle name="Обычный 6 2 2 4 3 2 2 3" xfId="19080"/>
    <cellStyle name="Обычный 6 2 2 4 3 2 3" xfId="10164"/>
    <cellStyle name="Обычный 6 2 2 4 3 2 4" xfId="19081"/>
    <cellStyle name="Обычный 6 2 2 4 3 3" xfId="148"/>
    <cellStyle name="Обычный 6 2 2 4 3 3 2" xfId="10165"/>
    <cellStyle name="Обычный 6 2 2 4 3 3 3" xfId="19082"/>
    <cellStyle name="Обычный 6 2 2 4 3 4" xfId="10166"/>
    <cellStyle name="Обычный 6 2 2 4 3 4 2" xfId="19083"/>
    <cellStyle name="Обычный 6 2 2 4 3 5" xfId="10167"/>
    <cellStyle name="Обычный 6 2 2 4 3 6" xfId="19084"/>
    <cellStyle name="Обычный 6 2 2 4 4" xfId="149"/>
    <cellStyle name="Обычный 6 2 2 4 4 2" xfId="150"/>
    <cellStyle name="Обычный 6 2 2 4 4 2 2" xfId="151"/>
    <cellStyle name="Обычный 6 2 2 4 4 2 2 2" xfId="10168"/>
    <cellStyle name="Обычный 6 2 2 4 4 2 2 3" xfId="19085"/>
    <cellStyle name="Обычный 6 2 2 4 4 2 3" xfId="10169"/>
    <cellStyle name="Обычный 6 2 2 4 4 2 4" xfId="19086"/>
    <cellStyle name="Обычный 6 2 2 4 4 3" xfId="152"/>
    <cellStyle name="Обычный 6 2 2 4 4 3 2" xfId="10170"/>
    <cellStyle name="Обычный 6 2 2 4 4 3 3" xfId="19087"/>
    <cellStyle name="Обычный 6 2 2 4 4 4" xfId="10171"/>
    <cellStyle name="Обычный 6 2 2 4 4 4 2" xfId="19088"/>
    <cellStyle name="Обычный 6 2 2 4 4 5" xfId="10172"/>
    <cellStyle name="Обычный 6 2 2 4 4 6" xfId="19089"/>
    <cellStyle name="Обычный 6 2 2 4 5" xfId="153"/>
    <cellStyle name="Обычный 6 2 2 4 5 2" xfId="154"/>
    <cellStyle name="Обычный 6 2 2 4 5 2 2" xfId="10173"/>
    <cellStyle name="Обычный 6 2 2 4 5 2 3" xfId="19090"/>
    <cellStyle name="Обычный 6 2 2 4 5 3" xfId="10174"/>
    <cellStyle name="Обычный 6 2 2 4 5 4" xfId="19091"/>
    <cellStyle name="Обычный 6 2 2 4 6" xfId="155"/>
    <cellStyle name="Обычный 6 2 2 4 6 2" xfId="10175"/>
    <cellStyle name="Обычный 6 2 2 4 6 3" xfId="19092"/>
    <cellStyle name="Обычный 6 2 2 4 7" xfId="10176"/>
    <cellStyle name="Обычный 6 2 2 4 7 2" xfId="19093"/>
    <cellStyle name="Обычный 6 2 2 4 8" xfId="10177"/>
    <cellStyle name="Обычный 6 2 2 4 9" xfId="19094"/>
    <cellStyle name="Обычный 6 2 2 5" xfId="156"/>
    <cellStyle name="Обычный 6 2 2 5 2" xfId="157"/>
    <cellStyle name="Обычный 6 2 2 5 2 2" xfId="158"/>
    <cellStyle name="Обычный 6 2 2 5 2 2 2" xfId="159"/>
    <cellStyle name="Обычный 6 2 2 5 2 2 2 2" xfId="10178"/>
    <cellStyle name="Обычный 6 2 2 5 2 2 2 3" xfId="19095"/>
    <cellStyle name="Обычный 6 2 2 5 2 2 3" xfId="10179"/>
    <cellStyle name="Обычный 6 2 2 5 2 2 4" xfId="19096"/>
    <cellStyle name="Обычный 6 2 2 5 2 3" xfId="160"/>
    <cellStyle name="Обычный 6 2 2 5 2 3 2" xfId="10180"/>
    <cellStyle name="Обычный 6 2 2 5 2 3 3" xfId="19097"/>
    <cellStyle name="Обычный 6 2 2 5 2 4" xfId="10181"/>
    <cellStyle name="Обычный 6 2 2 5 2 4 2" xfId="19098"/>
    <cellStyle name="Обычный 6 2 2 5 2 5" xfId="10182"/>
    <cellStyle name="Обычный 6 2 2 5 2 6" xfId="19099"/>
    <cellStyle name="Обычный 6 2 2 5 3" xfId="161"/>
    <cellStyle name="Обычный 6 2 2 5 3 2" xfId="162"/>
    <cellStyle name="Обычный 6 2 2 5 3 2 2" xfId="163"/>
    <cellStyle name="Обычный 6 2 2 5 3 2 2 2" xfId="10183"/>
    <cellStyle name="Обычный 6 2 2 5 3 2 2 3" xfId="19100"/>
    <cellStyle name="Обычный 6 2 2 5 3 2 3" xfId="10184"/>
    <cellStyle name="Обычный 6 2 2 5 3 2 4" xfId="19101"/>
    <cellStyle name="Обычный 6 2 2 5 3 3" xfId="164"/>
    <cellStyle name="Обычный 6 2 2 5 3 3 2" xfId="10185"/>
    <cellStyle name="Обычный 6 2 2 5 3 3 3" xfId="19102"/>
    <cellStyle name="Обычный 6 2 2 5 3 4" xfId="10186"/>
    <cellStyle name="Обычный 6 2 2 5 3 4 2" xfId="19103"/>
    <cellStyle name="Обычный 6 2 2 5 3 5" xfId="10187"/>
    <cellStyle name="Обычный 6 2 2 5 3 6" xfId="19104"/>
    <cellStyle name="Обычный 6 2 2 5 4" xfId="165"/>
    <cellStyle name="Обычный 6 2 2 5 4 2" xfId="166"/>
    <cellStyle name="Обычный 6 2 2 5 4 2 2" xfId="10188"/>
    <cellStyle name="Обычный 6 2 2 5 4 2 3" xfId="19105"/>
    <cellStyle name="Обычный 6 2 2 5 4 3" xfId="10189"/>
    <cellStyle name="Обычный 6 2 2 5 4 4" xfId="19106"/>
    <cellStyle name="Обычный 6 2 2 5 5" xfId="167"/>
    <cellStyle name="Обычный 6 2 2 5 5 2" xfId="10190"/>
    <cellStyle name="Обычный 6 2 2 5 5 3" xfId="19107"/>
    <cellStyle name="Обычный 6 2 2 5 6" xfId="10191"/>
    <cellStyle name="Обычный 6 2 2 5 6 2" xfId="19108"/>
    <cellStyle name="Обычный 6 2 2 5 7" xfId="10192"/>
    <cellStyle name="Обычный 6 2 2 5 8" xfId="19109"/>
    <cellStyle name="Обычный 6 2 2 6" xfId="168"/>
    <cellStyle name="Обычный 6 2 2 6 2" xfId="169"/>
    <cellStyle name="Обычный 6 2 2 6 2 2" xfId="170"/>
    <cellStyle name="Обычный 6 2 2 6 2 2 2" xfId="10193"/>
    <cellStyle name="Обычный 6 2 2 6 2 2 3" xfId="19110"/>
    <cellStyle name="Обычный 6 2 2 6 2 3" xfId="10194"/>
    <cellStyle name="Обычный 6 2 2 6 2 4" xfId="19111"/>
    <cellStyle name="Обычный 6 2 2 6 3" xfId="171"/>
    <cellStyle name="Обычный 6 2 2 6 3 2" xfId="10195"/>
    <cellStyle name="Обычный 6 2 2 6 3 3" xfId="19112"/>
    <cellStyle name="Обычный 6 2 2 6 4" xfId="10196"/>
    <cellStyle name="Обычный 6 2 2 6 4 2" xfId="19113"/>
    <cellStyle name="Обычный 6 2 2 6 5" xfId="10197"/>
    <cellStyle name="Обычный 6 2 2 6 6" xfId="19114"/>
    <cellStyle name="Обычный 6 2 2 7" xfId="172"/>
    <cellStyle name="Обычный 6 2 2 7 2" xfId="173"/>
    <cellStyle name="Обычный 6 2 2 7 2 2" xfId="174"/>
    <cellStyle name="Обычный 6 2 2 7 2 2 2" xfId="10198"/>
    <cellStyle name="Обычный 6 2 2 7 2 2 3" xfId="19115"/>
    <cellStyle name="Обычный 6 2 2 7 2 3" xfId="10199"/>
    <cellStyle name="Обычный 6 2 2 7 2 4" xfId="19116"/>
    <cellStyle name="Обычный 6 2 2 7 3" xfId="175"/>
    <cellStyle name="Обычный 6 2 2 7 3 2" xfId="10200"/>
    <cellStyle name="Обычный 6 2 2 7 3 3" xfId="19117"/>
    <cellStyle name="Обычный 6 2 2 7 4" xfId="10201"/>
    <cellStyle name="Обычный 6 2 2 7 4 2" xfId="19118"/>
    <cellStyle name="Обычный 6 2 2 7 5" xfId="10202"/>
    <cellStyle name="Обычный 6 2 2 7 6" xfId="19119"/>
    <cellStyle name="Обычный 6 2 2 8" xfId="176"/>
    <cellStyle name="Обычный 6 2 2 8 2" xfId="177"/>
    <cellStyle name="Обычный 6 2 2 8 2 2" xfId="178"/>
    <cellStyle name="Обычный 6 2 2 8 2 2 2" xfId="10203"/>
    <cellStyle name="Обычный 6 2 2 8 2 2 3" xfId="19120"/>
    <cellStyle name="Обычный 6 2 2 8 2 3" xfId="10204"/>
    <cellStyle name="Обычный 6 2 2 8 2 4" xfId="19121"/>
    <cellStyle name="Обычный 6 2 2 8 3" xfId="179"/>
    <cellStyle name="Обычный 6 2 2 8 3 2" xfId="10205"/>
    <cellStyle name="Обычный 6 2 2 8 3 3" xfId="19122"/>
    <cellStyle name="Обычный 6 2 2 8 4" xfId="10206"/>
    <cellStyle name="Обычный 6 2 2 8 4 2" xfId="19123"/>
    <cellStyle name="Обычный 6 2 2 8 5" xfId="10207"/>
    <cellStyle name="Обычный 6 2 2 8 6" xfId="19124"/>
    <cellStyle name="Обычный 6 2 2 9" xfId="180"/>
    <cellStyle name="Обычный 6 2 2 9 2" xfId="181"/>
    <cellStyle name="Обычный 6 2 2 9 2 2" xfId="10208"/>
    <cellStyle name="Обычный 6 2 2 9 2 3" xfId="19125"/>
    <cellStyle name="Обычный 6 2 2 9 3" xfId="10209"/>
    <cellStyle name="Обычный 6 2 2 9 4" xfId="19126"/>
    <cellStyle name="Обычный 6 2 3" xfId="182"/>
    <cellStyle name="Обычный 6 2 3 10" xfId="183"/>
    <cellStyle name="Обычный 6 2 3 10 2" xfId="10210"/>
    <cellStyle name="Обычный 6 2 3 10 3" xfId="19127"/>
    <cellStyle name="Обычный 6 2 3 11" xfId="10211"/>
    <cellStyle name="Обычный 6 2 3 11 2" xfId="19128"/>
    <cellStyle name="Обычный 6 2 3 12" xfId="10212"/>
    <cellStyle name="Обычный 6 2 3 13" xfId="19129"/>
    <cellStyle name="Обычный 6 2 3 2" xfId="184"/>
    <cellStyle name="Обычный 6 2 3 2 10" xfId="19130"/>
    <cellStyle name="Обычный 6 2 3 2 2" xfId="185"/>
    <cellStyle name="Обычный 6 2 3 2 2 2" xfId="186"/>
    <cellStyle name="Обычный 6 2 3 2 2 2 2" xfId="187"/>
    <cellStyle name="Обычный 6 2 3 2 2 2 2 2" xfId="188"/>
    <cellStyle name="Обычный 6 2 3 2 2 2 2 2 2" xfId="189"/>
    <cellStyle name="Обычный 6 2 3 2 2 2 2 2 2 2" xfId="10213"/>
    <cellStyle name="Обычный 6 2 3 2 2 2 2 2 2 3" xfId="19131"/>
    <cellStyle name="Обычный 6 2 3 2 2 2 2 2 3" xfId="10214"/>
    <cellStyle name="Обычный 6 2 3 2 2 2 2 2 4" xfId="19132"/>
    <cellStyle name="Обычный 6 2 3 2 2 2 2 3" xfId="190"/>
    <cellStyle name="Обычный 6 2 3 2 2 2 2 3 2" xfId="10215"/>
    <cellStyle name="Обычный 6 2 3 2 2 2 2 3 3" xfId="19133"/>
    <cellStyle name="Обычный 6 2 3 2 2 2 2 4" xfId="10216"/>
    <cellStyle name="Обычный 6 2 3 2 2 2 2 4 2" xfId="19134"/>
    <cellStyle name="Обычный 6 2 3 2 2 2 2 5" xfId="10217"/>
    <cellStyle name="Обычный 6 2 3 2 2 2 2 6" xfId="19135"/>
    <cellStyle name="Обычный 6 2 3 2 2 2 3" xfId="191"/>
    <cellStyle name="Обычный 6 2 3 2 2 2 3 2" xfId="192"/>
    <cellStyle name="Обычный 6 2 3 2 2 2 3 2 2" xfId="193"/>
    <cellStyle name="Обычный 6 2 3 2 2 2 3 2 2 2" xfId="10218"/>
    <cellStyle name="Обычный 6 2 3 2 2 2 3 2 2 3" xfId="19136"/>
    <cellStyle name="Обычный 6 2 3 2 2 2 3 2 3" xfId="10219"/>
    <cellStyle name="Обычный 6 2 3 2 2 2 3 2 4" xfId="19137"/>
    <cellStyle name="Обычный 6 2 3 2 2 2 3 3" xfId="194"/>
    <cellStyle name="Обычный 6 2 3 2 2 2 3 3 2" xfId="10220"/>
    <cellStyle name="Обычный 6 2 3 2 2 2 3 3 3" xfId="19138"/>
    <cellStyle name="Обычный 6 2 3 2 2 2 3 4" xfId="10221"/>
    <cellStyle name="Обычный 6 2 3 2 2 2 3 4 2" xfId="19139"/>
    <cellStyle name="Обычный 6 2 3 2 2 2 3 5" xfId="10222"/>
    <cellStyle name="Обычный 6 2 3 2 2 2 3 6" xfId="19140"/>
    <cellStyle name="Обычный 6 2 3 2 2 2 4" xfId="195"/>
    <cellStyle name="Обычный 6 2 3 2 2 2 4 2" xfId="196"/>
    <cellStyle name="Обычный 6 2 3 2 2 2 4 2 2" xfId="10223"/>
    <cellStyle name="Обычный 6 2 3 2 2 2 4 2 3" xfId="19141"/>
    <cellStyle name="Обычный 6 2 3 2 2 2 4 3" xfId="10224"/>
    <cellStyle name="Обычный 6 2 3 2 2 2 4 4" xfId="19142"/>
    <cellStyle name="Обычный 6 2 3 2 2 2 5" xfId="197"/>
    <cellStyle name="Обычный 6 2 3 2 2 2 5 2" xfId="10225"/>
    <cellStyle name="Обычный 6 2 3 2 2 2 5 3" xfId="19143"/>
    <cellStyle name="Обычный 6 2 3 2 2 2 6" xfId="10226"/>
    <cellStyle name="Обычный 6 2 3 2 2 2 6 2" xfId="19144"/>
    <cellStyle name="Обычный 6 2 3 2 2 2 7" xfId="10227"/>
    <cellStyle name="Обычный 6 2 3 2 2 2 8" xfId="19145"/>
    <cellStyle name="Обычный 6 2 3 2 2 3" xfId="198"/>
    <cellStyle name="Обычный 6 2 3 2 2 3 2" xfId="199"/>
    <cellStyle name="Обычный 6 2 3 2 2 3 2 2" xfId="200"/>
    <cellStyle name="Обычный 6 2 3 2 2 3 2 2 2" xfId="10228"/>
    <cellStyle name="Обычный 6 2 3 2 2 3 2 2 3" xfId="19146"/>
    <cellStyle name="Обычный 6 2 3 2 2 3 2 3" xfId="10229"/>
    <cellStyle name="Обычный 6 2 3 2 2 3 2 4" xfId="19147"/>
    <cellStyle name="Обычный 6 2 3 2 2 3 3" xfId="201"/>
    <cellStyle name="Обычный 6 2 3 2 2 3 3 2" xfId="10230"/>
    <cellStyle name="Обычный 6 2 3 2 2 3 3 3" xfId="19148"/>
    <cellStyle name="Обычный 6 2 3 2 2 3 4" xfId="10231"/>
    <cellStyle name="Обычный 6 2 3 2 2 3 4 2" xfId="19149"/>
    <cellStyle name="Обычный 6 2 3 2 2 3 5" xfId="10232"/>
    <cellStyle name="Обычный 6 2 3 2 2 3 6" xfId="19150"/>
    <cellStyle name="Обычный 6 2 3 2 2 4" xfId="202"/>
    <cellStyle name="Обычный 6 2 3 2 2 4 2" xfId="203"/>
    <cellStyle name="Обычный 6 2 3 2 2 4 2 2" xfId="204"/>
    <cellStyle name="Обычный 6 2 3 2 2 4 2 2 2" xfId="10233"/>
    <cellStyle name="Обычный 6 2 3 2 2 4 2 2 3" xfId="19151"/>
    <cellStyle name="Обычный 6 2 3 2 2 4 2 3" xfId="10234"/>
    <cellStyle name="Обычный 6 2 3 2 2 4 2 4" xfId="19152"/>
    <cellStyle name="Обычный 6 2 3 2 2 4 3" xfId="205"/>
    <cellStyle name="Обычный 6 2 3 2 2 4 3 2" xfId="10235"/>
    <cellStyle name="Обычный 6 2 3 2 2 4 3 3" xfId="19153"/>
    <cellStyle name="Обычный 6 2 3 2 2 4 4" xfId="10236"/>
    <cellStyle name="Обычный 6 2 3 2 2 4 4 2" xfId="19154"/>
    <cellStyle name="Обычный 6 2 3 2 2 4 5" xfId="10237"/>
    <cellStyle name="Обычный 6 2 3 2 2 4 6" xfId="19155"/>
    <cellStyle name="Обычный 6 2 3 2 2 5" xfId="206"/>
    <cellStyle name="Обычный 6 2 3 2 2 5 2" xfId="207"/>
    <cellStyle name="Обычный 6 2 3 2 2 5 2 2" xfId="10238"/>
    <cellStyle name="Обычный 6 2 3 2 2 5 2 3" xfId="19156"/>
    <cellStyle name="Обычный 6 2 3 2 2 5 3" xfId="10239"/>
    <cellStyle name="Обычный 6 2 3 2 2 5 4" xfId="19157"/>
    <cellStyle name="Обычный 6 2 3 2 2 6" xfId="208"/>
    <cellStyle name="Обычный 6 2 3 2 2 6 2" xfId="10240"/>
    <cellStyle name="Обычный 6 2 3 2 2 6 3" xfId="19158"/>
    <cellStyle name="Обычный 6 2 3 2 2 7" xfId="10241"/>
    <cellStyle name="Обычный 6 2 3 2 2 7 2" xfId="19159"/>
    <cellStyle name="Обычный 6 2 3 2 2 8" xfId="10242"/>
    <cellStyle name="Обычный 6 2 3 2 2 9" xfId="19160"/>
    <cellStyle name="Обычный 6 2 3 2 3" xfId="209"/>
    <cellStyle name="Обычный 6 2 3 2 3 2" xfId="210"/>
    <cellStyle name="Обычный 6 2 3 2 3 2 2" xfId="211"/>
    <cellStyle name="Обычный 6 2 3 2 3 2 2 2" xfId="212"/>
    <cellStyle name="Обычный 6 2 3 2 3 2 2 2 2" xfId="10243"/>
    <cellStyle name="Обычный 6 2 3 2 3 2 2 2 3" xfId="19161"/>
    <cellStyle name="Обычный 6 2 3 2 3 2 2 3" xfId="10244"/>
    <cellStyle name="Обычный 6 2 3 2 3 2 2 4" xfId="19162"/>
    <cellStyle name="Обычный 6 2 3 2 3 2 3" xfId="213"/>
    <cellStyle name="Обычный 6 2 3 2 3 2 3 2" xfId="10245"/>
    <cellStyle name="Обычный 6 2 3 2 3 2 3 3" xfId="19163"/>
    <cellStyle name="Обычный 6 2 3 2 3 2 4" xfId="10246"/>
    <cellStyle name="Обычный 6 2 3 2 3 2 4 2" xfId="19164"/>
    <cellStyle name="Обычный 6 2 3 2 3 2 5" xfId="10247"/>
    <cellStyle name="Обычный 6 2 3 2 3 2 6" xfId="19165"/>
    <cellStyle name="Обычный 6 2 3 2 3 3" xfId="214"/>
    <cellStyle name="Обычный 6 2 3 2 3 3 2" xfId="215"/>
    <cellStyle name="Обычный 6 2 3 2 3 3 2 2" xfId="216"/>
    <cellStyle name="Обычный 6 2 3 2 3 3 2 2 2" xfId="10248"/>
    <cellStyle name="Обычный 6 2 3 2 3 3 2 2 3" xfId="19166"/>
    <cellStyle name="Обычный 6 2 3 2 3 3 2 3" xfId="10249"/>
    <cellStyle name="Обычный 6 2 3 2 3 3 2 4" xfId="19167"/>
    <cellStyle name="Обычный 6 2 3 2 3 3 3" xfId="217"/>
    <cellStyle name="Обычный 6 2 3 2 3 3 3 2" xfId="10250"/>
    <cellStyle name="Обычный 6 2 3 2 3 3 3 3" xfId="19168"/>
    <cellStyle name="Обычный 6 2 3 2 3 3 4" xfId="10251"/>
    <cellStyle name="Обычный 6 2 3 2 3 3 4 2" xfId="19169"/>
    <cellStyle name="Обычный 6 2 3 2 3 3 5" xfId="10252"/>
    <cellStyle name="Обычный 6 2 3 2 3 3 6" xfId="19170"/>
    <cellStyle name="Обычный 6 2 3 2 3 4" xfId="218"/>
    <cellStyle name="Обычный 6 2 3 2 3 4 2" xfId="219"/>
    <cellStyle name="Обычный 6 2 3 2 3 4 2 2" xfId="10253"/>
    <cellStyle name="Обычный 6 2 3 2 3 4 2 3" xfId="19171"/>
    <cellStyle name="Обычный 6 2 3 2 3 4 3" xfId="10254"/>
    <cellStyle name="Обычный 6 2 3 2 3 4 4" xfId="19172"/>
    <cellStyle name="Обычный 6 2 3 2 3 5" xfId="220"/>
    <cellStyle name="Обычный 6 2 3 2 3 5 2" xfId="10255"/>
    <cellStyle name="Обычный 6 2 3 2 3 5 3" xfId="19173"/>
    <cellStyle name="Обычный 6 2 3 2 3 6" xfId="10256"/>
    <cellStyle name="Обычный 6 2 3 2 3 6 2" xfId="19174"/>
    <cellStyle name="Обычный 6 2 3 2 3 7" xfId="10257"/>
    <cellStyle name="Обычный 6 2 3 2 3 8" xfId="19175"/>
    <cellStyle name="Обычный 6 2 3 2 4" xfId="221"/>
    <cellStyle name="Обычный 6 2 3 2 4 2" xfId="222"/>
    <cellStyle name="Обычный 6 2 3 2 4 2 2" xfId="223"/>
    <cellStyle name="Обычный 6 2 3 2 4 2 2 2" xfId="10258"/>
    <cellStyle name="Обычный 6 2 3 2 4 2 2 3" xfId="19176"/>
    <cellStyle name="Обычный 6 2 3 2 4 2 3" xfId="10259"/>
    <cellStyle name="Обычный 6 2 3 2 4 2 4" xfId="19177"/>
    <cellStyle name="Обычный 6 2 3 2 4 3" xfId="224"/>
    <cellStyle name="Обычный 6 2 3 2 4 3 2" xfId="10260"/>
    <cellStyle name="Обычный 6 2 3 2 4 3 3" xfId="19178"/>
    <cellStyle name="Обычный 6 2 3 2 4 4" xfId="10261"/>
    <cellStyle name="Обычный 6 2 3 2 4 4 2" xfId="19179"/>
    <cellStyle name="Обычный 6 2 3 2 4 5" xfId="10262"/>
    <cellStyle name="Обычный 6 2 3 2 4 6" xfId="19180"/>
    <cellStyle name="Обычный 6 2 3 2 5" xfId="225"/>
    <cellStyle name="Обычный 6 2 3 2 5 2" xfId="226"/>
    <cellStyle name="Обычный 6 2 3 2 5 2 2" xfId="227"/>
    <cellStyle name="Обычный 6 2 3 2 5 2 2 2" xfId="10263"/>
    <cellStyle name="Обычный 6 2 3 2 5 2 2 3" xfId="19181"/>
    <cellStyle name="Обычный 6 2 3 2 5 2 3" xfId="10264"/>
    <cellStyle name="Обычный 6 2 3 2 5 2 4" xfId="19182"/>
    <cellStyle name="Обычный 6 2 3 2 5 3" xfId="228"/>
    <cellStyle name="Обычный 6 2 3 2 5 3 2" xfId="10265"/>
    <cellStyle name="Обычный 6 2 3 2 5 3 3" xfId="19183"/>
    <cellStyle name="Обычный 6 2 3 2 5 4" xfId="10266"/>
    <cellStyle name="Обычный 6 2 3 2 5 4 2" xfId="19184"/>
    <cellStyle name="Обычный 6 2 3 2 5 5" xfId="10267"/>
    <cellStyle name="Обычный 6 2 3 2 5 6" xfId="19185"/>
    <cellStyle name="Обычный 6 2 3 2 6" xfId="229"/>
    <cellStyle name="Обычный 6 2 3 2 6 2" xfId="230"/>
    <cellStyle name="Обычный 6 2 3 2 6 2 2" xfId="10268"/>
    <cellStyle name="Обычный 6 2 3 2 6 2 3" xfId="19186"/>
    <cellStyle name="Обычный 6 2 3 2 6 3" xfId="10269"/>
    <cellStyle name="Обычный 6 2 3 2 6 4" xfId="19187"/>
    <cellStyle name="Обычный 6 2 3 2 7" xfId="231"/>
    <cellStyle name="Обычный 6 2 3 2 7 2" xfId="10270"/>
    <cellStyle name="Обычный 6 2 3 2 7 3" xfId="19188"/>
    <cellStyle name="Обычный 6 2 3 2 8" xfId="10271"/>
    <cellStyle name="Обычный 6 2 3 2 8 2" xfId="19189"/>
    <cellStyle name="Обычный 6 2 3 2 9" xfId="10272"/>
    <cellStyle name="Обычный 6 2 3 3" xfId="232"/>
    <cellStyle name="Обычный 6 2 3 3 2" xfId="233"/>
    <cellStyle name="Обычный 6 2 3 3 2 2" xfId="234"/>
    <cellStyle name="Обычный 6 2 3 3 2 2 2" xfId="235"/>
    <cellStyle name="Обычный 6 2 3 3 2 2 2 2" xfId="236"/>
    <cellStyle name="Обычный 6 2 3 3 2 2 2 2 2" xfId="10273"/>
    <cellStyle name="Обычный 6 2 3 3 2 2 2 2 3" xfId="19190"/>
    <cellStyle name="Обычный 6 2 3 3 2 2 2 3" xfId="10274"/>
    <cellStyle name="Обычный 6 2 3 3 2 2 2 4" xfId="19191"/>
    <cellStyle name="Обычный 6 2 3 3 2 2 3" xfId="237"/>
    <cellStyle name="Обычный 6 2 3 3 2 2 3 2" xfId="10275"/>
    <cellStyle name="Обычный 6 2 3 3 2 2 3 3" xfId="19192"/>
    <cellStyle name="Обычный 6 2 3 3 2 2 4" xfId="10276"/>
    <cellStyle name="Обычный 6 2 3 3 2 2 4 2" xfId="19193"/>
    <cellStyle name="Обычный 6 2 3 3 2 2 5" xfId="10277"/>
    <cellStyle name="Обычный 6 2 3 3 2 2 6" xfId="19194"/>
    <cellStyle name="Обычный 6 2 3 3 2 3" xfId="238"/>
    <cellStyle name="Обычный 6 2 3 3 2 3 2" xfId="239"/>
    <cellStyle name="Обычный 6 2 3 3 2 3 2 2" xfId="240"/>
    <cellStyle name="Обычный 6 2 3 3 2 3 2 2 2" xfId="10278"/>
    <cellStyle name="Обычный 6 2 3 3 2 3 2 2 3" xfId="19195"/>
    <cellStyle name="Обычный 6 2 3 3 2 3 2 3" xfId="10279"/>
    <cellStyle name="Обычный 6 2 3 3 2 3 2 4" xfId="19196"/>
    <cellStyle name="Обычный 6 2 3 3 2 3 3" xfId="241"/>
    <cellStyle name="Обычный 6 2 3 3 2 3 3 2" xfId="10280"/>
    <cellStyle name="Обычный 6 2 3 3 2 3 3 3" xfId="19197"/>
    <cellStyle name="Обычный 6 2 3 3 2 3 4" xfId="10281"/>
    <cellStyle name="Обычный 6 2 3 3 2 3 4 2" xfId="19198"/>
    <cellStyle name="Обычный 6 2 3 3 2 3 5" xfId="10282"/>
    <cellStyle name="Обычный 6 2 3 3 2 3 6" xfId="19199"/>
    <cellStyle name="Обычный 6 2 3 3 2 4" xfId="242"/>
    <cellStyle name="Обычный 6 2 3 3 2 4 2" xfId="243"/>
    <cellStyle name="Обычный 6 2 3 3 2 4 2 2" xfId="10283"/>
    <cellStyle name="Обычный 6 2 3 3 2 4 2 3" xfId="19200"/>
    <cellStyle name="Обычный 6 2 3 3 2 4 3" xfId="10284"/>
    <cellStyle name="Обычный 6 2 3 3 2 4 4" xfId="19201"/>
    <cellStyle name="Обычный 6 2 3 3 2 5" xfId="244"/>
    <cellStyle name="Обычный 6 2 3 3 2 5 2" xfId="10285"/>
    <cellStyle name="Обычный 6 2 3 3 2 5 3" xfId="19202"/>
    <cellStyle name="Обычный 6 2 3 3 2 6" xfId="10286"/>
    <cellStyle name="Обычный 6 2 3 3 2 6 2" xfId="19203"/>
    <cellStyle name="Обычный 6 2 3 3 2 7" xfId="10287"/>
    <cellStyle name="Обычный 6 2 3 3 2 8" xfId="19204"/>
    <cellStyle name="Обычный 6 2 3 3 3" xfId="245"/>
    <cellStyle name="Обычный 6 2 3 3 3 2" xfId="246"/>
    <cellStyle name="Обычный 6 2 3 3 3 2 2" xfId="247"/>
    <cellStyle name="Обычный 6 2 3 3 3 2 2 2" xfId="10288"/>
    <cellStyle name="Обычный 6 2 3 3 3 2 2 3" xfId="19205"/>
    <cellStyle name="Обычный 6 2 3 3 3 2 3" xfId="10289"/>
    <cellStyle name="Обычный 6 2 3 3 3 2 4" xfId="19206"/>
    <cellStyle name="Обычный 6 2 3 3 3 3" xfId="248"/>
    <cellStyle name="Обычный 6 2 3 3 3 3 2" xfId="10290"/>
    <cellStyle name="Обычный 6 2 3 3 3 3 3" xfId="19207"/>
    <cellStyle name="Обычный 6 2 3 3 3 4" xfId="10291"/>
    <cellStyle name="Обычный 6 2 3 3 3 4 2" xfId="19208"/>
    <cellStyle name="Обычный 6 2 3 3 3 5" xfId="10292"/>
    <cellStyle name="Обычный 6 2 3 3 3 6" xfId="19209"/>
    <cellStyle name="Обычный 6 2 3 3 4" xfId="249"/>
    <cellStyle name="Обычный 6 2 3 3 4 2" xfId="250"/>
    <cellStyle name="Обычный 6 2 3 3 4 2 2" xfId="251"/>
    <cellStyle name="Обычный 6 2 3 3 4 2 2 2" xfId="10293"/>
    <cellStyle name="Обычный 6 2 3 3 4 2 2 3" xfId="19210"/>
    <cellStyle name="Обычный 6 2 3 3 4 2 3" xfId="10294"/>
    <cellStyle name="Обычный 6 2 3 3 4 2 4" xfId="19211"/>
    <cellStyle name="Обычный 6 2 3 3 4 3" xfId="252"/>
    <cellStyle name="Обычный 6 2 3 3 4 3 2" xfId="10295"/>
    <cellStyle name="Обычный 6 2 3 3 4 3 3" xfId="19212"/>
    <cellStyle name="Обычный 6 2 3 3 4 4" xfId="10296"/>
    <cellStyle name="Обычный 6 2 3 3 4 4 2" xfId="19213"/>
    <cellStyle name="Обычный 6 2 3 3 4 5" xfId="10297"/>
    <cellStyle name="Обычный 6 2 3 3 4 6" xfId="19214"/>
    <cellStyle name="Обычный 6 2 3 3 5" xfId="253"/>
    <cellStyle name="Обычный 6 2 3 3 5 2" xfId="254"/>
    <cellStyle name="Обычный 6 2 3 3 5 2 2" xfId="10298"/>
    <cellStyle name="Обычный 6 2 3 3 5 2 3" xfId="19215"/>
    <cellStyle name="Обычный 6 2 3 3 5 3" xfId="10299"/>
    <cellStyle name="Обычный 6 2 3 3 5 4" xfId="19216"/>
    <cellStyle name="Обычный 6 2 3 3 6" xfId="255"/>
    <cellStyle name="Обычный 6 2 3 3 6 2" xfId="10300"/>
    <cellStyle name="Обычный 6 2 3 3 6 3" xfId="19217"/>
    <cellStyle name="Обычный 6 2 3 3 7" xfId="10301"/>
    <cellStyle name="Обычный 6 2 3 3 7 2" xfId="19218"/>
    <cellStyle name="Обычный 6 2 3 3 8" xfId="10302"/>
    <cellStyle name="Обычный 6 2 3 3 9" xfId="19219"/>
    <cellStyle name="Обычный 6 2 3 4" xfId="256"/>
    <cellStyle name="Обычный 6 2 3 4 2" xfId="257"/>
    <cellStyle name="Обычный 6 2 3 4 2 2" xfId="258"/>
    <cellStyle name="Обычный 6 2 3 4 2 2 2" xfId="259"/>
    <cellStyle name="Обычный 6 2 3 4 2 2 2 2" xfId="260"/>
    <cellStyle name="Обычный 6 2 3 4 2 2 2 2 2" xfId="10303"/>
    <cellStyle name="Обычный 6 2 3 4 2 2 2 2 3" xfId="19220"/>
    <cellStyle name="Обычный 6 2 3 4 2 2 2 3" xfId="10304"/>
    <cellStyle name="Обычный 6 2 3 4 2 2 2 4" xfId="19221"/>
    <cellStyle name="Обычный 6 2 3 4 2 2 3" xfId="261"/>
    <cellStyle name="Обычный 6 2 3 4 2 2 3 2" xfId="10305"/>
    <cellStyle name="Обычный 6 2 3 4 2 2 3 3" xfId="19222"/>
    <cellStyle name="Обычный 6 2 3 4 2 2 4" xfId="10306"/>
    <cellStyle name="Обычный 6 2 3 4 2 2 4 2" xfId="19223"/>
    <cellStyle name="Обычный 6 2 3 4 2 2 5" xfId="10307"/>
    <cellStyle name="Обычный 6 2 3 4 2 2 6" xfId="19224"/>
    <cellStyle name="Обычный 6 2 3 4 2 3" xfId="262"/>
    <cellStyle name="Обычный 6 2 3 4 2 3 2" xfId="263"/>
    <cellStyle name="Обычный 6 2 3 4 2 3 2 2" xfId="264"/>
    <cellStyle name="Обычный 6 2 3 4 2 3 2 2 2" xfId="10308"/>
    <cellStyle name="Обычный 6 2 3 4 2 3 2 2 3" xfId="19225"/>
    <cellStyle name="Обычный 6 2 3 4 2 3 2 3" xfId="10309"/>
    <cellStyle name="Обычный 6 2 3 4 2 3 2 4" xfId="19226"/>
    <cellStyle name="Обычный 6 2 3 4 2 3 3" xfId="265"/>
    <cellStyle name="Обычный 6 2 3 4 2 3 3 2" xfId="10310"/>
    <cellStyle name="Обычный 6 2 3 4 2 3 3 3" xfId="19227"/>
    <cellStyle name="Обычный 6 2 3 4 2 3 4" xfId="10311"/>
    <cellStyle name="Обычный 6 2 3 4 2 3 4 2" xfId="19228"/>
    <cellStyle name="Обычный 6 2 3 4 2 3 5" xfId="10312"/>
    <cellStyle name="Обычный 6 2 3 4 2 3 6" xfId="19229"/>
    <cellStyle name="Обычный 6 2 3 4 2 4" xfId="266"/>
    <cellStyle name="Обычный 6 2 3 4 2 4 2" xfId="267"/>
    <cellStyle name="Обычный 6 2 3 4 2 4 2 2" xfId="10313"/>
    <cellStyle name="Обычный 6 2 3 4 2 4 2 3" xfId="19230"/>
    <cellStyle name="Обычный 6 2 3 4 2 4 3" xfId="10314"/>
    <cellStyle name="Обычный 6 2 3 4 2 4 4" xfId="19231"/>
    <cellStyle name="Обычный 6 2 3 4 2 5" xfId="268"/>
    <cellStyle name="Обычный 6 2 3 4 2 5 2" xfId="10315"/>
    <cellStyle name="Обычный 6 2 3 4 2 5 3" xfId="19232"/>
    <cellStyle name="Обычный 6 2 3 4 2 6" xfId="10316"/>
    <cellStyle name="Обычный 6 2 3 4 2 6 2" xfId="19233"/>
    <cellStyle name="Обычный 6 2 3 4 2 7" xfId="10317"/>
    <cellStyle name="Обычный 6 2 3 4 2 8" xfId="19234"/>
    <cellStyle name="Обычный 6 2 3 4 3" xfId="269"/>
    <cellStyle name="Обычный 6 2 3 4 3 2" xfId="270"/>
    <cellStyle name="Обычный 6 2 3 4 3 2 2" xfId="271"/>
    <cellStyle name="Обычный 6 2 3 4 3 2 2 2" xfId="10318"/>
    <cellStyle name="Обычный 6 2 3 4 3 2 2 3" xfId="19235"/>
    <cellStyle name="Обычный 6 2 3 4 3 2 3" xfId="10319"/>
    <cellStyle name="Обычный 6 2 3 4 3 2 4" xfId="19236"/>
    <cellStyle name="Обычный 6 2 3 4 3 3" xfId="272"/>
    <cellStyle name="Обычный 6 2 3 4 3 3 2" xfId="10320"/>
    <cellStyle name="Обычный 6 2 3 4 3 3 3" xfId="19237"/>
    <cellStyle name="Обычный 6 2 3 4 3 4" xfId="10321"/>
    <cellStyle name="Обычный 6 2 3 4 3 4 2" xfId="19238"/>
    <cellStyle name="Обычный 6 2 3 4 3 5" xfId="10322"/>
    <cellStyle name="Обычный 6 2 3 4 3 6" xfId="19239"/>
    <cellStyle name="Обычный 6 2 3 4 4" xfId="273"/>
    <cellStyle name="Обычный 6 2 3 4 4 2" xfId="274"/>
    <cellStyle name="Обычный 6 2 3 4 4 2 2" xfId="275"/>
    <cellStyle name="Обычный 6 2 3 4 4 2 2 2" xfId="10323"/>
    <cellStyle name="Обычный 6 2 3 4 4 2 2 3" xfId="19240"/>
    <cellStyle name="Обычный 6 2 3 4 4 2 3" xfId="10324"/>
    <cellStyle name="Обычный 6 2 3 4 4 2 4" xfId="19241"/>
    <cellStyle name="Обычный 6 2 3 4 4 3" xfId="276"/>
    <cellStyle name="Обычный 6 2 3 4 4 3 2" xfId="10325"/>
    <cellStyle name="Обычный 6 2 3 4 4 3 3" xfId="19242"/>
    <cellStyle name="Обычный 6 2 3 4 4 4" xfId="10326"/>
    <cellStyle name="Обычный 6 2 3 4 4 4 2" xfId="19243"/>
    <cellStyle name="Обычный 6 2 3 4 4 5" xfId="10327"/>
    <cellStyle name="Обычный 6 2 3 4 4 6" xfId="19244"/>
    <cellStyle name="Обычный 6 2 3 4 5" xfId="277"/>
    <cellStyle name="Обычный 6 2 3 4 5 2" xfId="278"/>
    <cellStyle name="Обычный 6 2 3 4 5 2 2" xfId="10328"/>
    <cellStyle name="Обычный 6 2 3 4 5 2 3" xfId="19245"/>
    <cellStyle name="Обычный 6 2 3 4 5 3" xfId="10329"/>
    <cellStyle name="Обычный 6 2 3 4 5 4" xfId="19246"/>
    <cellStyle name="Обычный 6 2 3 4 6" xfId="279"/>
    <cellStyle name="Обычный 6 2 3 4 6 2" xfId="10330"/>
    <cellStyle name="Обычный 6 2 3 4 6 3" xfId="19247"/>
    <cellStyle name="Обычный 6 2 3 4 7" xfId="10331"/>
    <cellStyle name="Обычный 6 2 3 4 7 2" xfId="19248"/>
    <cellStyle name="Обычный 6 2 3 4 8" xfId="10332"/>
    <cellStyle name="Обычный 6 2 3 4 9" xfId="19249"/>
    <cellStyle name="Обычный 6 2 3 5" xfId="280"/>
    <cellStyle name="Обычный 6 2 3 5 2" xfId="281"/>
    <cellStyle name="Обычный 6 2 3 5 2 2" xfId="282"/>
    <cellStyle name="Обычный 6 2 3 5 2 2 2" xfId="283"/>
    <cellStyle name="Обычный 6 2 3 5 2 2 2 2" xfId="10333"/>
    <cellStyle name="Обычный 6 2 3 5 2 2 2 3" xfId="19250"/>
    <cellStyle name="Обычный 6 2 3 5 2 2 3" xfId="10334"/>
    <cellStyle name="Обычный 6 2 3 5 2 2 4" xfId="19251"/>
    <cellStyle name="Обычный 6 2 3 5 2 3" xfId="284"/>
    <cellStyle name="Обычный 6 2 3 5 2 3 2" xfId="10335"/>
    <cellStyle name="Обычный 6 2 3 5 2 3 3" xfId="19252"/>
    <cellStyle name="Обычный 6 2 3 5 2 4" xfId="10336"/>
    <cellStyle name="Обычный 6 2 3 5 2 4 2" xfId="19253"/>
    <cellStyle name="Обычный 6 2 3 5 2 5" xfId="10337"/>
    <cellStyle name="Обычный 6 2 3 5 2 6" xfId="19254"/>
    <cellStyle name="Обычный 6 2 3 5 3" xfId="285"/>
    <cellStyle name="Обычный 6 2 3 5 3 2" xfId="286"/>
    <cellStyle name="Обычный 6 2 3 5 3 2 2" xfId="287"/>
    <cellStyle name="Обычный 6 2 3 5 3 2 2 2" xfId="10338"/>
    <cellStyle name="Обычный 6 2 3 5 3 2 2 3" xfId="19255"/>
    <cellStyle name="Обычный 6 2 3 5 3 2 3" xfId="10339"/>
    <cellStyle name="Обычный 6 2 3 5 3 2 4" xfId="19256"/>
    <cellStyle name="Обычный 6 2 3 5 3 3" xfId="288"/>
    <cellStyle name="Обычный 6 2 3 5 3 3 2" xfId="10340"/>
    <cellStyle name="Обычный 6 2 3 5 3 3 3" xfId="19257"/>
    <cellStyle name="Обычный 6 2 3 5 3 4" xfId="10341"/>
    <cellStyle name="Обычный 6 2 3 5 3 4 2" xfId="19258"/>
    <cellStyle name="Обычный 6 2 3 5 3 5" xfId="10342"/>
    <cellStyle name="Обычный 6 2 3 5 3 6" xfId="19259"/>
    <cellStyle name="Обычный 6 2 3 5 4" xfId="289"/>
    <cellStyle name="Обычный 6 2 3 5 4 2" xfId="290"/>
    <cellStyle name="Обычный 6 2 3 5 4 2 2" xfId="10343"/>
    <cellStyle name="Обычный 6 2 3 5 4 2 3" xfId="19260"/>
    <cellStyle name="Обычный 6 2 3 5 4 3" xfId="10344"/>
    <cellStyle name="Обычный 6 2 3 5 4 4" xfId="19261"/>
    <cellStyle name="Обычный 6 2 3 5 5" xfId="291"/>
    <cellStyle name="Обычный 6 2 3 5 5 2" xfId="10345"/>
    <cellStyle name="Обычный 6 2 3 5 5 3" xfId="19262"/>
    <cellStyle name="Обычный 6 2 3 5 6" xfId="10346"/>
    <cellStyle name="Обычный 6 2 3 5 6 2" xfId="19263"/>
    <cellStyle name="Обычный 6 2 3 5 7" xfId="10347"/>
    <cellStyle name="Обычный 6 2 3 5 8" xfId="19264"/>
    <cellStyle name="Обычный 6 2 3 6" xfId="292"/>
    <cellStyle name="Обычный 6 2 3 6 2" xfId="293"/>
    <cellStyle name="Обычный 6 2 3 6 2 2" xfId="294"/>
    <cellStyle name="Обычный 6 2 3 6 2 2 2" xfId="10348"/>
    <cellStyle name="Обычный 6 2 3 6 2 2 3" xfId="19265"/>
    <cellStyle name="Обычный 6 2 3 6 2 3" xfId="10349"/>
    <cellStyle name="Обычный 6 2 3 6 2 4" xfId="19266"/>
    <cellStyle name="Обычный 6 2 3 6 3" xfId="295"/>
    <cellStyle name="Обычный 6 2 3 6 3 2" xfId="10350"/>
    <cellStyle name="Обычный 6 2 3 6 3 3" xfId="19267"/>
    <cellStyle name="Обычный 6 2 3 6 4" xfId="10351"/>
    <cellStyle name="Обычный 6 2 3 6 4 2" xfId="19268"/>
    <cellStyle name="Обычный 6 2 3 6 5" xfId="10352"/>
    <cellStyle name="Обычный 6 2 3 6 6" xfId="19269"/>
    <cellStyle name="Обычный 6 2 3 7" xfId="296"/>
    <cellStyle name="Обычный 6 2 3 7 2" xfId="297"/>
    <cellStyle name="Обычный 6 2 3 7 2 2" xfId="298"/>
    <cellStyle name="Обычный 6 2 3 7 2 2 2" xfId="10353"/>
    <cellStyle name="Обычный 6 2 3 7 2 2 3" xfId="19270"/>
    <cellStyle name="Обычный 6 2 3 7 2 3" xfId="10354"/>
    <cellStyle name="Обычный 6 2 3 7 2 4" xfId="19271"/>
    <cellStyle name="Обычный 6 2 3 7 3" xfId="299"/>
    <cellStyle name="Обычный 6 2 3 7 3 2" xfId="10355"/>
    <cellStyle name="Обычный 6 2 3 7 3 3" xfId="19272"/>
    <cellStyle name="Обычный 6 2 3 7 4" xfId="10356"/>
    <cellStyle name="Обычный 6 2 3 7 4 2" xfId="19273"/>
    <cellStyle name="Обычный 6 2 3 7 5" xfId="10357"/>
    <cellStyle name="Обычный 6 2 3 7 6" xfId="19274"/>
    <cellStyle name="Обычный 6 2 3 8" xfId="300"/>
    <cellStyle name="Обычный 6 2 3 8 2" xfId="301"/>
    <cellStyle name="Обычный 6 2 3 8 2 2" xfId="302"/>
    <cellStyle name="Обычный 6 2 3 8 2 2 2" xfId="10358"/>
    <cellStyle name="Обычный 6 2 3 8 2 2 3" xfId="19275"/>
    <cellStyle name="Обычный 6 2 3 8 2 3" xfId="10359"/>
    <cellStyle name="Обычный 6 2 3 8 2 4" xfId="19276"/>
    <cellStyle name="Обычный 6 2 3 8 3" xfId="303"/>
    <cellStyle name="Обычный 6 2 3 8 3 2" xfId="10360"/>
    <cellStyle name="Обычный 6 2 3 8 3 3" xfId="19277"/>
    <cellStyle name="Обычный 6 2 3 8 4" xfId="10361"/>
    <cellStyle name="Обычный 6 2 3 8 4 2" xfId="19278"/>
    <cellStyle name="Обычный 6 2 3 8 5" xfId="10362"/>
    <cellStyle name="Обычный 6 2 3 8 6" xfId="19279"/>
    <cellStyle name="Обычный 6 2 3 9" xfId="304"/>
    <cellStyle name="Обычный 6 2 3 9 2" xfId="305"/>
    <cellStyle name="Обычный 6 2 3 9 2 2" xfId="10363"/>
    <cellStyle name="Обычный 6 2 3 9 2 3" xfId="19280"/>
    <cellStyle name="Обычный 6 2 3 9 3" xfId="10364"/>
    <cellStyle name="Обычный 6 2 3 9 3 2" xfId="19281"/>
    <cellStyle name="Обычный 6 2 3 9 4" xfId="10365"/>
    <cellStyle name="Обычный 6 2 3 9 5" xfId="19282"/>
    <cellStyle name="Обычный 6 2 4" xfId="306"/>
    <cellStyle name="Обычный 6 2 4 2" xfId="307"/>
    <cellStyle name="Обычный 6 2 4 2 2" xfId="308"/>
    <cellStyle name="Обычный 6 2 4 2 2 2" xfId="309"/>
    <cellStyle name="Обычный 6 2 4 2 2 2 2" xfId="310"/>
    <cellStyle name="Обычный 6 2 4 2 2 2 2 2" xfId="10366"/>
    <cellStyle name="Обычный 6 2 4 2 2 2 2 3" xfId="19283"/>
    <cellStyle name="Обычный 6 2 4 2 2 2 3" xfId="10367"/>
    <cellStyle name="Обычный 6 2 4 2 2 2 3 2" xfId="19284"/>
    <cellStyle name="Обычный 6 2 4 2 2 2 4" xfId="10368"/>
    <cellStyle name="Обычный 6 2 4 2 2 2 5" xfId="19285"/>
    <cellStyle name="Обычный 6 2 4 2 2 3" xfId="311"/>
    <cellStyle name="Обычный 6 2 4 2 2 3 2" xfId="10369"/>
    <cellStyle name="Обычный 6 2 4 2 2 3 2 2" xfId="19286"/>
    <cellStyle name="Обычный 6 2 4 2 2 3 3" xfId="10370"/>
    <cellStyle name="Обычный 6 2 4 2 2 3 4" xfId="19287"/>
    <cellStyle name="Обычный 6 2 4 2 2 4" xfId="10371"/>
    <cellStyle name="Обычный 6 2 4 2 2 4 2" xfId="19288"/>
    <cellStyle name="Обычный 6 2 4 2 2 5" xfId="10372"/>
    <cellStyle name="Обычный 6 2 4 2 2 6" xfId="19289"/>
    <cellStyle name="Обычный 6 2 4 2 3" xfId="312"/>
    <cellStyle name="Обычный 6 2 4 2 3 2" xfId="313"/>
    <cellStyle name="Обычный 6 2 4 2 3 2 2" xfId="314"/>
    <cellStyle name="Обычный 6 2 4 2 3 2 2 2" xfId="10373"/>
    <cellStyle name="Обычный 6 2 4 2 3 2 2 3" xfId="19290"/>
    <cellStyle name="Обычный 6 2 4 2 3 2 3" xfId="10374"/>
    <cellStyle name="Обычный 6 2 4 2 3 2 4" xfId="19291"/>
    <cellStyle name="Обычный 6 2 4 2 3 3" xfId="315"/>
    <cellStyle name="Обычный 6 2 4 2 3 3 2" xfId="10375"/>
    <cellStyle name="Обычный 6 2 4 2 3 3 3" xfId="19292"/>
    <cellStyle name="Обычный 6 2 4 2 3 4" xfId="10376"/>
    <cellStyle name="Обычный 6 2 4 2 3 4 2" xfId="19293"/>
    <cellStyle name="Обычный 6 2 4 2 3 5" xfId="10377"/>
    <cellStyle name="Обычный 6 2 4 2 3 6" xfId="19294"/>
    <cellStyle name="Обычный 6 2 4 2 4" xfId="316"/>
    <cellStyle name="Обычный 6 2 4 2 4 2" xfId="317"/>
    <cellStyle name="Обычный 6 2 4 2 4 2 2" xfId="10378"/>
    <cellStyle name="Обычный 6 2 4 2 4 2 3" xfId="19295"/>
    <cellStyle name="Обычный 6 2 4 2 4 3" xfId="10379"/>
    <cellStyle name="Обычный 6 2 4 2 4 3 2" xfId="19296"/>
    <cellStyle name="Обычный 6 2 4 2 4 4" xfId="10380"/>
    <cellStyle name="Обычный 6 2 4 2 4 5" xfId="19297"/>
    <cellStyle name="Обычный 6 2 4 2 5" xfId="318"/>
    <cellStyle name="Обычный 6 2 4 2 5 2" xfId="10381"/>
    <cellStyle name="Обычный 6 2 4 2 5 3" xfId="19298"/>
    <cellStyle name="Обычный 6 2 4 2 6" xfId="10382"/>
    <cellStyle name="Обычный 6 2 4 2 6 2" xfId="19299"/>
    <cellStyle name="Обычный 6 2 4 2 7" xfId="10383"/>
    <cellStyle name="Обычный 6 2 4 2 8" xfId="19300"/>
    <cellStyle name="Обычный 6 2 4 3" xfId="319"/>
    <cellStyle name="Обычный 6 2 4 3 2" xfId="320"/>
    <cellStyle name="Обычный 6 2 4 3 2 2" xfId="321"/>
    <cellStyle name="Обычный 6 2 4 3 2 2 2" xfId="10384"/>
    <cellStyle name="Обычный 6 2 4 3 2 2 2 2" xfId="19301"/>
    <cellStyle name="Обычный 6 2 4 3 2 2 3" xfId="10385"/>
    <cellStyle name="Обычный 6 2 4 3 2 2 4" xfId="19302"/>
    <cellStyle name="Обычный 6 2 4 3 2 3" xfId="10386"/>
    <cellStyle name="Обычный 6 2 4 3 2 3 2" xfId="19303"/>
    <cellStyle name="Обычный 6 2 4 3 2 4" xfId="10387"/>
    <cellStyle name="Обычный 6 2 4 3 2 5" xfId="19304"/>
    <cellStyle name="Обычный 6 2 4 3 3" xfId="322"/>
    <cellStyle name="Обычный 6 2 4 3 3 2" xfId="10388"/>
    <cellStyle name="Обычный 6 2 4 3 3 2 2" xfId="19305"/>
    <cellStyle name="Обычный 6 2 4 3 3 3" xfId="10389"/>
    <cellStyle name="Обычный 6 2 4 3 3 4" xfId="19306"/>
    <cellStyle name="Обычный 6 2 4 3 4" xfId="10390"/>
    <cellStyle name="Обычный 6 2 4 3 4 2" xfId="19307"/>
    <cellStyle name="Обычный 6 2 4 3 5" xfId="10391"/>
    <cellStyle name="Обычный 6 2 4 3 5 2" xfId="19308"/>
    <cellStyle name="Обычный 6 2 4 3 6" xfId="10392"/>
    <cellStyle name="Обычный 6 2 4 3 7" xfId="19309"/>
    <cellStyle name="Обычный 6 2 4 4" xfId="323"/>
    <cellStyle name="Обычный 6 2 4 4 2" xfId="324"/>
    <cellStyle name="Обычный 6 2 4 4 2 2" xfId="325"/>
    <cellStyle name="Обычный 6 2 4 4 2 2 2" xfId="10393"/>
    <cellStyle name="Обычный 6 2 4 4 2 2 3" xfId="19310"/>
    <cellStyle name="Обычный 6 2 4 4 2 3" xfId="10394"/>
    <cellStyle name="Обычный 6 2 4 4 2 3 2" xfId="19311"/>
    <cellStyle name="Обычный 6 2 4 4 2 4" xfId="10395"/>
    <cellStyle name="Обычный 6 2 4 4 2 5" xfId="19312"/>
    <cellStyle name="Обычный 6 2 4 4 3" xfId="326"/>
    <cellStyle name="Обычный 6 2 4 4 3 2" xfId="10396"/>
    <cellStyle name="Обычный 6 2 4 4 3 3" xfId="19313"/>
    <cellStyle name="Обычный 6 2 4 4 4" xfId="10397"/>
    <cellStyle name="Обычный 6 2 4 4 4 2" xfId="19314"/>
    <cellStyle name="Обычный 6 2 4 4 5" xfId="10398"/>
    <cellStyle name="Обычный 6 2 4 4 6" xfId="19315"/>
    <cellStyle name="Обычный 6 2 4 5" xfId="327"/>
    <cellStyle name="Обычный 6 2 4 5 2" xfId="328"/>
    <cellStyle name="Обычный 6 2 4 5 2 2" xfId="10399"/>
    <cellStyle name="Обычный 6 2 4 5 2 3" xfId="19316"/>
    <cellStyle name="Обычный 6 2 4 5 3" xfId="10400"/>
    <cellStyle name="Обычный 6 2 4 5 3 2" xfId="19317"/>
    <cellStyle name="Обычный 6 2 4 5 4" xfId="10401"/>
    <cellStyle name="Обычный 6 2 4 5 5" xfId="19318"/>
    <cellStyle name="Обычный 6 2 4 6" xfId="329"/>
    <cellStyle name="Обычный 6 2 4 6 2" xfId="10402"/>
    <cellStyle name="Обычный 6 2 4 6 2 2" xfId="19319"/>
    <cellStyle name="Обычный 6 2 4 6 3" xfId="10403"/>
    <cellStyle name="Обычный 6 2 4 6 4" xfId="19320"/>
    <cellStyle name="Обычный 6 2 4 7" xfId="10404"/>
    <cellStyle name="Обычный 6 2 4 7 2" xfId="19321"/>
    <cellStyle name="Обычный 6 2 4 8" xfId="10405"/>
    <cellStyle name="Обычный 6 2 4 9" xfId="19322"/>
    <cellStyle name="Обычный 6 2 5" xfId="330"/>
    <cellStyle name="Обычный 6 2 5 2" xfId="331"/>
    <cellStyle name="Обычный 6 2 5 2 2" xfId="332"/>
    <cellStyle name="Обычный 6 2 5 2 2 2" xfId="333"/>
    <cellStyle name="Обычный 6 2 5 2 2 2 2" xfId="334"/>
    <cellStyle name="Обычный 6 2 5 2 2 2 2 2" xfId="10406"/>
    <cellStyle name="Обычный 6 2 5 2 2 2 2 3" xfId="19323"/>
    <cellStyle name="Обычный 6 2 5 2 2 2 3" xfId="10407"/>
    <cellStyle name="Обычный 6 2 5 2 2 2 4" xfId="19324"/>
    <cellStyle name="Обычный 6 2 5 2 2 3" xfId="335"/>
    <cellStyle name="Обычный 6 2 5 2 2 3 2" xfId="10408"/>
    <cellStyle name="Обычный 6 2 5 2 2 3 3" xfId="19325"/>
    <cellStyle name="Обычный 6 2 5 2 2 4" xfId="10409"/>
    <cellStyle name="Обычный 6 2 5 2 2 4 2" xfId="19326"/>
    <cellStyle name="Обычный 6 2 5 2 2 5" xfId="10410"/>
    <cellStyle name="Обычный 6 2 5 2 2 6" xfId="19327"/>
    <cellStyle name="Обычный 6 2 5 2 3" xfId="336"/>
    <cellStyle name="Обычный 6 2 5 2 3 2" xfId="337"/>
    <cellStyle name="Обычный 6 2 5 2 3 2 2" xfId="338"/>
    <cellStyle name="Обычный 6 2 5 2 3 2 2 2" xfId="10411"/>
    <cellStyle name="Обычный 6 2 5 2 3 2 2 3" xfId="19328"/>
    <cellStyle name="Обычный 6 2 5 2 3 2 3" xfId="10412"/>
    <cellStyle name="Обычный 6 2 5 2 3 2 4" xfId="19329"/>
    <cellStyle name="Обычный 6 2 5 2 3 3" xfId="339"/>
    <cellStyle name="Обычный 6 2 5 2 3 3 2" xfId="10413"/>
    <cellStyle name="Обычный 6 2 5 2 3 3 3" xfId="19330"/>
    <cellStyle name="Обычный 6 2 5 2 3 4" xfId="10414"/>
    <cellStyle name="Обычный 6 2 5 2 3 4 2" xfId="19331"/>
    <cellStyle name="Обычный 6 2 5 2 3 5" xfId="10415"/>
    <cellStyle name="Обычный 6 2 5 2 3 6" xfId="19332"/>
    <cellStyle name="Обычный 6 2 5 2 4" xfId="340"/>
    <cellStyle name="Обычный 6 2 5 2 4 2" xfId="341"/>
    <cellStyle name="Обычный 6 2 5 2 4 2 2" xfId="10416"/>
    <cellStyle name="Обычный 6 2 5 2 4 2 3" xfId="19333"/>
    <cellStyle name="Обычный 6 2 5 2 4 3" xfId="10417"/>
    <cellStyle name="Обычный 6 2 5 2 4 4" xfId="19334"/>
    <cellStyle name="Обычный 6 2 5 2 5" xfId="342"/>
    <cellStyle name="Обычный 6 2 5 2 5 2" xfId="10418"/>
    <cellStyle name="Обычный 6 2 5 2 5 3" xfId="19335"/>
    <cellStyle name="Обычный 6 2 5 2 6" xfId="10419"/>
    <cellStyle name="Обычный 6 2 5 2 6 2" xfId="19336"/>
    <cellStyle name="Обычный 6 2 5 2 7" xfId="10420"/>
    <cellStyle name="Обычный 6 2 5 2 8" xfId="19337"/>
    <cellStyle name="Обычный 6 2 5 3" xfId="343"/>
    <cellStyle name="Обычный 6 2 5 3 2" xfId="344"/>
    <cellStyle name="Обычный 6 2 5 3 2 2" xfId="345"/>
    <cellStyle name="Обычный 6 2 5 3 2 2 2" xfId="10421"/>
    <cellStyle name="Обычный 6 2 5 3 2 2 3" xfId="19338"/>
    <cellStyle name="Обычный 6 2 5 3 2 3" xfId="10422"/>
    <cellStyle name="Обычный 6 2 5 3 2 4" xfId="19339"/>
    <cellStyle name="Обычный 6 2 5 3 3" xfId="346"/>
    <cellStyle name="Обычный 6 2 5 3 3 2" xfId="10423"/>
    <cellStyle name="Обычный 6 2 5 3 3 3" xfId="19340"/>
    <cellStyle name="Обычный 6 2 5 3 4" xfId="10424"/>
    <cellStyle name="Обычный 6 2 5 3 4 2" xfId="19341"/>
    <cellStyle name="Обычный 6 2 5 3 5" xfId="10425"/>
    <cellStyle name="Обычный 6 2 5 3 6" xfId="19342"/>
    <cellStyle name="Обычный 6 2 5 4" xfId="347"/>
    <cellStyle name="Обычный 6 2 5 4 2" xfId="348"/>
    <cellStyle name="Обычный 6 2 5 4 2 2" xfId="349"/>
    <cellStyle name="Обычный 6 2 5 4 2 2 2" xfId="10426"/>
    <cellStyle name="Обычный 6 2 5 4 2 2 3" xfId="19343"/>
    <cellStyle name="Обычный 6 2 5 4 2 3" xfId="10427"/>
    <cellStyle name="Обычный 6 2 5 4 2 4" xfId="19344"/>
    <cellStyle name="Обычный 6 2 5 4 3" xfId="350"/>
    <cellStyle name="Обычный 6 2 5 4 3 2" xfId="10428"/>
    <cellStyle name="Обычный 6 2 5 4 3 3" xfId="19345"/>
    <cellStyle name="Обычный 6 2 5 4 4" xfId="10429"/>
    <cellStyle name="Обычный 6 2 5 4 4 2" xfId="19346"/>
    <cellStyle name="Обычный 6 2 5 4 5" xfId="10430"/>
    <cellStyle name="Обычный 6 2 5 4 6" xfId="19347"/>
    <cellStyle name="Обычный 6 2 5 5" xfId="351"/>
    <cellStyle name="Обычный 6 2 5 5 2" xfId="352"/>
    <cellStyle name="Обычный 6 2 5 5 2 2" xfId="10431"/>
    <cellStyle name="Обычный 6 2 5 5 2 3" xfId="19348"/>
    <cellStyle name="Обычный 6 2 5 5 3" xfId="10432"/>
    <cellStyle name="Обычный 6 2 5 5 3 2" xfId="19349"/>
    <cellStyle name="Обычный 6 2 5 5 4" xfId="10433"/>
    <cellStyle name="Обычный 6 2 5 5 5" xfId="19350"/>
    <cellStyle name="Обычный 6 2 5 6" xfId="353"/>
    <cellStyle name="Обычный 6 2 5 6 2" xfId="10434"/>
    <cellStyle name="Обычный 6 2 5 6 3" xfId="19351"/>
    <cellStyle name="Обычный 6 2 5 7" xfId="10435"/>
    <cellStyle name="Обычный 6 2 5 7 2" xfId="19352"/>
    <cellStyle name="Обычный 6 2 5 8" xfId="10436"/>
    <cellStyle name="Обычный 6 2 5 9" xfId="19353"/>
    <cellStyle name="Обычный 6 2 6" xfId="354"/>
    <cellStyle name="Обычный 6 2 6 2" xfId="355"/>
    <cellStyle name="Обычный 6 2 6 2 2" xfId="356"/>
    <cellStyle name="Обычный 6 2 6 2 2 2" xfId="357"/>
    <cellStyle name="Обычный 6 2 6 2 2 2 2" xfId="10437"/>
    <cellStyle name="Обычный 6 2 6 2 2 2 3" xfId="19354"/>
    <cellStyle name="Обычный 6 2 6 2 2 3" xfId="10438"/>
    <cellStyle name="Обычный 6 2 6 2 2 3 2" xfId="19355"/>
    <cellStyle name="Обычный 6 2 6 2 2 4" xfId="10439"/>
    <cellStyle name="Обычный 6 2 6 2 2 5" xfId="19356"/>
    <cellStyle name="Обычный 6 2 6 2 3" xfId="358"/>
    <cellStyle name="Обычный 6 2 6 2 3 2" xfId="10440"/>
    <cellStyle name="Обычный 6 2 6 2 3 3" xfId="19357"/>
    <cellStyle name="Обычный 6 2 6 2 4" xfId="10441"/>
    <cellStyle name="Обычный 6 2 6 2 4 2" xfId="19358"/>
    <cellStyle name="Обычный 6 2 6 2 5" xfId="10442"/>
    <cellStyle name="Обычный 6 2 6 2 6" xfId="19359"/>
    <cellStyle name="Обычный 6 2 6 3" xfId="359"/>
    <cellStyle name="Обычный 6 2 6 3 2" xfId="360"/>
    <cellStyle name="Обычный 6 2 6 3 2 2" xfId="361"/>
    <cellStyle name="Обычный 6 2 6 3 2 2 2" xfId="10443"/>
    <cellStyle name="Обычный 6 2 6 3 2 2 3" xfId="19360"/>
    <cellStyle name="Обычный 6 2 6 3 2 3" xfId="10444"/>
    <cellStyle name="Обычный 6 2 6 3 2 4" xfId="19361"/>
    <cellStyle name="Обычный 6 2 6 3 3" xfId="362"/>
    <cellStyle name="Обычный 6 2 6 3 3 2" xfId="10445"/>
    <cellStyle name="Обычный 6 2 6 3 3 3" xfId="19362"/>
    <cellStyle name="Обычный 6 2 6 3 4" xfId="10446"/>
    <cellStyle name="Обычный 6 2 6 3 4 2" xfId="19363"/>
    <cellStyle name="Обычный 6 2 6 3 5" xfId="10447"/>
    <cellStyle name="Обычный 6 2 6 3 6" xfId="19364"/>
    <cellStyle name="Обычный 6 2 6 4" xfId="363"/>
    <cellStyle name="Обычный 6 2 6 4 2" xfId="364"/>
    <cellStyle name="Обычный 6 2 6 4 2 2" xfId="10448"/>
    <cellStyle name="Обычный 6 2 6 4 2 3" xfId="19365"/>
    <cellStyle name="Обычный 6 2 6 4 3" xfId="10449"/>
    <cellStyle name="Обычный 6 2 6 4 3 2" xfId="19366"/>
    <cellStyle name="Обычный 6 2 6 4 4" xfId="10450"/>
    <cellStyle name="Обычный 6 2 6 4 5" xfId="19367"/>
    <cellStyle name="Обычный 6 2 6 5" xfId="365"/>
    <cellStyle name="Обычный 6 2 6 5 2" xfId="10451"/>
    <cellStyle name="Обычный 6 2 6 5 3" xfId="19368"/>
    <cellStyle name="Обычный 6 2 6 6" xfId="10452"/>
    <cellStyle name="Обычный 6 2 6 6 2" xfId="19369"/>
    <cellStyle name="Обычный 6 2 6 7" xfId="10453"/>
    <cellStyle name="Обычный 6 2 6 8" xfId="19370"/>
    <cellStyle name="Обычный 6 2 7" xfId="366"/>
    <cellStyle name="Обычный 6 2 7 2" xfId="367"/>
    <cellStyle name="Обычный 6 2 7 2 2" xfId="368"/>
    <cellStyle name="Обычный 6 2 7 2 2 2" xfId="10454"/>
    <cellStyle name="Обычный 6 2 7 2 2 3" xfId="19371"/>
    <cellStyle name="Обычный 6 2 7 2 3" xfId="10455"/>
    <cellStyle name="Обычный 6 2 7 2 3 2" xfId="19372"/>
    <cellStyle name="Обычный 6 2 7 2 4" xfId="10456"/>
    <cellStyle name="Обычный 6 2 7 2 5" xfId="19373"/>
    <cellStyle name="Обычный 6 2 7 3" xfId="369"/>
    <cellStyle name="Обычный 6 2 7 3 2" xfId="10457"/>
    <cellStyle name="Обычный 6 2 7 3 3" xfId="19374"/>
    <cellStyle name="Обычный 6 2 7 4" xfId="10458"/>
    <cellStyle name="Обычный 6 2 7 4 2" xfId="19375"/>
    <cellStyle name="Обычный 6 2 7 5" xfId="10459"/>
    <cellStyle name="Обычный 6 2 7 6" xfId="19376"/>
    <cellStyle name="Обычный 6 2 8" xfId="370"/>
    <cellStyle name="Обычный 6 2 8 2" xfId="371"/>
    <cellStyle name="Обычный 6 2 8 2 2" xfId="372"/>
    <cellStyle name="Обычный 6 2 8 2 2 2" xfId="10460"/>
    <cellStyle name="Обычный 6 2 8 2 2 3" xfId="19377"/>
    <cellStyle name="Обычный 6 2 8 2 3" xfId="10461"/>
    <cellStyle name="Обычный 6 2 8 2 4" xfId="19378"/>
    <cellStyle name="Обычный 6 2 8 3" xfId="373"/>
    <cellStyle name="Обычный 6 2 8 3 2" xfId="10462"/>
    <cellStyle name="Обычный 6 2 8 3 3" xfId="19379"/>
    <cellStyle name="Обычный 6 2 8 4" xfId="10463"/>
    <cellStyle name="Обычный 6 2 8 4 2" xfId="19380"/>
    <cellStyle name="Обычный 6 2 8 5" xfId="10464"/>
    <cellStyle name="Обычный 6 2 8 6" xfId="19381"/>
    <cellStyle name="Обычный 6 2 9" xfId="374"/>
    <cellStyle name="Обычный 6 2 9 2" xfId="375"/>
    <cellStyle name="Обычный 6 2 9 2 2" xfId="376"/>
    <cellStyle name="Обычный 6 2 9 2 2 2" xfId="10465"/>
    <cellStyle name="Обычный 6 2 9 2 2 3" xfId="19382"/>
    <cellStyle name="Обычный 6 2 9 2 3" xfId="10466"/>
    <cellStyle name="Обычный 6 2 9 2 4" xfId="19383"/>
    <cellStyle name="Обычный 6 2 9 3" xfId="377"/>
    <cellStyle name="Обычный 6 2 9 3 2" xfId="10467"/>
    <cellStyle name="Обычный 6 2 9 3 3" xfId="19384"/>
    <cellStyle name="Обычный 6 2 9 4" xfId="10468"/>
    <cellStyle name="Обычный 6 2 9 4 2" xfId="19385"/>
    <cellStyle name="Обычный 6 2 9 5" xfId="10469"/>
    <cellStyle name="Обычный 6 2 9 6" xfId="19386"/>
    <cellStyle name="Обычный 6 3" xfId="378"/>
    <cellStyle name="Обычный 6 3 2" xfId="379"/>
    <cellStyle name="Обычный 6 3 2 10" xfId="19387"/>
    <cellStyle name="Обычный 6 3 2 2" xfId="380"/>
    <cellStyle name="Обычный 6 3 2 2 2" xfId="381"/>
    <cellStyle name="Обычный 6 3 2 2 2 2" xfId="382"/>
    <cellStyle name="Обычный 6 3 2 2 2 2 2" xfId="10470"/>
    <cellStyle name="Обычный 6 3 2 2 2 2 2 2" xfId="19388"/>
    <cellStyle name="Обычный 6 3 2 2 2 2 3" xfId="10471"/>
    <cellStyle name="Обычный 6 3 2 2 2 2 3 2" xfId="19389"/>
    <cellStyle name="Обычный 6 3 2 2 2 2 4" xfId="10472"/>
    <cellStyle name="Обычный 6 3 2 2 2 2 4 2" xfId="19390"/>
    <cellStyle name="Обычный 6 3 2 2 2 2 5" xfId="10473"/>
    <cellStyle name="Обычный 6 3 2 2 2 2 6" xfId="19391"/>
    <cellStyle name="Обычный 6 3 2 2 2 3" xfId="10474"/>
    <cellStyle name="Обычный 6 3 2 2 2 3 2" xfId="19392"/>
    <cellStyle name="Обычный 6 3 2 2 2 4" xfId="10475"/>
    <cellStyle name="Обычный 6 3 2 2 2 4 2" xfId="19393"/>
    <cellStyle name="Обычный 6 3 2 2 2 5" xfId="10476"/>
    <cellStyle name="Обычный 6 3 2 2 2 5 2" xfId="19394"/>
    <cellStyle name="Обычный 6 3 2 2 2 6" xfId="10477"/>
    <cellStyle name="Обычный 6 3 2 2 2 7" xfId="19395"/>
    <cellStyle name="Обычный 6 3 2 2 3" xfId="383"/>
    <cellStyle name="Обычный 6 3 2 2 3 2" xfId="10478"/>
    <cellStyle name="Обычный 6 3 2 2 3 2 2" xfId="10479"/>
    <cellStyle name="Обычный 6 3 2 2 3 2 2 2" xfId="19396"/>
    <cellStyle name="Обычный 6 3 2 2 3 2 3" xfId="19397"/>
    <cellStyle name="Обычный 6 3 2 2 3 3" xfId="10480"/>
    <cellStyle name="Обычный 6 3 2 2 3 3 2" xfId="19398"/>
    <cellStyle name="Обычный 6 3 2 2 3 4" xfId="10481"/>
    <cellStyle name="Обычный 6 3 2 2 3 4 2" xfId="19399"/>
    <cellStyle name="Обычный 6 3 2 2 3 5" xfId="10482"/>
    <cellStyle name="Обычный 6 3 2 2 3 5 2" xfId="19400"/>
    <cellStyle name="Обычный 6 3 2 2 3 6" xfId="10483"/>
    <cellStyle name="Обычный 6 3 2 2 3 7" xfId="19401"/>
    <cellStyle name="Обычный 6 3 2 2 4" xfId="10484"/>
    <cellStyle name="Обычный 6 3 2 2 4 2" xfId="10485"/>
    <cellStyle name="Обычный 6 3 2 2 4 2 2" xfId="19402"/>
    <cellStyle name="Обычный 6 3 2 2 4 3" xfId="19403"/>
    <cellStyle name="Обычный 6 3 2 2 5" xfId="10486"/>
    <cellStyle name="Обычный 6 3 2 2 5 2" xfId="19404"/>
    <cellStyle name="Обычный 6 3 2 2 6" xfId="10487"/>
    <cellStyle name="Обычный 6 3 2 2 6 2" xfId="19405"/>
    <cellStyle name="Обычный 6 3 2 2 7" xfId="10488"/>
    <cellStyle name="Обычный 6 3 2 2 7 2" xfId="19406"/>
    <cellStyle name="Обычный 6 3 2 2 8" xfId="10489"/>
    <cellStyle name="Обычный 6 3 2 2 9" xfId="19407"/>
    <cellStyle name="Обычный 6 3 2 3" xfId="384"/>
    <cellStyle name="Обычный 6 3 2 3 2" xfId="385"/>
    <cellStyle name="Обычный 6 3 2 3 2 2" xfId="386"/>
    <cellStyle name="Обычный 6 3 2 3 2 2 2" xfId="10490"/>
    <cellStyle name="Обычный 6 3 2 3 2 2 2 2" xfId="19408"/>
    <cellStyle name="Обычный 6 3 2 3 2 2 3" xfId="10491"/>
    <cellStyle name="Обычный 6 3 2 3 2 2 4" xfId="19409"/>
    <cellStyle name="Обычный 6 3 2 3 2 3" xfId="10492"/>
    <cellStyle name="Обычный 6 3 2 3 2 3 2" xfId="19410"/>
    <cellStyle name="Обычный 6 3 2 3 2 4" xfId="10493"/>
    <cellStyle name="Обычный 6 3 2 3 2 4 2" xfId="19411"/>
    <cellStyle name="Обычный 6 3 2 3 2 5" xfId="10494"/>
    <cellStyle name="Обычный 6 3 2 3 2 6" xfId="19412"/>
    <cellStyle name="Обычный 6 3 2 3 3" xfId="387"/>
    <cellStyle name="Обычный 6 3 2 3 3 2" xfId="10495"/>
    <cellStyle name="Обычный 6 3 2 3 3 2 2" xfId="19413"/>
    <cellStyle name="Обычный 6 3 2 3 3 3" xfId="10496"/>
    <cellStyle name="Обычный 6 3 2 3 3 4" xfId="19414"/>
    <cellStyle name="Обычный 6 3 2 3 4" xfId="10497"/>
    <cellStyle name="Обычный 6 3 2 3 4 2" xfId="19415"/>
    <cellStyle name="Обычный 6 3 2 3 5" xfId="10498"/>
    <cellStyle name="Обычный 6 3 2 3 5 2" xfId="19416"/>
    <cellStyle name="Обычный 6 3 2 3 6" xfId="10499"/>
    <cellStyle name="Обычный 6 3 2 3 7" xfId="19417"/>
    <cellStyle name="Обычный 6 3 2 4" xfId="388"/>
    <cellStyle name="Обычный 6 3 2 4 2" xfId="389"/>
    <cellStyle name="Обычный 6 3 2 4 2 2" xfId="10500"/>
    <cellStyle name="Обычный 6 3 2 4 2 2 2" xfId="19418"/>
    <cellStyle name="Обычный 6 3 2 4 2 3" xfId="10501"/>
    <cellStyle name="Обычный 6 3 2 4 2 3 2" xfId="19419"/>
    <cellStyle name="Обычный 6 3 2 4 2 4" xfId="10502"/>
    <cellStyle name="Обычный 6 3 2 4 2 5" xfId="19420"/>
    <cellStyle name="Обычный 6 3 2 4 3" xfId="10503"/>
    <cellStyle name="Обычный 6 3 2 4 3 2" xfId="19421"/>
    <cellStyle name="Обычный 6 3 2 4 4" xfId="10504"/>
    <cellStyle name="Обычный 6 3 2 4 4 2" xfId="19422"/>
    <cellStyle name="Обычный 6 3 2 4 5" xfId="10505"/>
    <cellStyle name="Обычный 6 3 2 4 5 2" xfId="19423"/>
    <cellStyle name="Обычный 6 3 2 4 6" xfId="10506"/>
    <cellStyle name="Обычный 6 3 2 4 7" xfId="19424"/>
    <cellStyle name="Обычный 6 3 2 5" xfId="390"/>
    <cellStyle name="Обычный 6 3 2 5 2" xfId="10507"/>
    <cellStyle name="Обычный 6 3 2 5 2 2" xfId="19425"/>
    <cellStyle name="Обычный 6 3 2 5 3" xfId="10508"/>
    <cellStyle name="Обычный 6 3 2 5 3 2" xfId="19426"/>
    <cellStyle name="Обычный 6 3 2 5 4" xfId="10509"/>
    <cellStyle name="Обычный 6 3 2 5 5" xfId="19427"/>
    <cellStyle name="Обычный 6 3 2 6" xfId="10510"/>
    <cellStyle name="Обычный 6 3 2 6 2" xfId="19428"/>
    <cellStyle name="Обычный 6 3 2 7" xfId="10511"/>
    <cellStyle name="Обычный 6 3 2 7 2" xfId="19429"/>
    <cellStyle name="Обычный 6 3 2 8" xfId="10512"/>
    <cellStyle name="Обычный 6 3 2 8 2" xfId="19430"/>
    <cellStyle name="Обычный 6 3 2 9" xfId="10513"/>
    <cellStyle name="Обычный 6 3 3" xfId="391"/>
    <cellStyle name="Обычный 6 3 3 2" xfId="392"/>
    <cellStyle name="Обычный 6 3 3 2 2" xfId="393"/>
    <cellStyle name="Обычный 6 3 3 2 2 2" xfId="10514"/>
    <cellStyle name="Обычный 6 3 3 2 2 3" xfId="19431"/>
    <cellStyle name="Обычный 6 3 3 2 3" xfId="10515"/>
    <cellStyle name="Обычный 6 3 3 2 4" xfId="19432"/>
    <cellStyle name="Обычный 6 3 3 3" xfId="394"/>
    <cellStyle name="Обычный 6 3 3 3 2" xfId="10516"/>
    <cellStyle name="Обычный 6 3 3 3 3" xfId="19433"/>
    <cellStyle name="Обычный 6 3 3 4" xfId="10517"/>
    <cellStyle name="Обычный 6 3 3 4 2" xfId="19434"/>
    <cellStyle name="Обычный 6 3 3 5" xfId="10518"/>
    <cellStyle name="Обычный 6 3 3 6" xfId="19435"/>
    <cellStyle name="Обычный 6 3 4" xfId="395"/>
    <cellStyle name="Обычный 6 3 4 2" xfId="396"/>
    <cellStyle name="Обычный 6 3 4 2 2" xfId="397"/>
    <cellStyle name="Обычный 6 3 4 2 2 2" xfId="10519"/>
    <cellStyle name="Обычный 6 3 4 2 2 3" xfId="19436"/>
    <cellStyle name="Обычный 6 3 4 2 3" xfId="10520"/>
    <cellStyle name="Обычный 6 3 4 2 4" xfId="19437"/>
    <cellStyle name="Обычный 6 3 4 3" xfId="398"/>
    <cellStyle name="Обычный 6 3 4 3 2" xfId="10521"/>
    <cellStyle name="Обычный 6 3 4 3 3" xfId="19438"/>
    <cellStyle name="Обычный 6 3 4 4" xfId="10522"/>
    <cellStyle name="Обычный 6 3 4 4 2" xfId="19439"/>
    <cellStyle name="Обычный 6 3 4 5" xfId="10523"/>
    <cellStyle name="Обычный 6 3 4 6" xfId="19440"/>
    <cellStyle name="Обычный 6 3 5" xfId="399"/>
    <cellStyle name="Обычный 6 3 5 2" xfId="400"/>
    <cellStyle name="Обычный 6 3 5 2 2" xfId="10524"/>
    <cellStyle name="Обычный 6 3 5 2 3" xfId="19441"/>
    <cellStyle name="Обычный 6 3 5 3" xfId="10525"/>
    <cellStyle name="Обычный 6 3 5 4" xfId="19442"/>
    <cellStyle name="Обычный 6 3 6" xfId="401"/>
    <cellStyle name="Обычный 6 3 6 2" xfId="10526"/>
    <cellStyle name="Обычный 6 3 6 3" xfId="19443"/>
    <cellStyle name="Обычный 6 3 7" xfId="10527"/>
    <cellStyle name="Обычный 6 3 7 2" xfId="19444"/>
    <cellStyle name="Обычный 6 3 8" xfId="10528"/>
    <cellStyle name="Обычный 6 3 9" xfId="19445"/>
    <cellStyle name="Обычный 6 4" xfId="402"/>
    <cellStyle name="Обычный 6 4 2" xfId="403"/>
    <cellStyle name="Обычный 6 4 2 2" xfId="404"/>
    <cellStyle name="Обычный 6 4 2 2 2" xfId="405"/>
    <cellStyle name="Обычный 6 4 2 2 2 2" xfId="406"/>
    <cellStyle name="Обычный 6 4 2 2 2 2 2" xfId="10529"/>
    <cellStyle name="Обычный 6 4 2 2 2 2 3" xfId="19446"/>
    <cellStyle name="Обычный 6 4 2 2 2 3" xfId="10530"/>
    <cellStyle name="Обычный 6 4 2 2 2 4" xfId="19447"/>
    <cellStyle name="Обычный 6 4 2 2 3" xfId="407"/>
    <cellStyle name="Обычный 6 4 2 2 3 2" xfId="10531"/>
    <cellStyle name="Обычный 6 4 2 2 3 3" xfId="19448"/>
    <cellStyle name="Обычный 6 4 2 2 4" xfId="10532"/>
    <cellStyle name="Обычный 6 4 2 2 4 2" xfId="19449"/>
    <cellStyle name="Обычный 6 4 2 2 5" xfId="10533"/>
    <cellStyle name="Обычный 6 4 2 2 6" xfId="19450"/>
    <cellStyle name="Обычный 6 4 2 3" xfId="408"/>
    <cellStyle name="Обычный 6 4 2 3 2" xfId="409"/>
    <cellStyle name="Обычный 6 4 2 3 2 2" xfId="410"/>
    <cellStyle name="Обычный 6 4 2 3 2 2 2" xfId="10534"/>
    <cellStyle name="Обычный 6 4 2 3 2 2 3" xfId="19451"/>
    <cellStyle name="Обычный 6 4 2 3 2 3" xfId="10535"/>
    <cellStyle name="Обычный 6 4 2 3 2 4" xfId="19452"/>
    <cellStyle name="Обычный 6 4 2 3 3" xfId="411"/>
    <cellStyle name="Обычный 6 4 2 3 3 2" xfId="10536"/>
    <cellStyle name="Обычный 6 4 2 3 3 3" xfId="19453"/>
    <cellStyle name="Обычный 6 4 2 3 4" xfId="10537"/>
    <cellStyle name="Обычный 6 4 2 3 4 2" xfId="19454"/>
    <cellStyle name="Обычный 6 4 2 3 5" xfId="10538"/>
    <cellStyle name="Обычный 6 4 2 3 6" xfId="19455"/>
    <cellStyle name="Обычный 6 4 2 4" xfId="412"/>
    <cellStyle name="Обычный 6 4 2 4 2" xfId="413"/>
    <cellStyle name="Обычный 6 4 2 4 2 2" xfId="10539"/>
    <cellStyle name="Обычный 6 4 2 4 2 3" xfId="19456"/>
    <cellStyle name="Обычный 6 4 2 4 3" xfId="10540"/>
    <cellStyle name="Обычный 6 4 2 4 4" xfId="19457"/>
    <cellStyle name="Обычный 6 4 2 5" xfId="414"/>
    <cellStyle name="Обычный 6 4 2 5 2" xfId="10541"/>
    <cellStyle name="Обычный 6 4 2 5 3" xfId="19458"/>
    <cellStyle name="Обычный 6 4 2 6" xfId="10542"/>
    <cellStyle name="Обычный 6 4 2 6 2" xfId="19459"/>
    <cellStyle name="Обычный 6 4 2 7" xfId="10543"/>
    <cellStyle name="Обычный 6 4 2 8" xfId="19460"/>
    <cellStyle name="Обычный 6 4 3" xfId="415"/>
    <cellStyle name="Обычный 6 4 3 2" xfId="416"/>
    <cellStyle name="Обычный 6 4 3 2 2" xfId="417"/>
    <cellStyle name="Обычный 6 4 3 2 2 2" xfId="10544"/>
    <cellStyle name="Обычный 6 4 3 2 2 3" xfId="19461"/>
    <cellStyle name="Обычный 6 4 3 2 3" xfId="10545"/>
    <cellStyle name="Обычный 6 4 3 2 4" xfId="19462"/>
    <cellStyle name="Обычный 6 4 3 3" xfId="418"/>
    <cellStyle name="Обычный 6 4 3 3 2" xfId="10546"/>
    <cellStyle name="Обычный 6 4 3 3 3" xfId="19463"/>
    <cellStyle name="Обычный 6 4 3 4" xfId="10547"/>
    <cellStyle name="Обычный 6 4 3 4 2" xfId="19464"/>
    <cellStyle name="Обычный 6 4 3 5" xfId="10548"/>
    <cellStyle name="Обычный 6 4 3 6" xfId="19465"/>
    <cellStyle name="Обычный 6 4 4" xfId="419"/>
    <cellStyle name="Обычный 6 4 4 2" xfId="420"/>
    <cellStyle name="Обычный 6 4 4 2 2" xfId="421"/>
    <cellStyle name="Обычный 6 4 4 2 2 2" xfId="10549"/>
    <cellStyle name="Обычный 6 4 4 2 2 3" xfId="19466"/>
    <cellStyle name="Обычный 6 4 4 2 3" xfId="10550"/>
    <cellStyle name="Обычный 6 4 4 2 4" xfId="19467"/>
    <cellStyle name="Обычный 6 4 4 3" xfId="422"/>
    <cellStyle name="Обычный 6 4 4 3 2" xfId="10551"/>
    <cellStyle name="Обычный 6 4 4 3 3" xfId="19468"/>
    <cellStyle name="Обычный 6 4 4 4" xfId="10552"/>
    <cellStyle name="Обычный 6 4 4 4 2" xfId="19469"/>
    <cellStyle name="Обычный 6 4 4 5" xfId="10553"/>
    <cellStyle name="Обычный 6 4 4 6" xfId="19470"/>
    <cellStyle name="Обычный 6 4 5" xfId="423"/>
    <cellStyle name="Обычный 6 4 5 2" xfId="424"/>
    <cellStyle name="Обычный 6 4 5 2 2" xfId="10554"/>
    <cellStyle name="Обычный 6 4 5 2 3" xfId="19471"/>
    <cellStyle name="Обычный 6 4 5 3" xfId="10555"/>
    <cellStyle name="Обычный 6 4 5 4" xfId="19472"/>
    <cellStyle name="Обычный 6 4 6" xfId="425"/>
    <cellStyle name="Обычный 6 4 6 2" xfId="10556"/>
    <cellStyle name="Обычный 6 4 6 3" xfId="19473"/>
    <cellStyle name="Обычный 6 4 7" xfId="10557"/>
    <cellStyle name="Обычный 6 4 7 2" xfId="19474"/>
    <cellStyle name="Обычный 6 4 8" xfId="10558"/>
    <cellStyle name="Обычный 6 4 9" xfId="19475"/>
    <cellStyle name="Обычный 6 5" xfId="426"/>
    <cellStyle name="Обычный 6 5 2" xfId="427"/>
    <cellStyle name="Обычный 6 5 2 2" xfId="428"/>
    <cellStyle name="Обычный 6 5 2 2 2" xfId="429"/>
    <cellStyle name="Обычный 6 5 2 2 2 2" xfId="10559"/>
    <cellStyle name="Обычный 6 5 2 2 2 3" xfId="19476"/>
    <cellStyle name="Обычный 6 5 2 2 3" xfId="10560"/>
    <cellStyle name="Обычный 6 5 2 2 4" xfId="19477"/>
    <cellStyle name="Обычный 6 5 2 3" xfId="430"/>
    <cellStyle name="Обычный 6 5 2 3 2" xfId="10561"/>
    <cellStyle name="Обычный 6 5 2 3 3" xfId="19478"/>
    <cellStyle name="Обычный 6 5 2 4" xfId="10562"/>
    <cellStyle name="Обычный 6 5 2 4 2" xfId="19479"/>
    <cellStyle name="Обычный 6 5 2 5" xfId="10563"/>
    <cellStyle name="Обычный 6 5 2 6" xfId="19480"/>
    <cellStyle name="Обычный 6 5 3" xfId="431"/>
    <cellStyle name="Обычный 6 5 3 2" xfId="432"/>
    <cellStyle name="Обычный 6 5 3 2 2" xfId="433"/>
    <cellStyle name="Обычный 6 5 3 2 2 2" xfId="10564"/>
    <cellStyle name="Обычный 6 5 3 2 2 3" xfId="19481"/>
    <cellStyle name="Обычный 6 5 3 2 3" xfId="10565"/>
    <cellStyle name="Обычный 6 5 3 2 4" xfId="19482"/>
    <cellStyle name="Обычный 6 5 3 3" xfId="434"/>
    <cellStyle name="Обычный 6 5 3 3 2" xfId="10566"/>
    <cellStyle name="Обычный 6 5 3 3 3" xfId="19483"/>
    <cellStyle name="Обычный 6 5 3 4" xfId="10567"/>
    <cellStyle name="Обычный 6 5 3 4 2" xfId="19484"/>
    <cellStyle name="Обычный 6 5 3 5" xfId="10568"/>
    <cellStyle name="Обычный 6 5 3 6" xfId="19485"/>
    <cellStyle name="Обычный 6 5 4" xfId="435"/>
    <cellStyle name="Обычный 6 5 4 2" xfId="436"/>
    <cellStyle name="Обычный 6 5 4 2 2" xfId="10569"/>
    <cellStyle name="Обычный 6 5 4 2 3" xfId="19486"/>
    <cellStyle name="Обычный 6 5 4 3" xfId="10570"/>
    <cellStyle name="Обычный 6 5 4 4" xfId="19487"/>
    <cellStyle name="Обычный 6 5 5" xfId="437"/>
    <cellStyle name="Обычный 6 5 5 2" xfId="10571"/>
    <cellStyle name="Обычный 6 5 5 3" xfId="19488"/>
    <cellStyle name="Обычный 6 5 6" xfId="10572"/>
    <cellStyle name="Обычный 6 5 6 2" xfId="19489"/>
    <cellStyle name="Обычный 6 5 7" xfId="10573"/>
    <cellStyle name="Обычный 6 5 8" xfId="19490"/>
    <cellStyle name="Обычный 6 6" xfId="438"/>
    <cellStyle name="Обычный 6 6 2" xfId="439"/>
    <cellStyle name="Обычный 6 6 2 2" xfId="440"/>
    <cellStyle name="Обычный 6 6 2 2 2" xfId="10574"/>
    <cellStyle name="Обычный 6 6 2 2 3" xfId="19491"/>
    <cellStyle name="Обычный 6 6 2 3" xfId="10575"/>
    <cellStyle name="Обычный 6 6 2 4" xfId="19492"/>
    <cellStyle name="Обычный 6 6 3" xfId="441"/>
    <cellStyle name="Обычный 6 6 3 2" xfId="10576"/>
    <cellStyle name="Обычный 6 6 3 3" xfId="19493"/>
    <cellStyle name="Обычный 6 6 4" xfId="10577"/>
    <cellStyle name="Обычный 6 6 4 2" xfId="19494"/>
    <cellStyle name="Обычный 6 6 5" xfId="10578"/>
    <cellStyle name="Обычный 6 6 6" xfId="19495"/>
    <cellStyle name="Обычный 6 7" xfId="442"/>
    <cellStyle name="Обычный 6 7 2" xfId="443"/>
    <cellStyle name="Обычный 6 7 2 2" xfId="444"/>
    <cellStyle name="Обычный 6 7 2 2 2" xfId="10579"/>
    <cellStyle name="Обычный 6 7 2 2 3" xfId="19496"/>
    <cellStyle name="Обычный 6 7 2 3" xfId="10580"/>
    <cellStyle name="Обычный 6 7 2 4" xfId="19497"/>
    <cellStyle name="Обычный 6 7 3" xfId="445"/>
    <cellStyle name="Обычный 6 7 3 2" xfId="10581"/>
    <cellStyle name="Обычный 6 7 3 3" xfId="19498"/>
    <cellStyle name="Обычный 6 7 4" xfId="10582"/>
    <cellStyle name="Обычный 6 7 4 2" xfId="19499"/>
    <cellStyle name="Обычный 6 7 5" xfId="10583"/>
    <cellStyle name="Обычный 6 7 6" xfId="19500"/>
    <cellStyle name="Обычный 6 8" xfId="446"/>
    <cellStyle name="Обычный 6 8 2" xfId="447"/>
    <cellStyle name="Обычный 6 8 2 2" xfId="448"/>
    <cellStyle name="Обычный 6 8 2 2 2" xfId="10584"/>
    <cellStyle name="Обычный 6 8 2 2 3" xfId="19501"/>
    <cellStyle name="Обычный 6 8 2 3" xfId="10585"/>
    <cellStyle name="Обычный 6 8 2 4" xfId="19502"/>
    <cellStyle name="Обычный 6 8 3" xfId="449"/>
    <cellStyle name="Обычный 6 8 3 2" xfId="10586"/>
    <cellStyle name="Обычный 6 8 3 3" xfId="19503"/>
    <cellStyle name="Обычный 6 8 4" xfId="10587"/>
    <cellStyle name="Обычный 6 8 4 2" xfId="19504"/>
    <cellStyle name="Обычный 6 8 5" xfId="10588"/>
    <cellStyle name="Обычный 6 8 6" xfId="19505"/>
    <cellStyle name="Обычный 6 9" xfId="450"/>
    <cellStyle name="Обычный 6 9 2" xfId="451"/>
    <cellStyle name="Обычный 6 9 2 2" xfId="10589"/>
    <cellStyle name="Обычный 6 9 2 3" xfId="19506"/>
    <cellStyle name="Обычный 6 9 3" xfId="10590"/>
    <cellStyle name="Обычный 6 9 4" xfId="19507"/>
    <cellStyle name="Обычный 6_для экономистов" xfId="10591"/>
    <cellStyle name="Обычный 60" xfId="10592"/>
    <cellStyle name="Обычный 61" xfId="10593"/>
    <cellStyle name="Обычный 62" xfId="10594"/>
    <cellStyle name="Обычный 63" xfId="10595"/>
    <cellStyle name="Обычный 64" xfId="10596"/>
    <cellStyle name="Обычный 65" xfId="10597"/>
    <cellStyle name="Обычный 66" xfId="10598"/>
    <cellStyle name="Обычный 67" xfId="10599"/>
    <cellStyle name="Обычный 67 2" xfId="19508"/>
    <cellStyle name="Обычный 68" xfId="10600"/>
    <cellStyle name="Обычный 69" xfId="10601"/>
    <cellStyle name="Обычный 69 2" xfId="19509"/>
    <cellStyle name="Обычный 7" xfId="1"/>
    <cellStyle name="Обычный 7 2" xfId="452"/>
    <cellStyle name="Обычный 7 2 10" xfId="10602"/>
    <cellStyle name="Обычный 7 2 10 2" xfId="19510"/>
    <cellStyle name="Обычный 7 2 11" xfId="10603"/>
    <cellStyle name="Обычный 7 2 12" xfId="19511"/>
    <cellStyle name="Обычный 7 2 2" xfId="453"/>
    <cellStyle name="Обычный 7 2 2 2" xfId="454"/>
    <cellStyle name="Обычный 7 2 2 2 2" xfId="455"/>
    <cellStyle name="Обычный 7 2 2 2 2 2" xfId="456"/>
    <cellStyle name="Обычный 7 2 2 2 2 2 2" xfId="457"/>
    <cellStyle name="Обычный 7 2 2 2 2 2 2 2" xfId="10604"/>
    <cellStyle name="Обычный 7 2 2 2 2 2 2 3" xfId="19512"/>
    <cellStyle name="Обычный 7 2 2 2 2 2 3" xfId="10605"/>
    <cellStyle name="Обычный 7 2 2 2 2 2 4" xfId="19513"/>
    <cellStyle name="Обычный 7 2 2 2 2 3" xfId="458"/>
    <cellStyle name="Обычный 7 2 2 2 2 3 2" xfId="10606"/>
    <cellStyle name="Обычный 7 2 2 2 2 3 3" xfId="19514"/>
    <cellStyle name="Обычный 7 2 2 2 2 4" xfId="10607"/>
    <cellStyle name="Обычный 7 2 2 2 2 4 2" xfId="19515"/>
    <cellStyle name="Обычный 7 2 2 2 2 5" xfId="10608"/>
    <cellStyle name="Обычный 7 2 2 2 2 6" xfId="19516"/>
    <cellStyle name="Обычный 7 2 2 2 3" xfId="459"/>
    <cellStyle name="Обычный 7 2 2 2 3 2" xfId="460"/>
    <cellStyle name="Обычный 7 2 2 2 3 2 2" xfId="461"/>
    <cellStyle name="Обычный 7 2 2 2 3 2 2 2" xfId="10609"/>
    <cellStyle name="Обычный 7 2 2 2 3 2 2 3" xfId="19517"/>
    <cellStyle name="Обычный 7 2 2 2 3 2 3" xfId="10610"/>
    <cellStyle name="Обычный 7 2 2 2 3 2 4" xfId="19518"/>
    <cellStyle name="Обычный 7 2 2 2 3 3" xfId="462"/>
    <cellStyle name="Обычный 7 2 2 2 3 3 2" xfId="10611"/>
    <cellStyle name="Обычный 7 2 2 2 3 3 3" xfId="19519"/>
    <cellStyle name="Обычный 7 2 2 2 3 4" xfId="10612"/>
    <cellStyle name="Обычный 7 2 2 2 3 4 2" xfId="19520"/>
    <cellStyle name="Обычный 7 2 2 2 3 5" xfId="10613"/>
    <cellStyle name="Обычный 7 2 2 2 3 6" xfId="19521"/>
    <cellStyle name="Обычный 7 2 2 2 4" xfId="463"/>
    <cellStyle name="Обычный 7 2 2 2 4 2" xfId="464"/>
    <cellStyle name="Обычный 7 2 2 2 4 2 2" xfId="10614"/>
    <cellStyle name="Обычный 7 2 2 2 4 2 3" xfId="19522"/>
    <cellStyle name="Обычный 7 2 2 2 4 3" xfId="10615"/>
    <cellStyle name="Обычный 7 2 2 2 4 4" xfId="19523"/>
    <cellStyle name="Обычный 7 2 2 2 5" xfId="465"/>
    <cellStyle name="Обычный 7 2 2 2 5 2" xfId="10616"/>
    <cellStyle name="Обычный 7 2 2 2 5 3" xfId="19524"/>
    <cellStyle name="Обычный 7 2 2 2 6" xfId="10617"/>
    <cellStyle name="Обычный 7 2 2 2 6 2" xfId="19525"/>
    <cellStyle name="Обычный 7 2 2 2 7" xfId="10618"/>
    <cellStyle name="Обычный 7 2 2 2 8" xfId="19526"/>
    <cellStyle name="Обычный 7 2 2 3" xfId="466"/>
    <cellStyle name="Обычный 7 2 2 3 2" xfId="467"/>
    <cellStyle name="Обычный 7 2 2 3 2 2" xfId="468"/>
    <cellStyle name="Обычный 7 2 2 3 2 2 2" xfId="10619"/>
    <cellStyle name="Обычный 7 2 2 3 2 2 3" xfId="19527"/>
    <cellStyle name="Обычный 7 2 2 3 2 3" xfId="10620"/>
    <cellStyle name="Обычный 7 2 2 3 2 4" xfId="19528"/>
    <cellStyle name="Обычный 7 2 2 3 3" xfId="469"/>
    <cellStyle name="Обычный 7 2 2 3 3 2" xfId="10621"/>
    <cellStyle name="Обычный 7 2 2 3 3 3" xfId="19529"/>
    <cellStyle name="Обычный 7 2 2 3 4" xfId="10622"/>
    <cellStyle name="Обычный 7 2 2 3 4 2" xfId="19530"/>
    <cellStyle name="Обычный 7 2 2 3 5" xfId="10623"/>
    <cellStyle name="Обычный 7 2 2 3 6" xfId="19531"/>
    <cellStyle name="Обычный 7 2 2 4" xfId="470"/>
    <cellStyle name="Обычный 7 2 2 4 2" xfId="471"/>
    <cellStyle name="Обычный 7 2 2 4 2 2" xfId="472"/>
    <cellStyle name="Обычный 7 2 2 4 2 2 2" xfId="10624"/>
    <cellStyle name="Обычный 7 2 2 4 2 2 3" xfId="19532"/>
    <cellStyle name="Обычный 7 2 2 4 2 3" xfId="10625"/>
    <cellStyle name="Обычный 7 2 2 4 2 4" xfId="19533"/>
    <cellStyle name="Обычный 7 2 2 4 3" xfId="473"/>
    <cellStyle name="Обычный 7 2 2 4 3 2" xfId="10626"/>
    <cellStyle name="Обычный 7 2 2 4 3 3" xfId="19534"/>
    <cellStyle name="Обычный 7 2 2 4 4" xfId="10627"/>
    <cellStyle name="Обычный 7 2 2 4 4 2" xfId="19535"/>
    <cellStyle name="Обычный 7 2 2 4 5" xfId="10628"/>
    <cellStyle name="Обычный 7 2 2 4 6" xfId="19536"/>
    <cellStyle name="Обычный 7 2 2 5" xfId="474"/>
    <cellStyle name="Обычный 7 2 2 5 2" xfId="475"/>
    <cellStyle name="Обычный 7 2 2 5 2 2" xfId="10629"/>
    <cellStyle name="Обычный 7 2 2 5 2 3" xfId="19537"/>
    <cellStyle name="Обычный 7 2 2 5 3" xfId="10630"/>
    <cellStyle name="Обычный 7 2 2 5 4" xfId="19538"/>
    <cellStyle name="Обычный 7 2 2 6" xfId="476"/>
    <cellStyle name="Обычный 7 2 2 6 2" xfId="10631"/>
    <cellStyle name="Обычный 7 2 2 6 3" xfId="19539"/>
    <cellStyle name="Обычный 7 2 2 7" xfId="10632"/>
    <cellStyle name="Обычный 7 2 2 7 2" xfId="19540"/>
    <cellStyle name="Обычный 7 2 2 8" xfId="10633"/>
    <cellStyle name="Обычный 7 2 2 9" xfId="19541"/>
    <cellStyle name="Обычный 7 2 3" xfId="477"/>
    <cellStyle name="Обычный 7 2 3 2" xfId="478"/>
    <cellStyle name="Обычный 7 2 3 2 2" xfId="479"/>
    <cellStyle name="Обычный 7 2 3 2 2 2" xfId="480"/>
    <cellStyle name="Обычный 7 2 3 2 2 2 2" xfId="481"/>
    <cellStyle name="Обычный 7 2 3 2 2 2 2 2" xfId="10634"/>
    <cellStyle name="Обычный 7 2 3 2 2 2 2 3" xfId="19542"/>
    <cellStyle name="Обычный 7 2 3 2 2 2 3" xfId="10635"/>
    <cellStyle name="Обычный 7 2 3 2 2 2 3 2" xfId="19543"/>
    <cellStyle name="Обычный 7 2 3 2 2 2 4" xfId="10636"/>
    <cellStyle name="Обычный 7 2 3 2 2 2 5" xfId="19544"/>
    <cellStyle name="Обычный 7 2 3 2 2 3" xfId="482"/>
    <cellStyle name="Обычный 7 2 3 2 2 3 2" xfId="10637"/>
    <cellStyle name="Обычный 7 2 3 2 2 3 3" xfId="19545"/>
    <cellStyle name="Обычный 7 2 3 2 2 4" xfId="10638"/>
    <cellStyle name="Обычный 7 2 3 2 2 4 2" xfId="19546"/>
    <cellStyle name="Обычный 7 2 3 2 2 5" xfId="10639"/>
    <cellStyle name="Обычный 7 2 3 2 2 6" xfId="19547"/>
    <cellStyle name="Обычный 7 2 3 2 3" xfId="483"/>
    <cellStyle name="Обычный 7 2 3 2 3 2" xfId="484"/>
    <cellStyle name="Обычный 7 2 3 2 3 2 2" xfId="485"/>
    <cellStyle name="Обычный 7 2 3 2 3 2 2 2" xfId="10640"/>
    <cellStyle name="Обычный 7 2 3 2 3 2 2 3" xfId="19548"/>
    <cellStyle name="Обычный 7 2 3 2 3 2 3" xfId="10641"/>
    <cellStyle name="Обычный 7 2 3 2 3 2 4" xfId="19549"/>
    <cellStyle name="Обычный 7 2 3 2 3 3" xfId="486"/>
    <cellStyle name="Обычный 7 2 3 2 3 3 2" xfId="10642"/>
    <cellStyle name="Обычный 7 2 3 2 3 3 3" xfId="19550"/>
    <cellStyle name="Обычный 7 2 3 2 3 4" xfId="10643"/>
    <cellStyle name="Обычный 7 2 3 2 3 4 2" xfId="19551"/>
    <cellStyle name="Обычный 7 2 3 2 3 5" xfId="10644"/>
    <cellStyle name="Обычный 7 2 3 2 3 6" xfId="19552"/>
    <cellStyle name="Обычный 7 2 3 2 4" xfId="487"/>
    <cellStyle name="Обычный 7 2 3 2 4 2" xfId="488"/>
    <cellStyle name="Обычный 7 2 3 2 4 2 2" xfId="10645"/>
    <cellStyle name="Обычный 7 2 3 2 4 2 3" xfId="19553"/>
    <cellStyle name="Обычный 7 2 3 2 4 3" xfId="10646"/>
    <cellStyle name="Обычный 7 2 3 2 4 3 2" xfId="19554"/>
    <cellStyle name="Обычный 7 2 3 2 4 4" xfId="10647"/>
    <cellStyle name="Обычный 7 2 3 2 4 5" xfId="19555"/>
    <cellStyle name="Обычный 7 2 3 2 5" xfId="489"/>
    <cellStyle name="Обычный 7 2 3 2 5 2" xfId="10648"/>
    <cellStyle name="Обычный 7 2 3 2 5 3" xfId="19556"/>
    <cellStyle name="Обычный 7 2 3 2 6" xfId="10649"/>
    <cellStyle name="Обычный 7 2 3 2 6 2" xfId="19557"/>
    <cellStyle name="Обычный 7 2 3 2 7" xfId="10650"/>
    <cellStyle name="Обычный 7 2 3 2 8" xfId="19558"/>
    <cellStyle name="Обычный 7 2 3 3" xfId="490"/>
    <cellStyle name="Обычный 7 2 3 3 2" xfId="491"/>
    <cellStyle name="Обычный 7 2 3 3 2 2" xfId="492"/>
    <cellStyle name="Обычный 7 2 3 3 2 2 2" xfId="10651"/>
    <cellStyle name="Обычный 7 2 3 3 2 2 3" xfId="19559"/>
    <cellStyle name="Обычный 7 2 3 3 2 3" xfId="10652"/>
    <cellStyle name="Обычный 7 2 3 3 2 3 2" xfId="19560"/>
    <cellStyle name="Обычный 7 2 3 3 2 4" xfId="10653"/>
    <cellStyle name="Обычный 7 2 3 3 2 5" xfId="19561"/>
    <cellStyle name="Обычный 7 2 3 3 3" xfId="493"/>
    <cellStyle name="Обычный 7 2 3 3 3 2" xfId="10654"/>
    <cellStyle name="Обычный 7 2 3 3 3 3" xfId="19562"/>
    <cellStyle name="Обычный 7 2 3 3 4" xfId="10655"/>
    <cellStyle name="Обычный 7 2 3 3 4 2" xfId="19563"/>
    <cellStyle name="Обычный 7 2 3 3 5" xfId="10656"/>
    <cellStyle name="Обычный 7 2 3 3 6" xfId="19564"/>
    <cellStyle name="Обычный 7 2 3 4" xfId="494"/>
    <cellStyle name="Обычный 7 2 3 4 2" xfId="495"/>
    <cellStyle name="Обычный 7 2 3 4 2 2" xfId="496"/>
    <cellStyle name="Обычный 7 2 3 4 2 2 2" xfId="10657"/>
    <cellStyle name="Обычный 7 2 3 4 2 2 3" xfId="19565"/>
    <cellStyle name="Обычный 7 2 3 4 2 3" xfId="10658"/>
    <cellStyle name="Обычный 7 2 3 4 2 4" xfId="19566"/>
    <cellStyle name="Обычный 7 2 3 4 3" xfId="497"/>
    <cellStyle name="Обычный 7 2 3 4 3 2" xfId="10659"/>
    <cellStyle name="Обычный 7 2 3 4 3 3" xfId="19567"/>
    <cellStyle name="Обычный 7 2 3 4 4" xfId="10660"/>
    <cellStyle name="Обычный 7 2 3 4 4 2" xfId="19568"/>
    <cellStyle name="Обычный 7 2 3 4 5" xfId="10661"/>
    <cellStyle name="Обычный 7 2 3 4 6" xfId="19569"/>
    <cellStyle name="Обычный 7 2 3 5" xfId="498"/>
    <cellStyle name="Обычный 7 2 3 5 2" xfId="499"/>
    <cellStyle name="Обычный 7 2 3 5 2 2" xfId="10662"/>
    <cellStyle name="Обычный 7 2 3 5 2 3" xfId="19570"/>
    <cellStyle name="Обычный 7 2 3 5 3" xfId="10663"/>
    <cellStyle name="Обычный 7 2 3 5 3 2" xfId="19571"/>
    <cellStyle name="Обычный 7 2 3 5 4" xfId="10664"/>
    <cellStyle name="Обычный 7 2 3 5 5" xfId="19572"/>
    <cellStyle name="Обычный 7 2 3 6" xfId="500"/>
    <cellStyle name="Обычный 7 2 3 6 2" xfId="10665"/>
    <cellStyle name="Обычный 7 2 3 6 2 2" xfId="19573"/>
    <cellStyle name="Обычный 7 2 3 6 3" xfId="10666"/>
    <cellStyle name="Обычный 7 2 3 6 4" xfId="19574"/>
    <cellStyle name="Обычный 7 2 3 7" xfId="10667"/>
    <cellStyle name="Обычный 7 2 3 7 2" xfId="19575"/>
    <cellStyle name="Обычный 7 2 3 8" xfId="10668"/>
    <cellStyle name="Обычный 7 2 3 9" xfId="19576"/>
    <cellStyle name="Обычный 7 2 4" xfId="501"/>
    <cellStyle name="Обычный 7 2 4 2" xfId="502"/>
    <cellStyle name="Обычный 7 2 4 2 2" xfId="503"/>
    <cellStyle name="Обычный 7 2 4 2 2 2" xfId="504"/>
    <cellStyle name="Обычный 7 2 4 2 2 2 2" xfId="10669"/>
    <cellStyle name="Обычный 7 2 4 2 2 2 2 2" xfId="19577"/>
    <cellStyle name="Обычный 7 2 4 2 2 2 3" xfId="10670"/>
    <cellStyle name="Обычный 7 2 4 2 2 2 4" xfId="19578"/>
    <cellStyle name="Обычный 7 2 4 2 2 3" xfId="10671"/>
    <cellStyle name="Обычный 7 2 4 2 2 3 2" xfId="19579"/>
    <cellStyle name="Обычный 7 2 4 2 2 4" xfId="10672"/>
    <cellStyle name="Обычный 7 2 4 2 2 5" xfId="19580"/>
    <cellStyle name="Обычный 7 2 4 2 3" xfId="505"/>
    <cellStyle name="Обычный 7 2 4 2 3 2" xfId="10673"/>
    <cellStyle name="Обычный 7 2 4 2 3 2 2" xfId="19581"/>
    <cellStyle name="Обычный 7 2 4 2 3 3" xfId="10674"/>
    <cellStyle name="Обычный 7 2 4 2 3 4" xfId="19582"/>
    <cellStyle name="Обычный 7 2 4 2 4" xfId="10675"/>
    <cellStyle name="Обычный 7 2 4 2 4 2" xfId="19583"/>
    <cellStyle name="Обычный 7 2 4 2 5" xfId="10676"/>
    <cellStyle name="Обычный 7 2 4 2 6" xfId="19584"/>
    <cellStyle name="Обычный 7 2 4 3" xfId="506"/>
    <cellStyle name="Обычный 7 2 4 3 2" xfId="507"/>
    <cellStyle name="Обычный 7 2 4 3 2 2" xfId="508"/>
    <cellStyle name="Обычный 7 2 4 3 2 2 2" xfId="10677"/>
    <cellStyle name="Обычный 7 2 4 3 2 2 3" xfId="19585"/>
    <cellStyle name="Обычный 7 2 4 3 2 3" xfId="10678"/>
    <cellStyle name="Обычный 7 2 4 3 2 3 2" xfId="19586"/>
    <cellStyle name="Обычный 7 2 4 3 2 4" xfId="10679"/>
    <cellStyle name="Обычный 7 2 4 3 2 5" xfId="19587"/>
    <cellStyle name="Обычный 7 2 4 3 3" xfId="509"/>
    <cellStyle name="Обычный 7 2 4 3 3 2" xfId="10680"/>
    <cellStyle name="Обычный 7 2 4 3 3 3" xfId="19588"/>
    <cellStyle name="Обычный 7 2 4 3 4" xfId="10681"/>
    <cellStyle name="Обычный 7 2 4 3 4 2" xfId="19589"/>
    <cellStyle name="Обычный 7 2 4 3 5" xfId="10682"/>
    <cellStyle name="Обычный 7 2 4 3 6" xfId="19590"/>
    <cellStyle name="Обычный 7 2 4 4" xfId="510"/>
    <cellStyle name="Обычный 7 2 4 4 2" xfId="511"/>
    <cellStyle name="Обычный 7 2 4 4 2 2" xfId="10683"/>
    <cellStyle name="Обычный 7 2 4 4 2 3" xfId="19591"/>
    <cellStyle name="Обычный 7 2 4 4 3" xfId="10684"/>
    <cellStyle name="Обычный 7 2 4 4 3 2" xfId="19592"/>
    <cellStyle name="Обычный 7 2 4 4 4" xfId="10685"/>
    <cellStyle name="Обычный 7 2 4 4 5" xfId="19593"/>
    <cellStyle name="Обычный 7 2 4 5" xfId="512"/>
    <cellStyle name="Обычный 7 2 4 5 2" xfId="10686"/>
    <cellStyle name="Обычный 7 2 4 5 2 2" xfId="19594"/>
    <cellStyle name="Обычный 7 2 4 5 3" xfId="10687"/>
    <cellStyle name="Обычный 7 2 4 5 4" xfId="19595"/>
    <cellStyle name="Обычный 7 2 4 6" xfId="10688"/>
    <cellStyle name="Обычный 7 2 4 6 2" xfId="19596"/>
    <cellStyle name="Обычный 7 2 4 7" xfId="10689"/>
    <cellStyle name="Обычный 7 2 4 8" xfId="19597"/>
    <cellStyle name="Обычный 7 2 5" xfId="513"/>
    <cellStyle name="Обычный 7 2 5 2" xfId="514"/>
    <cellStyle name="Обычный 7 2 5 2 2" xfId="515"/>
    <cellStyle name="Обычный 7 2 5 2 2 2" xfId="10690"/>
    <cellStyle name="Обычный 7 2 5 2 2 2 2" xfId="19598"/>
    <cellStyle name="Обычный 7 2 5 2 2 3" xfId="10691"/>
    <cellStyle name="Обычный 7 2 5 2 2 4" xfId="19599"/>
    <cellStyle name="Обычный 7 2 5 2 3" xfId="10692"/>
    <cellStyle name="Обычный 7 2 5 2 3 2" xfId="19600"/>
    <cellStyle name="Обычный 7 2 5 2 4" xfId="10693"/>
    <cellStyle name="Обычный 7 2 5 2 5" xfId="19601"/>
    <cellStyle name="Обычный 7 2 5 3" xfId="516"/>
    <cellStyle name="Обычный 7 2 5 3 2" xfId="10694"/>
    <cellStyle name="Обычный 7 2 5 3 2 2" xfId="19602"/>
    <cellStyle name="Обычный 7 2 5 3 3" xfId="10695"/>
    <cellStyle name="Обычный 7 2 5 3 4" xfId="19603"/>
    <cellStyle name="Обычный 7 2 5 4" xfId="10696"/>
    <cellStyle name="Обычный 7 2 5 4 2" xfId="19604"/>
    <cellStyle name="Обычный 7 2 5 5" xfId="10697"/>
    <cellStyle name="Обычный 7 2 5 6" xfId="19605"/>
    <cellStyle name="Обычный 7 2 6" xfId="517"/>
    <cellStyle name="Обычный 7 2 6 2" xfId="518"/>
    <cellStyle name="Обычный 7 2 6 2 2" xfId="519"/>
    <cellStyle name="Обычный 7 2 6 2 2 2" xfId="10698"/>
    <cellStyle name="Обычный 7 2 6 2 2 3" xfId="19606"/>
    <cellStyle name="Обычный 7 2 6 2 3" xfId="10699"/>
    <cellStyle name="Обычный 7 2 6 2 3 2" xfId="19607"/>
    <cellStyle name="Обычный 7 2 6 2 4" xfId="10700"/>
    <cellStyle name="Обычный 7 2 6 2 5" xfId="19608"/>
    <cellStyle name="Обычный 7 2 6 3" xfId="520"/>
    <cellStyle name="Обычный 7 2 6 3 2" xfId="10701"/>
    <cellStyle name="Обычный 7 2 6 3 3" xfId="19609"/>
    <cellStyle name="Обычный 7 2 6 4" xfId="10702"/>
    <cellStyle name="Обычный 7 2 6 4 2" xfId="19610"/>
    <cellStyle name="Обычный 7 2 6 5" xfId="10703"/>
    <cellStyle name="Обычный 7 2 6 6" xfId="19611"/>
    <cellStyle name="Обычный 7 2 7" xfId="521"/>
    <cellStyle name="Обычный 7 2 7 2" xfId="522"/>
    <cellStyle name="Обычный 7 2 7 2 2" xfId="523"/>
    <cellStyle name="Обычный 7 2 7 2 2 2" xfId="10704"/>
    <cellStyle name="Обычный 7 2 7 2 2 3" xfId="19612"/>
    <cellStyle name="Обычный 7 2 7 2 3" xfId="10705"/>
    <cellStyle name="Обычный 7 2 7 2 4" xfId="19613"/>
    <cellStyle name="Обычный 7 2 7 3" xfId="524"/>
    <cellStyle name="Обычный 7 2 7 3 2" xfId="10706"/>
    <cellStyle name="Обычный 7 2 7 3 3" xfId="19614"/>
    <cellStyle name="Обычный 7 2 7 4" xfId="10707"/>
    <cellStyle name="Обычный 7 2 7 4 2" xfId="19615"/>
    <cellStyle name="Обычный 7 2 7 5" xfId="10708"/>
    <cellStyle name="Обычный 7 2 7 6" xfId="19616"/>
    <cellStyle name="Обычный 7 2 8" xfId="525"/>
    <cellStyle name="Обычный 7 2 8 2" xfId="526"/>
    <cellStyle name="Обычный 7 2 8 2 2" xfId="10709"/>
    <cellStyle name="Обычный 7 2 8 2 3" xfId="19617"/>
    <cellStyle name="Обычный 7 2 8 3" xfId="10710"/>
    <cellStyle name="Обычный 7 2 8 3 2" xfId="19618"/>
    <cellStyle name="Обычный 7 2 8 4" xfId="10711"/>
    <cellStyle name="Обычный 7 2 8 5" xfId="19619"/>
    <cellStyle name="Обычный 7 2 9" xfId="527"/>
    <cellStyle name="Обычный 7 2 9 2" xfId="10712"/>
    <cellStyle name="Обычный 7 2 9 3" xfId="19620"/>
    <cellStyle name="Обычный 7 3" xfId="10713"/>
    <cellStyle name="Обычный 7 3 2" xfId="10714"/>
    <cellStyle name="Обычный 7 4" xfId="10715"/>
    <cellStyle name="Обычный 7 5" xfId="10716"/>
    <cellStyle name="Обычный 7 6" xfId="10717"/>
    <cellStyle name="Обычный 7 7" xfId="10718"/>
    <cellStyle name="Обычный 7 8" xfId="20413"/>
    <cellStyle name="Обычный 7_Всё по экономике" xfId="10719"/>
    <cellStyle name="Обычный 70" xfId="10720"/>
    <cellStyle name="Обычный 70 2" xfId="19621"/>
    <cellStyle name="Обычный 71" xfId="10721"/>
    <cellStyle name="Обычный 71 2" xfId="19622"/>
    <cellStyle name="Обычный 72" xfId="10722"/>
    <cellStyle name="Обычный 72 2" xfId="19623"/>
    <cellStyle name="Обычный 73" xfId="10723"/>
    <cellStyle name="Обычный 73 2" xfId="19624"/>
    <cellStyle name="Обычный 74" xfId="10724"/>
    <cellStyle name="Обычный 74 2" xfId="19625"/>
    <cellStyle name="Обычный 75" xfId="10725"/>
    <cellStyle name="Обычный 75 2" xfId="19626"/>
    <cellStyle name="Обычный 76" xfId="10726"/>
    <cellStyle name="Обычный 76 2" xfId="19627"/>
    <cellStyle name="Обычный 77" xfId="10727"/>
    <cellStyle name="Обычный 77 2" xfId="19628"/>
    <cellStyle name="Обычный 78" xfId="10728"/>
    <cellStyle name="Обычный 78 2" xfId="19629"/>
    <cellStyle name="Обычный 79" xfId="10729"/>
    <cellStyle name="Обычный 79 2" xfId="19630"/>
    <cellStyle name="Обычный 8" xfId="528"/>
    <cellStyle name="Обычный 8 2" xfId="10730"/>
    <cellStyle name="Обычный 8 2 2" xfId="10731"/>
    <cellStyle name="Обычный 8 2 2 2" xfId="10732"/>
    <cellStyle name="Обычный 8 2 2 2 2" xfId="10733"/>
    <cellStyle name="Обычный 8 2 2 2 2 2" xfId="10734"/>
    <cellStyle name="Обычный 8 2 2 2 2 2 2" xfId="10735"/>
    <cellStyle name="Обычный 8 2 2 2 2 2 2 2" xfId="19631"/>
    <cellStyle name="Обычный 8 2 2 2 2 2 3" xfId="10736"/>
    <cellStyle name="Обычный 8 2 2 2 2 2 3 2" xfId="19632"/>
    <cellStyle name="Обычный 8 2 2 2 2 2 4" xfId="19633"/>
    <cellStyle name="Обычный 8 2 2 2 2 3" xfId="10737"/>
    <cellStyle name="Обычный 8 2 2 2 2 3 2" xfId="19634"/>
    <cellStyle name="Обычный 8 2 2 2 2 4" xfId="10738"/>
    <cellStyle name="Обычный 8 2 2 2 2 4 2" xfId="19635"/>
    <cellStyle name="Обычный 8 2 2 2 2 5" xfId="19636"/>
    <cellStyle name="Обычный 8 2 2 2 3" xfId="10739"/>
    <cellStyle name="Обычный 8 2 2 2 3 2" xfId="10740"/>
    <cellStyle name="Обычный 8 2 2 2 3 2 2" xfId="10741"/>
    <cellStyle name="Обычный 8 2 2 2 3 2 2 2" xfId="19637"/>
    <cellStyle name="Обычный 8 2 2 2 3 2 3" xfId="19638"/>
    <cellStyle name="Обычный 8 2 2 2 3 3" xfId="10742"/>
    <cellStyle name="Обычный 8 2 2 2 3 3 2" xfId="19639"/>
    <cellStyle name="Обычный 8 2 2 2 3 4" xfId="10743"/>
    <cellStyle name="Обычный 8 2 2 2 3 4 2" xfId="19640"/>
    <cellStyle name="Обычный 8 2 2 2 3 5" xfId="19641"/>
    <cellStyle name="Обычный 8 2 2 2 4" xfId="10744"/>
    <cellStyle name="Обычный 8 2 2 2 4 2" xfId="10745"/>
    <cellStyle name="Обычный 8 2 2 2 4 2 2" xfId="19642"/>
    <cellStyle name="Обычный 8 2 2 2 4 3" xfId="19643"/>
    <cellStyle name="Обычный 8 2 2 2 5" xfId="10746"/>
    <cellStyle name="Обычный 8 2 2 2 5 2" xfId="19644"/>
    <cellStyle name="Обычный 8 2 2 2 6" xfId="10747"/>
    <cellStyle name="Обычный 8 2 2 2 6 2" xfId="19645"/>
    <cellStyle name="Обычный 8 2 2 2 7" xfId="19646"/>
    <cellStyle name="Обычный 8 2 2 3" xfId="10748"/>
    <cellStyle name="Обычный 8 2 2 3 2" xfId="10749"/>
    <cellStyle name="Обычный 8 2 2 3 2 2" xfId="10750"/>
    <cellStyle name="Обычный 8 2 2 3 2 2 2" xfId="19647"/>
    <cellStyle name="Обычный 8 2 2 3 2 3" xfId="10751"/>
    <cellStyle name="Обычный 8 2 2 3 2 3 2" xfId="19648"/>
    <cellStyle name="Обычный 8 2 2 3 2 4" xfId="19649"/>
    <cellStyle name="Обычный 8 2 2 3 3" xfId="10752"/>
    <cellStyle name="Обычный 8 2 2 3 3 2" xfId="19650"/>
    <cellStyle name="Обычный 8 2 2 3 4" xfId="10753"/>
    <cellStyle name="Обычный 8 2 2 3 4 2" xfId="19651"/>
    <cellStyle name="Обычный 8 2 2 3 5" xfId="19652"/>
    <cellStyle name="Обычный 8 2 2 4" xfId="10754"/>
    <cellStyle name="Обычный 8 2 2 4 2" xfId="10755"/>
    <cellStyle name="Обычный 8 2 2 4 2 2" xfId="10756"/>
    <cellStyle name="Обычный 8 2 2 4 2 2 2" xfId="19653"/>
    <cellStyle name="Обычный 8 2 2 4 2 3" xfId="19654"/>
    <cellStyle name="Обычный 8 2 2 4 3" xfId="10757"/>
    <cellStyle name="Обычный 8 2 2 4 3 2" xfId="19655"/>
    <cellStyle name="Обычный 8 2 2 4 4" xfId="10758"/>
    <cellStyle name="Обычный 8 2 2 4 4 2" xfId="19656"/>
    <cellStyle name="Обычный 8 2 2 4 5" xfId="19657"/>
    <cellStyle name="Обычный 8 2 2 5" xfId="10759"/>
    <cellStyle name="Обычный 8 2 2 5 2" xfId="10760"/>
    <cellStyle name="Обычный 8 2 2 5 2 2" xfId="19658"/>
    <cellStyle name="Обычный 8 2 2 5 3" xfId="19659"/>
    <cellStyle name="Обычный 8 2 2 6" xfId="10761"/>
    <cellStyle name="Обычный 8 2 2 6 2" xfId="19660"/>
    <cellStyle name="Обычный 8 2 2 7" xfId="10762"/>
    <cellStyle name="Обычный 8 2 2 7 2" xfId="19661"/>
    <cellStyle name="Обычный 8 2 2 8" xfId="19662"/>
    <cellStyle name="Обычный 8 2 3" xfId="10763"/>
    <cellStyle name="Обычный 8 2 3 2" xfId="10764"/>
    <cellStyle name="Обычный 8 2 3 2 2" xfId="10765"/>
    <cellStyle name="Обычный 8 2 3 2 2 2" xfId="10766"/>
    <cellStyle name="Обычный 8 2 3 2 2 2 2" xfId="19663"/>
    <cellStyle name="Обычный 8 2 3 2 2 3" xfId="10767"/>
    <cellStyle name="Обычный 8 2 3 2 2 3 2" xfId="19664"/>
    <cellStyle name="Обычный 8 2 3 2 2 4" xfId="19665"/>
    <cellStyle name="Обычный 8 2 3 2 3" xfId="10768"/>
    <cellStyle name="Обычный 8 2 3 2 3 2" xfId="19666"/>
    <cellStyle name="Обычный 8 2 3 2 4" xfId="10769"/>
    <cellStyle name="Обычный 8 2 3 2 4 2" xfId="19667"/>
    <cellStyle name="Обычный 8 2 3 2 5" xfId="19668"/>
    <cellStyle name="Обычный 8 2 3 3" xfId="10770"/>
    <cellStyle name="Обычный 8 2 3 3 2" xfId="10771"/>
    <cellStyle name="Обычный 8 2 3 3 2 2" xfId="10772"/>
    <cellStyle name="Обычный 8 2 3 3 2 2 2" xfId="19669"/>
    <cellStyle name="Обычный 8 2 3 3 2 3" xfId="19670"/>
    <cellStyle name="Обычный 8 2 3 3 3" xfId="10773"/>
    <cellStyle name="Обычный 8 2 3 3 3 2" xfId="19671"/>
    <cellStyle name="Обычный 8 2 3 3 4" xfId="10774"/>
    <cellStyle name="Обычный 8 2 3 3 4 2" xfId="19672"/>
    <cellStyle name="Обычный 8 2 3 3 5" xfId="19673"/>
    <cellStyle name="Обычный 8 2 3 4" xfId="10775"/>
    <cellStyle name="Обычный 8 2 3 4 2" xfId="10776"/>
    <cellStyle name="Обычный 8 2 3 4 2 2" xfId="19674"/>
    <cellStyle name="Обычный 8 2 3 4 3" xfId="19675"/>
    <cellStyle name="Обычный 8 2 3 5" xfId="10777"/>
    <cellStyle name="Обычный 8 2 3 5 2" xfId="19676"/>
    <cellStyle name="Обычный 8 2 3 6" xfId="10778"/>
    <cellStyle name="Обычный 8 2 3 6 2" xfId="19677"/>
    <cellStyle name="Обычный 8 2 3 7" xfId="19678"/>
    <cellStyle name="Обычный 8 2 4" xfId="10779"/>
    <cellStyle name="Обычный 8 2 4 2" xfId="10780"/>
    <cellStyle name="Обычный 8 2 4 2 2" xfId="10781"/>
    <cellStyle name="Обычный 8 2 4 2 2 2" xfId="10782"/>
    <cellStyle name="Обычный 8 2 4 2 2 2 2" xfId="19679"/>
    <cellStyle name="Обычный 8 2 4 2 2 3" xfId="10783"/>
    <cellStyle name="Обычный 8 2 4 2 2 3 2" xfId="19680"/>
    <cellStyle name="Обычный 8 2 4 2 2 4" xfId="19681"/>
    <cellStyle name="Обычный 8 2 4 2 3" xfId="10784"/>
    <cellStyle name="Обычный 8 2 4 2 3 2" xfId="19682"/>
    <cellStyle name="Обычный 8 2 4 2 4" xfId="10785"/>
    <cellStyle name="Обычный 8 2 4 2 4 2" xfId="19683"/>
    <cellStyle name="Обычный 8 2 4 2 5" xfId="19684"/>
    <cellStyle name="Обычный 8 2 4 3" xfId="10786"/>
    <cellStyle name="Обычный 8 2 4 3 2" xfId="10787"/>
    <cellStyle name="Обычный 8 2 4 3 2 2" xfId="10788"/>
    <cellStyle name="Обычный 8 2 4 3 2 2 2" xfId="19685"/>
    <cellStyle name="Обычный 8 2 4 3 2 3" xfId="19686"/>
    <cellStyle name="Обычный 8 2 4 3 3" xfId="10789"/>
    <cellStyle name="Обычный 8 2 4 3 3 2" xfId="19687"/>
    <cellStyle name="Обычный 8 2 4 3 4" xfId="10790"/>
    <cellStyle name="Обычный 8 2 4 3 4 2" xfId="19688"/>
    <cellStyle name="Обычный 8 2 4 3 5" xfId="19689"/>
    <cellStyle name="Обычный 8 2 4 4" xfId="10791"/>
    <cellStyle name="Обычный 8 2 4 4 2" xfId="10792"/>
    <cellStyle name="Обычный 8 2 4 4 2 2" xfId="19690"/>
    <cellStyle name="Обычный 8 2 4 4 3" xfId="19691"/>
    <cellStyle name="Обычный 8 2 4 5" xfId="10793"/>
    <cellStyle name="Обычный 8 2 4 5 2" xfId="19692"/>
    <cellStyle name="Обычный 8 2 4 6" xfId="10794"/>
    <cellStyle name="Обычный 8 2 4 6 2" xfId="19693"/>
    <cellStyle name="Обычный 8 2 4 7" xfId="19694"/>
    <cellStyle name="Обычный 8 2 5" xfId="10795"/>
    <cellStyle name="Обычный 8 2 6" xfId="10796"/>
    <cellStyle name="Обычный 8 3" xfId="10797"/>
    <cellStyle name="Обычный 8 3 2" xfId="10798"/>
    <cellStyle name="Обычный 8 3 2 2" xfId="10799"/>
    <cellStyle name="Обычный 8 3 2 2 2" xfId="10800"/>
    <cellStyle name="Обычный 8 3 2 2 2 2" xfId="10801"/>
    <cellStyle name="Обычный 8 3 2 2 2 2 2" xfId="19695"/>
    <cellStyle name="Обычный 8 3 2 2 2 3" xfId="10802"/>
    <cellStyle name="Обычный 8 3 2 2 2 3 2" xfId="19696"/>
    <cellStyle name="Обычный 8 3 2 2 2 4" xfId="19697"/>
    <cellStyle name="Обычный 8 3 2 2 3" xfId="10803"/>
    <cellStyle name="Обычный 8 3 2 2 3 2" xfId="19698"/>
    <cellStyle name="Обычный 8 3 2 2 4" xfId="10804"/>
    <cellStyle name="Обычный 8 3 2 2 4 2" xfId="19699"/>
    <cellStyle name="Обычный 8 3 2 2 5" xfId="19700"/>
    <cellStyle name="Обычный 8 3 2 3" xfId="10805"/>
    <cellStyle name="Обычный 8 3 2 3 2" xfId="10806"/>
    <cellStyle name="Обычный 8 3 2 3 2 2" xfId="10807"/>
    <cellStyle name="Обычный 8 3 2 3 2 2 2" xfId="19701"/>
    <cellStyle name="Обычный 8 3 2 3 2 3" xfId="19702"/>
    <cellStyle name="Обычный 8 3 2 3 3" xfId="10808"/>
    <cellStyle name="Обычный 8 3 2 3 3 2" xfId="19703"/>
    <cellStyle name="Обычный 8 3 2 3 4" xfId="10809"/>
    <cellStyle name="Обычный 8 3 2 3 4 2" xfId="19704"/>
    <cellStyle name="Обычный 8 3 2 3 5" xfId="19705"/>
    <cellStyle name="Обычный 8 3 2 4" xfId="10810"/>
    <cellStyle name="Обычный 8 3 2 4 2" xfId="10811"/>
    <cellStyle name="Обычный 8 3 2 4 2 2" xfId="19706"/>
    <cellStyle name="Обычный 8 3 2 4 3" xfId="19707"/>
    <cellStyle name="Обычный 8 3 2 5" xfId="10812"/>
    <cellStyle name="Обычный 8 3 2 5 2" xfId="19708"/>
    <cellStyle name="Обычный 8 3 2 6" xfId="10813"/>
    <cellStyle name="Обычный 8 3 2 6 2" xfId="19709"/>
    <cellStyle name="Обычный 8 3 2 7" xfId="19710"/>
    <cellStyle name="Обычный 8 3 3" xfId="10814"/>
    <cellStyle name="Обычный 8 3 3 2" xfId="10815"/>
    <cellStyle name="Обычный 8 3 3 2 2" xfId="10816"/>
    <cellStyle name="Обычный 8 3 3 2 2 2" xfId="10817"/>
    <cellStyle name="Обычный 8 3 3 2 2 2 2" xfId="19711"/>
    <cellStyle name="Обычный 8 3 3 2 2 3" xfId="10818"/>
    <cellStyle name="Обычный 8 3 3 2 2 3 2" xfId="19712"/>
    <cellStyle name="Обычный 8 3 3 2 2 4" xfId="19713"/>
    <cellStyle name="Обычный 8 3 3 2 3" xfId="10819"/>
    <cellStyle name="Обычный 8 3 3 2 3 2" xfId="19714"/>
    <cellStyle name="Обычный 8 3 3 2 4" xfId="10820"/>
    <cellStyle name="Обычный 8 3 3 2 4 2" xfId="19715"/>
    <cellStyle name="Обычный 8 3 3 2 5" xfId="19716"/>
    <cellStyle name="Обычный 8 3 3 3" xfId="10821"/>
    <cellStyle name="Обычный 8 3 3 3 2" xfId="10822"/>
    <cellStyle name="Обычный 8 3 3 3 2 2" xfId="10823"/>
    <cellStyle name="Обычный 8 3 3 3 2 2 2" xfId="19717"/>
    <cellStyle name="Обычный 8 3 3 3 2 3" xfId="19718"/>
    <cellStyle name="Обычный 8 3 3 3 3" xfId="10824"/>
    <cellStyle name="Обычный 8 3 3 3 3 2" xfId="19719"/>
    <cellStyle name="Обычный 8 3 3 3 4" xfId="10825"/>
    <cellStyle name="Обычный 8 3 3 3 4 2" xfId="19720"/>
    <cellStyle name="Обычный 8 3 3 3 5" xfId="19721"/>
    <cellStyle name="Обычный 8 3 3 4" xfId="10826"/>
    <cellStyle name="Обычный 8 3 3 4 2" xfId="10827"/>
    <cellStyle name="Обычный 8 3 3 4 2 2" xfId="19722"/>
    <cellStyle name="Обычный 8 3 3 4 3" xfId="19723"/>
    <cellStyle name="Обычный 8 3 3 5" xfId="10828"/>
    <cellStyle name="Обычный 8 3 3 5 2" xfId="19724"/>
    <cellStyle name="Обычный 8 3 3 6" xfId="10829"/>
    <cellStyle name="Обычный 8 3 3 6 2" xfId="19725"/>
    <cellStyle name="Обычный 8 3 3 7" xfId="19726"/>
    <cellStyle name="Обычный 8 3 4" xfId="10830"/>
    <cellStyle name="Обычный 8 4" xfId="10831"/>
    <cellStyle name="Обычный 8 4 2" xfId="10832"/>
    <cellStyle name="Обычный 8 4 2 2" xfId="10833"/>
    <cellStyle name="Обычный 8 4 2 2 2" xfId="10834"/>
    <cellStyle name="Обычный 8 4 2 2 2 2" xfId="19727"/>
    <cellStyle name="Обычный 8 4 2 2 3" xfId="10835"/>
    <cellStyle name="Обычный 8 4 2 2 3 2" xfId="19728"/>
    <cellStyle name="Обычный 8 4 2 2 4" xfId="19729"/>
    <cellStyle name="Обычный 8 4 2 3" xfId="10836"/>
    <cellStyle name="Обычный 8 4 2 3 2" xfId="19730"/>
    <cellStyle name="Обычный 8 4 2 4" xfId="10837"/>
    <cellStyle name="Обычный 8 4 2 4 2" xfId="19731"/>
    <cellStyle name="Обычный 8 4 2 5" xfId="19732"/>
    <cellStyle name="Обычный 8 4 3" xfId="10838"/>
    <cellStyle name="Обычный 8 4 3 2" xfId="10839"/>
    <cellStyle name="Обычный 8 4 3 2 2" xfId="10840"/>
    <cellStyle name="Обычный 8 4 3 2 2 2" xfId="19733"/>
    <cellStyle name="Обычный 8 4 3 2 3" xfId="19734"/>
    <cellStyle name="Обычный 8 4 3 3" xfId="10841"/>
    <cellStyle name="Обычный 8 4 3 3 2" xfId="19735"/>
    <cellStyle name="Обычный 8 4 3 4" xfId="10842"/>
    <cellStyle name="Обычный 8 4 3 4 2" xfId="19736"/>
    <cellStyle name="Обычный 8 4 3 5" xfId="19737"/>
    <cellStyle name="Обычный 8 4 4" xfId="10843"/>
    <cellStyle name="Обычный 8 4 4 2" xfId="10844"/>
    <cellStyle name="Обычный 8 4 4 2 2" xfId="19738"/>
    <cellStyle name="Обычный 8 4 4 3" xfId="19739"/>
    <cellStyle name="Обычный 8 4 5" xfId="10845"/>
    <cellStyle name="Обычный 8 4 5 2" xfId="19740"/>
    <cellStyle name="Обычный 8 4 6" xfId="10846"/>
    <cellStyle name="Обычный 8 4 6 2" xfId="19741"/>
    <cellStyle name="Обычный 8 4 7" xfId="19742"/>
    <cellStyle name="Обычный 8 5" xfId="10847"/>
    <cellStyle name="Обычный 8 5 2" xfId="10848"/>
    <cellStyle name="Обычный 8 5 2 2" xfId="10849"/>
    <cellStyle name="Обычный 8 5 2 2 2" xfId="10850"/>
    <cellStyle name="Обычный 8 5 2 2 2 2" xfId="19743"/>
    <cellStyle name="Обычный 8 5 2 2 3" xfId="10851"/>
    <cellStyle name="Обычный 8 5 2 2 3 2" xfId="19744"/>
    <cellStyle name="Обычный 8 5 2 2 4" xfId="19745"/>
    <cellStyle name="Обычный 8 5 2 3" xfId="10852"/>
    <cellStyle name="Обычный 8 5 2 3 2" xfId="19746"/>
    <cellStyle name="Обычный 8 5 2 4" xfId="10853"/>
    <cellStyle name="Обычный 8 5 2 4 2" xfId="19747"/>
    <cellStyle name="Обычный 8 5 2 5" xfId="19748"/>
    <cellStyle name="Обычный 8 5 3" xfId="10854"/>
    <cellStyle name="Обычный 8 5 3 2" xfId="10855"/>
    <cellStyle name="Обычный 8 5 3 2 2" xfId="10856"/>
    <cellStyle name="Обычный 8 5 3 2 2 2" xfId="19749"/>
    <cellStyle name="Обычный 8 5 3 2 3" xfId="19750"/>
    <cellStyle name="Обычный 8 5 3 3" xfId="10857"/>
    <cellStyle name="Обычный 8 5 3 3 2" xfId="19751"/>
    <cellStyle name="Обычный 8 5 3 4" xfId="10858"/>
    <cellStyle name="Обычный 8 5 3 4 2" xfId="19752"/>
    <cellStyle name="Обычный 8 5 3 5" xfId="19753"/>
    <cellStyle name="Обычный 8 5 4" xfId="10859"/>
    <cellStyle name="Обычный 8 5 4 2" xfId="10860"/>
    <cellStyle name="Обычный 8 5 4 2 2" xfId="19754"/>
    <cellStyle name="Обычный 8 5 4 3" xfId="19755"/>
    <cellStyle name="Обычный 8 5 5" xfId="10861"/>
    <cellStyle name="Обычный 8 5 5 2" xfId="19756"/>
    <cellStyle name="Обычный 8 5 6" xfId="10862"/>
    <cellStyle name="Обычный 8 5 6 2" xfId="19757"/>
    <cellStyle name="Обычный 8 5 7" xfId="19758"/>
    <cellStyle name="Обычный 8 5 8" xfId="20415"/>
    <cellStyle name="Обычный 8 6" xfId="10863"/>
    <cellStyle name="Обычный 8 7" xfId="10864"/>
    <cellStyle name="Обычный 80" xfId="10865"/>
    <cellStyle name="Обычный 80 2" xfId="19759"/>
    <cellStyle name="Обычный 81" xfId="10866"/>
    <cellStyle name="Обычный 82" xfId="10867"/>
    <cellStyle name="Обычный 82 2" xfId="19760"/>
    <cellStyle name="Обычный 83" xfId="10868"/>
    <cellStyle name="Обычный 84" xfId="10869"/>
    <cellStyle name="Обычный 85" xfId="10870"/>
    <cellStyle name="Обычный 86" xfId="10871"/>
    <cellStyle name="Обычный 87" xfId="10872"/>
    <cellStyle name="Обычный 88" xfId="10873"/>
    <cellStyle name="Обычный 89" xfId="10874"/>
    <cellStyle name="Обычный 9" xfId="529"/>
    <cellStyle name="Обычный 9 10" xfId="19761"/>
    <cellStyle name="Обычный 9 2" xfId="530"/>
    <cellStyle name="Обычный 9 2 2" xfId="531"/>
    <cellStyle name="Обычный 9 2 2 2" xfId="532"/>
    <cellStyle name="Обычный 9 2 2 2 2" xfId="533"/>
    <cellStyle name="Обычный 9 2 2 2 2 2" xfId="534"/>
    <cellStyle name="Обычный 9 2 2 2 2 2 2" xfId="10875"/>
    <cellStyle name="Обычный 9 2 2 2 2 2 3" xfId="19762"/>
    <cellStyle name="Обычный 9 2 2 2 2 3" xfId="10876"/>
    <cellStyle name="Обычный 9 2 2 2 2 4" xfId="19763"/>
    <cellStyle name="Обычный 9 2 2 2 3" xfId="535"/>
    <cellStyle name="Обычный 9 2 2 2 3 2" xfId="10877"/>
    <cellStyle name="Обычный 9 2 2 2 3 3" xfId="19764"/>
    <cellStyle name="Обычный 9 2 2 2 4" xfId="10878"/>
    <cellStyle name="Обычный 9 2 2 2 4 2" xfId="19765"/>
    <cellStyle name="Обычный 9 2 2 2 5" xfId="10879"/>
    <cellStyle name="Обычный 9 2 2 2 6" xfId="19766"/>
    <cellStyle name="Обычный 9 2 2 3" xfId="536"/>
    <cellStyle name="Обычный 9 2 2 3 2" xfId="537"/>
    <cellStyle name="Обычный 9 2 2 3 2 2" xfId="538"/>
    <cellStyle name="Обычный 9 2 2 3 2 2 2" xfId="10880"/>
    <cellStyle name="Обычный 9 2 2 3 2 2 3" xfId="19767"/>
    <cellStyle name="Обычный 9 2 2 3 2 3" xfId="10881"/>
    <cellStyle name="Обычный 9 2 2 3 2 4" xfId="19768"/>
    <cellStyle name="Обычный 9 2 2 3 3" xfId="539"/>
    <cellStyle name="Обычный 9 2 2 3 3 2" xfId="10882"/>
    <cellStyle name="Обычный 9 2 2 3 3 3" xfId="19769"/>
    <cellStyle name="Обычный 9 2 2 3 4" xfId="10883"/>
    <cellStyle name="Обычный 9 2 2 3 4 2" xfId="19770"/>
    <cellStyle name="Обычный 9 2 2 3 5" xfId="10884"/>
    <cellStyle name="Обычный 9 2 2 3 6" xfId="19771"/>
    <cellStyle name="Обычный 9 2 2 4" xfId="540"/>
    <cellStyle name="Обычный 9 2 2 4 2" xfId="541"/>
    <cellStyle name="Обычный 9 2 2 4 2 2" xfId="542"/>
    <cellStyle name="Обычный 9 2 2 4 2 2 2" xfId="10885"/>
    <cellStyle name="Обычный 9 2 2 4 2 2 3" xfId="19772"/>
    <cellStyle name="Обычный 9 2 2 4 2 3" xfId="10886"/>
    <cellStyle name="Обычный 9 2 2 4 2 4" xfId="19773"/>
    <cellStyle name="Обычный 9 2 2 4 3" xfId="543"/>
    <cellStyle name="Обычный 9 2 2 4 3 2" xfId="10887"/>
    <cellStyle name="Обычный 9 2 2 4 3 3" xfId="19774"/>
    <cellStyle name="Обычный 9 2 2 4 4" xfId="10888"/>
    <cellStyle name="Обычный 9 2 2 4 4 2" xfId="19775"/>
    <cellStyle name="Обычный 9 2 2 4 5" xfId="10889"/>
    <cellStyle name="Обычный 9 2 2 4 6" xfId="19776"/>
    <cellStyle name="Обычный 9 2 2 5" xfId="544"/>
    <cellStyle name="Обычный 9 2 2 5 2" xfId="545"/>
    <cellStyle name="Обычный 9 2 2 5 2 2" xfId="10890"/>
    <cellStyle name="Обычный 9 2 2 5 2 3" xfId="19777"/>
    <cellStyle name="Обычный 9 2 2 5 3" xfId="10891"/>
    <cellStyle name="Обычный 9 2 2 5 4" xfId="19778"/>
    <cellStyle name="Обычный 9 2 2 6" xfId="546"/>
    <cellStyle name="Обычный 9 2 2 6 2" xfId="10892"/>
    <cellStyle name="Обычный 9 2 2 6 3" xfId="19779"/>
    <cellStyle name="Обычный 9 2 2 7" xfId="10893"/>
    <cellStyle name="Обычный 9 2 2 7 2" xfId="19780"/>
    <cellStyle name="Обычный 9 2 2 8" xfId="10894"/>
    <cellStyle name="Обычный 9 2 2 9" xfId="19781"/>
    <cellStyle name="Обычный 9 2 3" xfId="547"/>
    <cellStyle name="Обычный 9 2 3 2" xfId="548"/>
    <cellStyle name="Обычный 9 2 3 2 2" xfId="549"/>
    <cellStyle name="Обычный 9 2 3 2 2 2" xfId="10895"/>
    <cellStyle name="Обычный 9 2 3 2 2 3" xfId="19782"/>
    <cellStyle name="Обычный 9 2 3 2 3" xfId="10896"/>
    <cellStyle name="Обычный 9 2 3 2 4" xfId="19783"/>
    <cellStyle name="Обычный 9 2 3 3" xfId="550"/>
    <cellStyle name="Обычный 9 2 3 3 2" xfId="10897"/>
    <cellStyle name="Обычный 9 2 3 3 3" xfId="19784"/>
    <cellStyle name="Обычный 9 2 3 4" xfId="10898"/>
    <cellStyle name="Обычный 9 2 3 4 2" xfId="19785"/>
    <cellStyle name="Обычный 9 2 3 5" xfId="10899"/>
    <cellStyle name="Обычный 9 2 3 6" xfId="19786"/>
    <cellStyle name="Обычный 9 2 4" xfId="551"/>
    <cellStyle name="Обычный 9 2 4 2" xfId="552"/>
    <cellStyle name="Обычный 9 2 4 2 2" xfId="553"/>
    <cellStyle name="Обычный 9 2 4 2 2 2" xfId="10900"/>
    <cellStyle name="Обычный 9 2 4 2 2 3" xfId="19787"/>
    <cellStyle name="Обычный 9 2 4 2 3" xfId="10901"/>
    <cellStyle name="Обычный 9 2 4 2 4" xfId="19788"/>
    <cellStyle name="Обычный 9 2 4 3" xfId="554"/>
    <cellStyle name="Обычный 9 2 4 3 2" xfId="10902"/>
    <cellStyle name="Обычный 9 2 4 3 3" xfId="19789"/>
    <cellStyle name="Обычный 9 2 4 4" xfId="10903"/>
    <cellStyle name="Обычный 9 2 4 4 2" xfId="19790"/>
    <cellStyle name="Обычный 9 2 4 5" xfId="10904"/>
    <cellStyle name="Обычный 9 2 4 6" xfId="19791"/>
    <cellStyle name="Обычный 9 2 5" xfId="555"/>
    <cellStyle name="Обычный 9 2 5 2" xfId="556"/>
    <cellStyle name="Обычный 9 2 5 2 2" xfId="10905"/>
    <cellStyle name="Обычный 9 2 5 2 3" xfId="19792"/>
    <cellStyle name="Обычный 9 2 5 3" xfId="10906"/>
    <cellStyle name="Обычный 9 2 5 4" xfId="19793"/>
    <cellStyle name="Обычный 9 2 6" xfId="557"/>
    <cellStyle name="Обычный 9 2 6 2" xfId="10907"/>
    <cellStyle name="Обычный 9 2 6 3" xfId="19794"/>
    <cellStyle name="Обычный 9 2 7" xfId="10908"/>
    <cellStyle name="Обычный 9 2 7 2" xfId="19795"/>
    <cellStyle name="Обычный 9 2 8" xfId="10909"/>
    <cellStyle name="Обычный 9 2 9" xfId="19796"/>
    <cellStyle name="Обычный 9 3" xfId="558"/>
    <cellStyle name="Обычный 9 3 10" xfId="19797"/>
    <cellStyle name="Обычный 9 3 2" xfId="559"/>
    <cellStyle name="Обычный 9 3 2 2" xfId="560"/>
    <cellStyle name="Обычный 9 3 2 2 2" xfId="561"/>
    <cellStyle name="Обычный 9 3 2 2 2 2" xfId="10910"/>
    <cellStyle name="Обычный 9 3 2 2 2 2 2" xfId="19798"/>
    <cellStyle name="Обычный 9 3 2 2 2 3" xfId="10911"/>
    <cellStyle name="Обычный 9 3 2 2 2 3 2" xfId="19799"/>
    <cellStyle name="Обычный 9 3 2 2 2 4" xfId="10912"/>
    <cellStyle name="Обычный 9 3 2 2 2 4 2" xfId="19800"/>
    <cellStyle name="Обычный 9 3 2 2 2 5" xfId="10913"/>
    <cellStyle name="Обычный 9 3 2 2 2 6" xfId="19801"/>
    <cellStyle name="Обычный 9 3 2 2 3" xfId="10914"/>
    <cellStyle name="Обычный 9 3 2 2 3 2" xfId="19802"/>
    <cellStyle name="Обычный 9 3 2 2 4" xfId="10915"/>
    <cellStyle name="Обычный 9 3 2 2 4 2" xfId="19803"/>
    <cellStyle name="Обычный 9 3 2 2 5" xfId="10916"/>
    <cellStyle name="Обычный 9 3 2 2 5 2" xfId="19804"/>
    <cellStyle name="Обычный 9 3 2 2 6" xfId="10917"/>
    <cellStyle name="Обычный 9 3 2 2 7" xfId="19805"/>
    <cellStyle name="Обычный 9 3 2 3" xfId="562"/>
    <cellStyle name="Обычный 9 3 2 3 2" xfId="10918"/>
    <cellStyle name="Обычный 9 3 2 3 2 2" xfId="10919"/>
    <cellStyle name="Обычный 9 3 2 3 2 2 2" xfId="19806"/>
    <cellStyle name="Обычный 9 3 2 3 2 3" xfId="19807"/>
    <cellStyle name="Обычный 9 3 2 3 3" xfId="10920"/>
    <cellStyle name="Обычный 9 3 2 3 3 2" xfId="19808"/>
    <cellStyle name="Обычный 9 3 2 3 4" xfId="10921"/>
    <cellStyle name="Обычный 9 3 2 3 4 2" xfId="19809"/>
    <cellStyle name="Обычный 9 3 2 3 5" xfId="10922"/>
    <cellStyle name="Обычный 9 3 2 3 5 2" xfId="19810"/>
    <cellStyle name="Обычный 9 3 2 3 6" xfId="10923"/>
    <cellStyle name="Обычный 9 3 2 3 7" xfId="19811"/>
    <cellStyle name="Обычный 9 3 2 4" xfId="10924"/>
    <cellStyle name="Обычный 9 3 2 4 2" xfId="10925"/>
    <cellStyle name="Обычный 9 3 2 4 2 2" xfId="19812"/>
    <cellStyle name="Обычный 9 3 2 4 3" xfId="19813"/>
    <cellStyle name="Обычный 9 3 2 5" xfId="10926"/>
    <cellStyle name="Обычный 9 3 2 5 2" xfId="19814"/>
    <cellStyle name="Обычный 9 3 2 6" xfId="10927"/>
    <cellStyle name="Обычный 9 3 2 6 2" xfId="19815"/>
    <cellStyle name="Обычный 9 3 2 7" xfId="10928"/>
    <cellStyle name="Обычный 9 3 2 7 2" xfId="19816"/>
    <cellStyle name="Обычный 9 3 2 8" xfId="10929"/>
    <cellStyle name="Обычный 9 3 2 9" xfId="19817"/>
    <cellStyle name="Обычный 9 3 3" xfId="563"/>
    <cellStyle name="Обычный 9 3 3 2" xfId="564"/>
    <cellStyle name="Обычный 9 3 3 2 2" xfId="565"/>
    <cellStyle name="Обычный 9 3 3 2 2 2" xfId="10930"/>
    <cellStyle name="Обычный 9 3 3 2 2 2 2" xfId="19818"/>
    <cellStyle name="Обычный 9 3 3 2 2 3" xfId="10931"/>
    <cellStyle name="Обычный 9 3 3 2 2 4" xfId="19819"/>
    <cellStyle name="Обычный 9 3 3 2 3" xfId="10932"/>
    <cellStyle name="Обычный 9 3 3 2 3 2" xfId="19820"/>
    <cellStyle name="Обычный 9 3 3 2 4" xfId="10933"/>
    <cellStyle name="Обычный 9 3 3 2 4 2" xfId="19821"/>
    <cellStyle name="Обычный 9 3 3 2 5" xfId="10934"/>
    <cellStyle name="Обычный 9 3 3 2 6" xfId="19822"/>
    <cellStyle name="Обычный 9 3 3 3" xfId="566"/>
    <cellStyle name="Обычный 9 3 3 3 2" xfId="10935"/>
    <cellStyle name="Обычный 9 3 3 3 2 2" xfId="19823"/>
    <cellStyle name="Обычный 9 3 3 3 3" xfId="10936"/>
    <cellStyle name="Обычный 9 3 3 3 4" xfId="19824"/>
    <cellStyle name="Обычный 9 3 3 4" xfId="10937"/>
    <cellStyle name="Обычный 9 3 3 4 2" xfId="19825"/>
    <cellStyle name="Обычный 9 3 3 5" xfId="10938"/>
    <cellStyle name="Обычный 9 3 3 5 2" xfId="19826"/>
    <cellStyle name="Обычный 9 3 3 6" xfId="10939"/>
    <cellStyle name="Обычный 9 3 3 7" xfId="19827"/>
    <cellStyle name="Обычный 9 3 4" xfId="567"/>
    <cellStyle name="Обычный 9 3 4 2" xfId="568"/>
    <cellStyle name="Обычный 9 3 4 2 2" xfId="569"/>
    <cellStyle name="Обычный 9 3 4 2 2 2" xfId="10940"/>
    <cellStyle name="Обычный 9 3 4 2 2 2 2" xfId="19828"/>
    <cellStyle name="Обычный 9 3 4 2 2 3" xfId="10941"/>
    <cellStyle name="Обычный 9 3 4 2 2 4" xfId="19829"/>
    <cellStyle name="Обычный 9 3 4 2 3" xfId="10942"/>
    <cellStyle name="Обычный 9 3 4 2 3 2" xfId="19830"/>
    <cellStyle name="Обычный 9 3 4 2 4" xfId="10943"/>
    <cellStyle name="Обычный 9 3 4 2 5" xfId="19831"/>
    <cellStyle name="Обычный 9 3 4 3" xfId="570"/>
    <cellStyle name="Обычный 9 3 4 3 2" xfId="10944"/>
    <cellStyle name="Обычный 9 3 4 3 2 2" xfId="19832"/>
    <cellStyle name="Обычный 9 3 4 3 3" xfId="10945"/>
    <cellStyle name="Обычный 9 3 4 3 4" xfId="19833"/>
    <cellStyle name="Обычный 9 3 4 4" xfId="10946"/>
    <cellStyle name="Обычный 9 3 4 4 2" xfId="19834"/>
    <cellStyle name="Обычный 9 3 4 5" xfId="10947"/>
    <cellStyle name="Обычный 9 3 4 5 2" xfId="19835"/>
    <cellStyle name="Обычный 9 3 4 6" xfId="10948"/>
    <cellStyle name="Обычный 9 3 4 7" xfId="19836"/>
    <cellStyle name="Обычный 9 3 5" xfId="571"/>
    <cellStyle name="Обычный 9 3 5 2" xfId="572"/>
    <cellStyle name="Обычный 9 3 5 2 2" xfId="10949"/>
    <cellStyle name="Обычный 9 3 5 2 2 2" xfId="19837"/>
    <cellStyle name="Обычный 9 3 5 2 3" xfId="10950"/>
    <cellStyle name="Обычный 9 3 5 2 4" xfId="19838"/>
    <cellStyle name="Обычный 9 3 5 3" xfId="10951"/>
    <cellStyle name="Обычный 9 3 5 3 2" xfId="19839"/>
    <cellStyle name="Обычный 9 3 5 4" xfId="10952"/>
    <cellStyle name="Обычный 9 3 5 5" xfId="19840"/>
    <cellStyle name="Обычный 9 3 6" xfId="573"/>
    <cellStyle name="Обычный 9 3 6 2" xfId="10953"/>
    <cellStyle name="Обычный 9 3 6 2 2" xfId="19841"/>
    <cellStyle name="Обычный 9 3 6 3" xfId="10954"/>
    <cellStyle name="Обычный 9 3 6 4" xfId="19842"/>
    <cellStyle name="Обычный 9 3 7" xfId="10955"/>
    <cellStyle name="Обычный 9 3 7 2" xfId="19843"/>
    <cellStyle name="Обычный 9 3 8" xfId="10956"/>
    <cellStyle name="Обычный 9 3 8 2" xfId="19844"/>
    <cellStyle name="Обычный 9 3 9" xfId="10957"/>
    <cellStyle name="Обычный 9 4" xfId="574"/>
    <cellStyle name="Обычный 9 4 2" xfId="575"/>
    <cellStyle name="Обычный 9 4 2 2" xfId="576"/>
    <cellStyle name="Обычный 9 4 2 2 2" xfId="10958"/>
    <cellStyle name="Обычный 9 4 2 2 3" xfId="19845"/>
    <cellStyle name="Обычный 9 4 2 3" xfId="10959"/>
    <cellStyle name="Обычный 9 4 2 4" xfId="19846"/>
    <cellStyle name="Обычный 9 4 3" xfId="577"/>
    <cellStyle name="Обычный 9 4 3 2" xfId="10960"/>
    <cellStyle name="Обычный 9 4 3 3" xfId="19847"/>
    <cellStyle name="Обычный 9 4 4" xfId="10961"/>
    <cellStyle name="Обычный 9 4 4 2" xfId="19848"/>
    <cellStyle name="Обычный 9 4 5" xfId="10962"/>
    <cellStyle name="Обычный 9 4 6" xfId="19849"/>
    <cellStyle name="Обычный 9 5" xfId="578"/>
    <cellStyle name="Обычный 9 5 2" xfId="579"/>
    <cellStyle name="Обычный 9 5 2 2" xfId="580"/>
    <cellStyle name="Обычный 9 5 2 2 2" xfId="10963"/>
    <cellStyle name="Обычный 9 5 2 2 2 2" xfId="19850"/>
    <cellStyle name="Обычный 9 5 2 2 3" xfId="10964"/>
    <cellStyle name="Обычный 9 5 2 2 3 2" xfId="19851"/>
    <cellStyle name="Обычный 9 5 2 2 4" xfId="10965"/>
    <cellStyle name="Обычный 9 5 2 2 4 2" xfId="19852"/>
    <cellStyle name="Обычный 9 5 2 2 5" xfId="10966"/>
    <cellStyle name="Обычный 9 5 2 2 6" xfId="19853"/>
    <cellStyle name="Обычный 9 5 2 3" xfId="10967"/>
    <cellStyle name="Обычный 9 5 2 3 2" xfId="19854"/>
    <cellStyle name="Обычный 9 5 2 4" xfId="10968"/>
    <cellStyle name="Обычный 9 5 2 4 2" xfId="19855"/>
    <cellStyle name="Обычный 9 5 2 5" xfId="10969"/>
    <cellStyle name="Обычный 9 5 2 5 2" xfId="19856"/>
    <cellStyle name="Обычный 9 5 2 6" xfId="10970"/>
    <cellStyle name="Обычный 9 5 2 7" xfId="19857"/>
    <cellStyle name="Обычный 9 5 3" xfId="581"/>
    <cellStyle name="Обычный 9 5 3 2" xfId="10971"/>
    <cellStyle name="Обычный 9 5 3 2 2" xfId="10972"/>
    <cellStyle name="Обычный 9 5 3 2 2 2" xfId="19858"/>
    <cellStyle name="Обычный 9 5 3 2 3" xfId="19859"/>
    <cellStyle name="Обычный 9 5 3 3" xfId="10973"/>
    <cellStyle name="Обычный 9 5 3 3 2" xfId="19860"/>
    <cellStyle name="Обычный 9 5 3 4" xfId="10974"/>
    <cellStyle name="Обычный 9 5 3 4 2" xfId="19861"/>
    <cellStyle name="Обычный 9 5 3 5" xfId="10975"/>
    <cellStyle name="Обычный 9 5 3 5 2" xfId="19862"/>
    <cellStyle name="Обычный 9 5 3 6" xfId="10976"/>
    <cellStyle name="Обычный 9 5 3 7" xfId="19863"/>
    <cellStyle name="Обычный 9 5 4" xfId="10977"/>
    <cellStyle name="Обычный 9 5 4 2" xfId="10978"/>
    <cellStyle name="Обычный 9 5 4 2 2" xfId="19864"/>
    <cellStyle name="Обычный 9 5 4 3" xfId="19865"/>
    <cellStyle name="Обычный 9 5 5" xfId="10979"/>
    <cellStyle name="Обычный 9 5 5 2" xfId="19866"/>
    <cellStyle name="Обычный 9 5 6" xfId="10980"/>
    <cellStyle name="Обычный 9 5 6 2" xfId="19867"/>
    <cellStyle name="Обычный 9 5 7" xfId="10981"/>
    <cellStyle name="Обычный 9 5 7 2" xfId="19868"/>
    <cellStyle name="Обычный 9 5 8" xfId="10982"/>
    <cellStyle name="Обычный 9 5 9" xfId="19869"/>
    <cellStyle name="Обычный 9 6" xfId="582"/>
    <cellStyle name="Обычный 9 6 2" xfId="583"/>
    <cellStyle name="Обычный 9 6 2 2" xfId="10983"/>
    <cellStyle name="Обычный 9 6 2 3" xfId="10984"/>
    <cellStyle name="Обычный 9 6 2 4" xfId="19870"/>
    <cellStyle name="Обычный 9 6 3" xfId="10985"/>
    <cellStyle name="Обычный 9 6 4" xfId="10986"/>
    <cellStyle name="Обычный 9 6 5" xfId="19871"/>
    <cellStyle name="Обычный 9 7" xfId="584"/>
    <cellStyle name="Обычный 9 7 2" xfId="10987"/>
    <cellStyle name="Обычный 9 7 3" xfId="10988"/>
    <cellStyle name="Обычный 9 7 4" xfId="19872"/>
    <cellStyle name="Обычный 9 8" xfId="10989"/>
    <cellStyle name="Обычный 9 8 2" xfId="19873"/>
    <cellStyle name="Обычный 9 9" xfId="10990"/>
    <cellStyle name="Обычный 90" xfId="10991"/>
    <cellStyle name="Обычный 91" xfId="10992"/>
    <cellStyle name="Обычный 92" xfId="10993"/>
    <cellStyle name="Обычный 92 2" xfId="19874"/>
    <cellStyle name="Обычный_Формат МЭ  - (кор  08 09 2010) 2" xfId="20416"/>
    <cellStyle name="Обычный_Форматы по компаниям_last" xfId="11859"/>
    <cellStyle name="Ошибка" xfId="10994"/>
    <cellStyle name="Плохой 2" xfId="585"/>
    <cellStyle name="Плохой 2 2" xfId="10995"/>
    <cellStyle name="Плохой 3" xfId="10996"/>
    <cellStyle name="Плохой 3 2" xfId="10997"/>
    <cellStyle name="Плохой 3 3" xfId="10998"/>
    <cellStyle name="Плохой 4" xfId="10999"/>
    <cellStyle name="Плохой 4 2" xfId="11000"/>
    <cellStyle name="Плохой 5" xfId="11001"/>
    <cellStyle name="Плохой 5 2" xfId="11002"/>
    <cellStyle name="Плохой 6" xfId="11003"/>
    <cellStyle name="Плохой 6 2" xfId="11004"/>
    <cellStyle name="Плохой 7" xfId="11005"/>
    <cellStyle name="Плохой 7 2" xfId="11006"/>
    <cellStyle name="Плохой 8" xfId="11007"/>
    <cellStyle name="Плохой 8 2" xfId="11008"/>
    <cellStyle name="Плохой 9" xfId="11009"/>
    <cellStyle name="Плохой 9 2" xfId="11010"/>
    <cellStyle name="По центру с переносом" xfId="11011"/>
    <cellStyle name="По ширине с переносом" xfId="11012"/>
    <cellStyle name="Подгруппа" xfId="11013"/>
    <cellStyle name="Поле ввода" xfId="11014"/>
    <cellStyle name="Пояснение 2" xfId="586"/>
    <cellStyle name="Пояснение 2 2" xfId="11015"/>
    <cellStyle name="Пояснение 3" xfId="11016"/>
    <cellStyle name="Пояснение 3 2" xfId="11017"/>
    <cellStyle name="Пояснение 4" xfId="11018"/>
    <cellStyle name="Пояснение 4 2" xfId="11019"/>
    <cellStyle name="Пояснение 5" xfId="11020"/>
    <cellStyle name="Пояснение 5 2" xfId="11021"/>
    <cellStyle name="Пояснение 6" xfId="11022"/>
    <cellStyle name="Пояснение 6 2" xfId="11023"/>
    <cellStyle name="Пояснение 7" xfId="11024"/>
    <cellStyle name="Пояснение 7 2" xfId="11025"/>
    <cellStyle name="Пояснение 8" xfId="11026"/>
    <cellStyle name="Пояснение 8 2" xfId="11027"/>
    <cellStyle name="Пояснение 9" xfId="11028"/>
    <cellStyle name="Пояснение 9 2" xfId="11029"/>
    <cellStyle name="Примечание 10" xfId="11030"/>
    <cellStyle name="Примечание 10 2" xfId="11031"/>
    <cellStyle name="Примечание 10_46EE.2011(v1.0)" xfId="11032"/>
    <cellStyle name="Примечание 11" xfId="11033"/>
    <cellStyle name="Примечание 11 2" xfId="11034"/>
    <cellStyle name="Примечание 11_46EE.2011(v1.0)" xfId="11035"/>
    <cellStyle name="Примечание 12" xfId="11036"/>
    <cellStyle name="Примечание 12 2" xfId="11037"/>
    <cellStyle name="Примечание 12_46EE.2011(v1.0)" xfId="11038"/>
    <cellStyle name="Примечание 13" xfId="11039"/>
    <cellStyle name="Примечание 14" xfId="11040"/>
    <cellStyle name="Примечание 15" xfId="11041"/>
    <cellStyle name="Примечание 16" xfId="11042"/>
    <cellStyle name="Примечание 17" xfId="11043"/>
    <cellStyle name="Примечание 18" xfId="11044"/>
    <cellStyle name="Примечание 2" xfId="587"/>
    <cellStyle name="Примечание 2 10" xfId="11045"/>
    <cellStyle name="Примечание 2 2" xfId="11046"/>
    <cellStyle name="Примечание 2 2 2" xfId="11047"/>
    <cellStyle name="Примечание 2 2 3" xfId="11048"/>
    <cellStyle name="Примечание 2 3" xfId="11049"/>
    <cellStyle name="Примечание 2 3 2" xfId="11050"/>
    <cellStyle name="Примечание 2 4" xfId="11051"/>
    <cellStyle name="Примечание 2 5" xfId="11052"/>
    <cellStyle name="Примечание 2 6" xfId="11053"/>
    <cellStyle name="Примечание 2 7" xfId="11054"/>
    <cellStyle name="Примечание 2 8" xfId="11055"/>
    <cellStyle name="Примечание 2 9" xfId="11056"/>
    <cellStyle name="Примечание 2_46EE.2011(v1.0)" xfId="11057"/>
    <cellStyle name="Примечание 3" xfId="11058"/>
    <cellStyle name="Примечание 3 2" xfId="11059"/>
    <cellStyle name="Примечание 3 3" xfId="11060"/>
    <cellStyle name="Примечание 3 4" xfId="11061"/>
    <cellStyle name="Примечание 3 5" xfId="11062"/>
    <cellStyle name="Примечание 3 6" xfId="11063"/>
    <cellStyle name="Примечание 3 7" xfId="11064"/>
    <cellStyle name="Примечание 3 8" xfId="11065"/>
    <cellStyle name="Примечание 3 9" xfId="11066"/>
    <cellStyle name="Примечание 3_46EE.2011(v1.0)" xfId="11067"/>
    <cellStyle name="Примечание 4" xfId="11068"/>
    <cellStyle name="Примечание 4 2" xfId="11069"/>
    <cellStyle name="Примечание 4 3" xfId="11070"/>
    <cellStyle name="Примечание 4 4" xfId="11071"/>
    <cellStyle name="Примечание 4 5" xfId="11072"/>
    <cellStyle name="Примечание 4 6" xfId="11073"/>
    <cellStyle name="Примечание 4 7" xfId="11074"/>
    <cellStyle name="Примечание 4 8" xfId="11075"/>
    <cellStyle name="Примечание 4_46EE.2011(v1.0)" xfId="11076"/>
    <cellStyle name="Примечание 5" xfId="11077"/>
    <cellStyle name="Примечание 5 2" xfId="11078"/>
    <cellStyle name="Примечание 5 3" xfId="11079"/>
    <cellStyle name="Примечание 5 4" xfId="11080"/>
    <cellStyle name="Примечание 5 5" xfId="11081"/>
    <cellStyle name="Примечание 5 6" xfId="11082"/>
    <cellStyle name="Примечание 5 7" xfId="11083"/>
    <cellStyle name="Примечание 5 8" xfId="11084"/>
    <cellStyle name="Примечание 5_46EE.2011(v1.0)" xfId="11085"/>
    <cellStyle name="Примечание 6" xfId="11086"/>
    <cellStyle name="Примечание 6 2" xfId="11087"/>
    <cellStyle name="Примечание 6_46EE.2011(v1.0)" xfId="11088"/>
    <cellStyle name="Примечание 7" xfId="11089"/>
    <cellStyle name="Примечание 7 2" xfId="11090"/>
    <cellStyle name="Примечание 7_46EE.2011(v1.0)" xfId="11091"/>
    <cellStyle name="Примечание 8" xfId="11092"/>
    <cellStyle name="Примечание 8 2" xfId="11093"/>
    <cellStyle name="Примечание 8_46EE.2011(v1.0)" xfId="11094"/>
    <cellStyle name="Примечание 9" xfId="11095"/>
    <cellStyle name="Примечание 9 2" xfId="11096"/>
    <cellStyle name="Примечание 9_46EE.2011(v1.0)" xfId="11097"/>
    <cellStyle name="Продукт" xfId="11098"/>
    <cellStyle name="Процентный 10" xfId="11099"/>
    <cellStyle name="Процентный 11" xfId="11100"/>
    <cellStyle name="Процентный 12" xfId="11101"/>
    <cellStyle name="Процентный 13" xfId="11102"/>
    <cellStyle name="Процентный 14" xfId="11103"/>
    <cellStyle name="Процентный 2" xfId="588"/>
    <cellStyle name="Процентный 2 2" xfId="11104"/>
    <cellStyle name="Процентный 2 2 2" xfId="11105"/>
    <cellStyle name="Процентный 2 2 2 2" xfId="11106"/>
    <cellStyle name="Процентный 2 2 2 2 2" xfId="11107"/>
    <cellStyle name="Процентный 2 2 2 2 2 2" xfId="11108"/>
    <cellStyle name="Процентный 2 2 2 2 2 2 2" xfId="19875"/>
    <cellStyle name="Процентный 2 2 2 2 2 3" xfId="11109"/>
    <cellStyle name="Процентный 2 2 2 2 2 3 2" xfId="19876"/>
    <cellStyle name="Процентный 2 2 2 2 2 4" xfId="19877"/>
    <cellStyle name="Процентный 2 2 2 2 3" xfId="11110"/>
    <cellStyle name="Процентный 2 2 2 2 3 2" xfId="19878"/>
    <cellStyle name="Процентный 2 2 2 2 4" xfId="11111"/>
    <cellStyle name="Процентный 2 2 2 2 4 2" xfId="19879"/>
    <cellStyle name="Процентный 2 2 2 2 5" xfId="19880"/>
    <cellStyle name="Процентный 2 2 2 3" xfId="11112"/>
    <cellStyle name="Процентный 2 2 2 3 2" xfId="11113"/>
    <cellStyle name="Процентный 2 2 2 3 2 2" xfId="11114"/>
    <cellStyle name="Процентный 2 2 2 3 2 2 2" xfId="19881"/>
    <cellStyle name="Процентный 2 2 2 3 2 3" xfId="19882"/>
    <cellStyle name="Процентный 2 2 2 3 3" xfId="11115"/>
    <cellStyle name="Процентный 2 2 2 3 3 2" xfId="19883"/>
    <cellStyle name="Процентный 2 2 2 3 4" xfId="11116"/>
    <cellStyle name="Процентный 2 2 2 3 4 2" xfId="19884"/>
    <cellStyle name="Процентный 2 2 2 3 5" xfId="19885"/>
    <cellStyle name="Процентный 2 2 2 4" xfId="11117"/>
    <cellStyle name="Процентный 2 2 2 4 2" xfId="11118"/>
    <cellStyle name="Процентный 2 2 2 4 2 2" xfId="19886"/>
    <cellStyle name="Процентный 2 2 2 4 3" xfId="19887"/>
    <cellStyle name="Процентный 2 2 2 5" xfId="11119"/>
    <cellStyle name="Процентный 2 2 2 5 2" xfId="19888"/>
    <cellStyle name="Процентный 2 2 2 6" xfId="11120"/>
    <cellStyle name="Процентный 2 2 2 6 2" xfId="19889"/>
    <cellStyle name="Процентный 2 2 2 7" xfId="19890"/>
    <cellStyle name="Процентный 2 2 3" xfId="11121"/>
    <cellStyle name="Процентный 2 2 4" xfId="11122"/>
    <cellStyle name="Процентный 2 2 5" xfId="11123"/>
    <cellStyle name="Процентный 2 2 6" xfId="19891"/>
    <cellStyle name="Процентный 2 3" xfId="11124"/>
    <cellStyle name="Процентный 2 3 2" xfId="11125"/>
    <cellStyle name="Процентный 2 4" xfId="11126"/>
    <cellStyle name="Процентный 2 4 2" xfId="11127"/>
    <cellStyle name="Процентный 2 5" xfId="11128"/>
    <cellStyle name="Процентный 2 6" xfId="11129"/>
    <cellStyle name="Процентный 3" xfId="589"/>
    <cellStyle name="Процентный 3 2" xfId="11130"/>
    <cellStyle name="Процентный 3 2 2" xfId="11131"/>
    <cellStyle name="Процентный 3 3" xfId="11132"/>
    <cellStyle name="Процентный 3 3 2" xfId="11133"/>
    <cellStyle name="Процентный 3 4" xfId="11134"/>
    <cellStyle name="Процентный 3 5" xfId="11135"/>
    <cellStyle name="Процентный 4" xfId="11136"/>
    <cellStyle name="Процентный 4 2" xfId="11137"/>
    <cellStyle name="Процентный 4 2 2" xfId="11138"/>
    <cellStyle name="Процентный 4 2 2 2" xfId="11139"/>
    <cellStyle name="Процентный 4 2 2 2 2" xfId="11140"/>
    <cellStyle name="Процентный 4 2 2 2 2 2" xfId="11141"/>
    <cellStyle name="Процентный 4 2 2 2 2 2 2" xfId="19892"/>
    <cellStyle name="Процентный 4 2 2 2 2 3" xfId="19893"/>
    <cellStyle name="Процентный 4 2 2 2 3" xfId="11142"/>
    <cellStyle name="Процентный 4 2 2 2 3 2" xfId="19894"/>
    <cellStyle name="Процентный 4 2 2 2 4" xfId="19895"/>
    <cellStyle name="Процентный 4 2 2 3" xfId="11143"/>
    <cellStyle name="Процентный 4 2 2 3 2" xfId="11144"/>
    <cellStyle name="Процентный 4 2 2 3 2 2" xfId="19896"/>
    <cellStyle name="Процентный 4 2 2 3 3" xfId="19897"/>
    <cellStyle name="Процентный 4 2 2 4" xfId="11145"/>
    <cellStyle name="Процентный 4 2 2 4 2" xfId="19898"/>
    <cellStyle name="Процентный 4 2 2 5" xfId="19899"/>
    <cellStyle name="Процентный 4 2 3" xfId="11146"/>
    <cellStyle name="Процентный 4 2 3 2" xfId="11147"/>
    <cellStyle name="Процентный 4 2 3 2 2" xfId="11148"/>
    <cellStyle name="Процентный 4 2 3 2 2 2" xfId="11149"/>
    <cellStyle name="Процентный 4 2 3 2 2 2 2" xfId="19900"/>
    <cellStyle name="Процентный 4 2 3 2 2 3" xfId="19901"/>
    <cellStyle name="Процентный 4 2 3 2 3" xfId="11150"/>
    <cellStyle name="Процентный 4 2 3 2 3 2" xfId="19902"/>
    <cellStyle name="Процентный 4 2 3 2 4" xfId="19903"/>
    <cellStyle name="Процентный 4 2 3 3" xfId="11151"/>
    <cellStyle name="Процентный 4 2 3 3 2" xfId="11152"/>
    <cellStyle name="Процентный 4 2 3 3 2 2" xfId="19904"/>
    <cellStyle name="Процентный 4 2 3 3 3" xfId="19905"/>
    <cellStyle name="Процентный 4 2 3 4" xfId="11153"/>
    <cellStyle name="Процентный 4 2 3 4 2" xfId="19906"/>
    <cellStyle name="Процентный 4 2 3 5" xfId="19907"/>
    <cellStyle name="Процентный 4 2 4" xfId="11154"/>
    <cellStyle name="Процентный 4 2 4 2" xfId="11155"/>
    <cellStyle name="Процентный 4 2 4 2 2" xfId="11156"/>
    <cellStyle name="Процентный 4 2 4 2 2 2" xfId="11157"/>
    <cellStyle name="Процентный 4 2 4 2 2 2 2" xfId="19908"/>
    <cellStyle name="Процентный 4 2 4 2 2 3" xfId="19909"/>
    <cellStyle name="Процентный 4 2 4 2 3" xfId="11158"/>
    <cellStyle name="Процентный 4 2 4 2 3 2" xfId="19910"/>
    <cellStyle name="Процентный 4 2 4 2 4" xfId="19911"/>
    <cellStyle name="Процентный 4 2 4 3" xfId="11159"/>
    <cellStyle name="Процентный 4 2 4 3 2" xfId="11160"/>
    <cellStyle name="Процентный 4 2 4 3 2 2" xfId="19912"/>
    <cellStyle name="Процентный 4 2 4 3 3" xfId="19913"/>
    <cellStyle name="Процентный 4 2 4 4" xfId="11161"/>
    <cellStyle name="Процентный 4 2 4 4 2" xfId="19914"/>
    <cellStyle name="Процентный 4 2 4 5" xfId="19915"/>
    <cellStyle name="Процентный 4 2 5" xfId="11162"/>
    <cellStyle name="Процентный 4 2 5 2" xfId="11163"/>
    <cellStyle name="Процентный 4 2 5 2 2" xfId="11164"/>
    <cellStyle name="Процентный 4 2 5 2 2 2" xfId="19916"/>
    <cellStyle name="Процентный 4 2 5 2 3" xfId="19917"/>
    <cellStyle name="Процентный 4 2 5 3" xfId="11165"/>
    <cellStyle name="Процентный 4 2 5 3 2" xfId="19918"/>
    <cellStyle name="Процентный 4 2 5 4" xfId="19919"/>
    <cellStyle name="Процентный 4 2 6" xfId="11166"/>
    <cellStyle name="Процентный 4 2 6 2" xfId="11167"/>
    <cellStyle name="Процентный 4 2 6 2 2" xfId="19920"/>
    <cellStyle name="Процентный 4 2 6 3" xfId="19921"/>
    <cellStyle name="Процентный 4 2 7" xfId="11168"/>
    <cellStyle name="Процентный 4 2 7 2" xfId="19922"/>
    <cellStyle name="Процентный 4 2 8" xfId="19923"/>
    <cellStyle name="Процентный 4 3" xfId="11169"/>
    <cellStyle name="Процентный 4 3 2" xfId="11170"/>
    <cellStyle name="Процентный 4 3 2 2" xfId="11171"/>
    <cellStyle name="Процентный 4 3 2 2 2" xfId="11172"/>
    <cellStyle name="Процентный 4 3 2 2 2 2" xfId="19924"/>
    <cellStyle name="Процентный 4 3 2 2 3" xfId="19925"/>
    <cellStyle name="Процентный 4 3 2 3" xfId="11173"/>
    <cellStyle name="Процентный 4 3 2 3 2" xfId="19926"/>
    <cellStyle name="Процентный 4 3 2 4" xfId="19927"/>
    <cellStyle name="Процентный 4 3 3" xfId="11174"/>
    <cellStyle name="Процентный 4 3 3 2" xfId="11175"/>
    <cellStyle name="Процентный 4 3 3 2 2" xfId="19928"/>
    <cellStyle name="Процентный 4 3 3 3" xfId="19929"/>
    <cellStyle name="Процентный 4 3 4" xfId="11176"/>
    <cellStyle name="Процентный 4 3 4 2" xfId="19930"/>
    <cellStyle name="Процентный 4 3 5" xfId="19931"/>
    <cellStyle name="Процентный 4 4" xfId="11177"/>
    <cellStyle name="Процентный 4 4 2" xfId="11178"/>
    <cellStyle name="Процентный 4 4 2 2" xfId="11179"/>
    <cellStyle name="Процентный 4 4 2 2 2" xfId="11180"/>
    <cellStyle name="Процентный 4 4 2 2 2 2" xfId="19932"/>
    <cellStyle name="Процентный 4 4 2 2 3" xfId="19933"/>
    <cellStyle name="Процентный 4 4 2 3" xfId="11181"/>
    <cellStyle name="Процентный 4 4 2 3 2" xfId="19934"/>
    <cellStyle name="Процентный 4 4 2 4" xfId="19935"/>
    <cellStyle name="Процентный 4 4 3" xfId="11182"/>
    <cellStyle name="Процентный 4 4 3 2" xfId="11183"/>
    <cellStyle name="Процентный 4 4 3 2 2" xfId="19936"/>
    <cellStyle name="Процентный 4 4 3 3" xfId="19937"/>
    <cellStyle name="Процентный 4 4 4" xfId="11184"/>
    <cellStyle name="Процентный 4 4 4 2" xfId="19938"/>
    <cellStyle name="Процентный 4 4 5" xfId="19939"/>
    <cellStyle name="Процентный 4 5" xfId="11185"/>
    <cellStyle name="Процентный 4 5 2" xfId="11186"/>
    <cellStyle name="Процентный 4 5 2 2" xfId="11187"/>
    <cellStyle name="Процентный 4 5 2 2 2" xfId="11188"/>
    <cellStyle name="Процентный 4 5 2 2 2 2" xfId="19940"/>
    <cellStyle name="Процентный 4 5 2 2 3" xfId="19941"/>
    <cellStyle name="Процентный 4 5 2 3" xfId="11189"/>
    <cellStyle name="Процентный 4 5 2 3 2" xfId="19942"/>
    <cellStyle name="Процентный 4 5 2 4" xfId="19943"/>
    <cellStyle name="Процентный 4 5 3" xfId="11190"/>
    <cellStyle name="Процентный 4 5 3 2" xfId="11191"/>
    <cellStyle name="Процентный 4 5 3 2 2" xfId="19944"/>
    <cellStyle name="Процентный 4 5 3 3" xfId="19945"/>
    <cellStyle name="Процентный 4 5 4" xfId="11192"/>
    <cellStyle name="Процентный 4 5 4 2" xfId="19946"/>
    <cellStyle name="Процентный 4 5 5" xfId="19947"/>
    <cellStyle name="Процентный 4 6" xfId="11193"/>
    <cellStyle name="Процентный 4 7" xfId="19948"/>
    <cellStyle name="Процентный 5" xfId="11194"/>
    <cellStyle name="Процентный 5 2" xfId="11195"/>
    <cellStyle name="Процентный 5 3" xfId="11196"/>
    <cellStyle name="Процентный 5 4" xfId="11197"/>
    <cellStyle name="Процентный 6" xfId="11198"/>
    <cellStyle name="Процентный 6 2" xfId="11199"/>
    <cellStyle name="Процентный 6 2 2" xfId="11200"/>
    <cellStyle name="Процентный 6 3" xfId="11201"/>
    <cellStyle name="Процентный 7" xfId="11202"/>
    <cellStyle name="Процентный 7 2" xfId="11203"/>
    <cellStyle name="Процентный 8" xfId="11204"/>
    <cellStyle name="Процентный 9" xfId="11205"/>
    <cellStyle name="Проценты_формула" xfId="11206"/>
    <cellStyle name="ПТО" xfId="11207"/>
    <cellStyle name="Пункт раздела" xfId="11208"/>
    <cellStyle name="Разница" xfId="11209"/>
    <cellStyle name="Рамки" xfId="11210"/>
    <cellStyle name="Сверхулин" xfId="11211"/>
    <cellStyle name="Сводная таблица" xfId="11212"/>
    <cellStyle name="Связанная ячейка 2" xfId="590"/>
    <cellStyle name="Связанная ячейка 2 2" xfId="11213"/>
    <cellStyle name="Связанная ячейка 2_46EE.2011(v1.0)" xfId="11214"/>
    <cellStyle name="Связанная ячейка 3" xfId="11215"/>
    <cellStyle name="Связанная ячейка 3 2" xfId="11216"/>
    <cellStyle name="Связанная ячейка 3_46EE.2011(v1.0)" xfId="11217"/>
    <cellStyle name="Связанная ячейка 4" xfId="11218"/>
    <cellStyle name="Связанная ячейка 4 2" xfId="11219"/>
    <cellStyle name="Связанная ячейка 4_46EE.2011(v1.0)" xfId="11220"/>
    <cellStyle name="Связанная ячейка 5" xfId="11221"/>
    <cellStyle name="Связанная ячейка 5 2" xfId="11222"/>
    <cellStyle name="Связанная ячейка 5_46EE.2011(v1.0)" xfId="11223"/>
    <cellStyle name="Связанная ячейка 6" xfId="11224"/>
    <cellStyle name="Связанная ячейка 6 2" xfId="11225"/>
    <cellStyle name="Связанная ячейка 6_46EE.2011(v1.0)" xfId="11226"/>
    <cellStyle name="Связанная ячейка 7" xfId="11227"/>
    <cellStyle name="Связанная ячейка 7 2" xfId="11228"/>
    <cellStyle name="Связанная ячейка 7_46EE.2011(v1.0)" xfId="11229"/>
    <cellStyle name="Связанная ячейка 8" xfId="11230"/>
    <cellStyle name="Связанная ячейка 8 2" xfId="11231"/>
    <cellStyle name="Связанная ячейка 8_46EE.2011(v1.0)" xfId="11232"/>
    <cellStyle name="Связанная ячейка 9" xfId="11233"/>
    <cellStyle name="Связанная ячейка 9 2" xfId="11234"/>
    <cellStyle name="Связанная ячейка 9_46EE.2011(v1.0)" xfId="11235"/>
    <cellStyle name="Стиль 1" xfId="591"/>
    <cellStyle name="Стиль 1 2" xfId="11236"/>
    <cellStyle name="Стиль 1 2 2" xfId="11237"/>
    <cellStyle name="Стиль 1 2 2 2" xfId="11238"/>
    <cellStyle name="Стиль 1 2 3" xfId="11239"/>
    <cellStyle name="Стиль 1 2 4" xfId="11240"/>
    <cellStyle name="Стиль 1 3" xfId="11241"/>
    <cellStyle name="Стиль 1 4" xfId="11242"/>
    <cellStyle name="Стиль 1 5" xfId="11243"/>
    <cellStyle name="Стиль 1 6" xfId="11244"/>
    <cellStyle name="Стиль 1 7" xfId="11245"/>
    <cellStyle name="Стиль 1 8" xfId="11246"/>
    <cellStyle name="Стиль 1_ATT00040" xfId="11247"/>
    <cellStyle name="Стиль 10" xfId="11248"/>
    <cellStyle name="Стиль 12" xfId="11249"/>
    <cellStyle name="Стиль 2" xfId="11250"/>
    <cellStyle name="Стиль 8" xfId="11251"/>
    <cellStyle name="Стиль 9" xfId="11252"/>
    <cellStyle name="Субсчет" xfId="11253"/>
    <cellStyle name="Счет" xfId="11254"/>
    <cellStyle name="ТаблицаТекст" xfId="11255"/>
    <cellStyle name="ТЕКСТ" xfId="11256"/>
    <cellStyle name="Текст 2" xfId="11257"/>
    <cellStyle name="Текст 2 2" xfId="11258"/>
    <cellStyle name="Текст 2 3" xfId="11259"/>
    <cellStyle name="ТЕКСТ 3" xfId="11260"/>
    <cellStyle name="ТЕКСТ 4" xfId="11261"/>
    <cellStyle name="ТЕКСТ 5" xfId="11262"/>
    <cellStyle name="ТЕКСТ 6" xfId="11263"/>
    <cellStyle name="ТЕКСТ 7" xfId="11264"/>
    <cellStyle name="ТЕКСТ 8" xfId="11265"/>
    <cellStyle name="Текст предупреждения 2" xfId="592"/>
    <cellStyle name="Текст предупреждения 2 2" xfId="11266"/>
    <cellStyle name="Текст предупреждения 3" xfId="11267"/>
    <cellStyle name="Текст предупреждения 3 2" xfId="11268"/>
    <cellStyle name="Текст предупреждения 4" xfId="11269"/>
    <cellStyle name="Текст предупреждения 4 2" xfId="11270"/>
    <cellStyle name="Текст предупреждения 5" xfId="11271"/>
    <cellStyle name="Текст предупреждения 5 2" xfId="11272"/>
    <cellStyle name="Текст предупреждения 6" xfId="11273"/>
    <cellStyle name="Текст предупреждения 6 2" xfId="11274"/>
    <cellStyle name="Текст предупреждения 7" xfId="11275"/>
    <cellStyle name="Текст предупреждения 7 2" xfId="11276"/>
    <cellStyle name="Текст предупреждения 8" xfId="11277"/>
    <cellStyle name="Текст предупреждения 8 2" xfId="11278"/>
    <cellStyle name="Текст предупреждения 9" xfId="11279"/>
    <cellStyle name="Текст предупреждения 9 2" xfId="11280"/>
    <cellStyle name="Текстовый" xfId="11281"/>
    <cellStyle name="Текстовый 2" xfId="11282"/>
    <cellStyle name="Текстовый 3" xfId="11283"/>
    <cellStyle name="Текстовый 4" xfId="11284"/>
    <cellStyle name="Текстовый 5" xfId="11285"/>
    <cellStyle name="Текстовый 6" xfId="11286"/>
    <cellStyle name="Текстовый 7" xfId="11287"/>
    <cellStyle name="Текстовый 8" xfId="11288"/>
    <cellStyle name="Текстовый_1" xfId="11289"/>
    <cellStyle name="ТП-№№" xfId="11290"/>
    <cellStyle name="Тысячи [0]_22гк" xfId="11291"/>
    <cellStyle name="Тысячи_14APnakl" xfId="11292"/>
    <cellStyle name="ФИКСИРОВАННЫЙ" xfId="11293"/>
    <cellStyle name="ФИКСИРОВАННЫЙ 2" xfId="11294"/>
    <cellStyle name="ФИКСИРОВАННЫЙ 3" xfId="11295"/>
    <cellStyle name="ФИКСИРОВАННЫЙ 4" xfId="11296"/>
    <cellStyle name="ФИКСИРОВАННЫЙ 5" xfId="11297"/>
    <cellStyle name="ФИКСИРОВАННЫЙ 6" xfId="11298"/>
    <cellStyle name="ФИКСИРОВАННЫЙ 7" xfId="11299"/>
    <cellStyle name="ФИКСИРОВАННЫЙ 8" xfId="11300"/>
    <cellStyle name="ФИКСИРОВАННЫЙ_1" xfId="11301"/>
    <cellStyle name="Финансовый 10" xfId="11302"/>
    <cellStyle name="Финансовый 10 2" xfId="11303"/>
    <cellStyle name="Финансовый 10 3" xfId="11304"/>
    <cellStyle name="Финансовый 11" xfId="11305"/>
    <cellStyle name="Финансовый 11 2" xfId="11306"/>
    <cellStyle name="Финансовый 12" xfId="11307"/>
    <cellStyle name="Финансовый 12 2" xfId="11308"/>
    <cellStyle name="Финансовый 12 2 2" xfId="11309"/>
    <cellStyle name="Финансовый 12 2 2 2" xfId="11310"/>
    <cellStyle name="Финансовый 12 2 2 2 2" xfId="19949"/>
    <cellStyle name="Финансовый 12 2 2 3" xfId="11311"/>
    <cellStyle name="Финансовый 12 2 2 3 2" xfId="19950"/>
    <cellStyle name="Финансовый 12 2 2 4" xfId="19951"/>
    <cellStyle name="Финансовый 12 2 3" xfId="11312"/>
    <cellStyle name="Финансовый 12 2 3 2" xfId="19952"/>
    <cellStyle name="Финансовый 12 2 4" xfId="11313"/>
    <cellStyle name="Финансовый 12 2 4 2" xfId="19953"/>
    <cellStyle name="Финансовый 12 2 5" xfId="19954"/>
    <cellStyle name="Финансовый 12 3" xfId="11314"/>
    <cellStyle name="Финансовый 12 3 2" xfId="11315"/>
    <cellStyle name="Финансовый 12 3 2 2" xfId="11316"/>
    <cellStyle name="Финансовый 12 3 2 2 2" xfId="19955"/>
    <cellStyle name="Финансовый 12 3 2 3" xfId="19956"/>
    <cellStyle name="Финансовый 12 3 3" xfId="11317"/>
    <cellStyle name="Финансовый 12 3 3 2" xfId="19957"/>
    <cellStyle name="Финансовый 12 3 4" xfId="11318"/>
    <cellStyle name="Финансовый 12 3 4 2" xfId="19958"/>
    <cellStyle name="Финансовый 12 3 5" xfId="19959"/>
    <cellStyle name="Финансовый 12 4" xfId="11319"/>
    <cellStyle name="Финансовый 12 4 2" xfId="11320"/>
    <cellStyle name="Финансовый 12 4 2 2" xfId="19960"/>
    <cellStyle name="Финансовый 12 4 3" xfId="19961"/>
    <cellStyle name="Финансовый 12 5" xfId="11321"/>
    <cellStyle name="Финансовый 12 5 2" xfId="19962"/>
    <cellStyle name="Финансовый 12 6" xfId="11322"/>
    <cellStyle name="Финансовый 12 6 2" xfId="19963"/>
    <cellStyle name="Финансовый 12 7" xfId="19964"/>
    <cellStyle name="Финансовый 13" xfId="11323"/>
    <cellStyle name="Финансовый 13 2" xfId="11324"/>
    <cellStyle name="Финансовый 13 2 2" xfId="11325"/>
    <cellStyle name="Финансовый 13 2 2 2" xfId="11326"/>
    <cellStyle name="Финансовый 13 2 2 2 2" xfId="19965"/>
    <cellStyle name="Финансовый 13 2 2 3" xfId="11327"/>
    <cellStyle name="Финансовый 13 2 2 3 2" xfId="19966"/>
    <cellStyle name="Финансовый 13 2 2 4" xfId="19967"/>
    <cellStyle name="Финансовый 13 2 3" xfId="11328"/>
    <cellStyle name="Финансовый 13 2 3 2" xfId="19968"/>
    <cellStyle name="Финансовый 13 2 4" xfId="11329"/>
    <cellStyle name="Финансовый 13 2 4 2" xfId="19969"/>
    <cellStyle name="Финансовый 13 2 5" xfId="19970"/>
    <cellStyle name="Финансовый 13 3" xfId="11330"/>
    <cellStyle name="Финансовый 13 3 2" xfId="11331"/>
    <cellStyle name="Финансовый 13 3 2 2" xfId="11332"/>
    <cellStyle name="Финансовый 13 3 2 2 2" xfId="19971"/>
    <cellStyle name="Финансовый 13 3 2 3" xfId="19972"/>
    <cellStyle name="Финансовый 13 3 3" xfId="11333"/>
    <cellStyle name="Финансовый 13 3 3 2" xfId="19973"/>
    <cellStyle name="Финансовый 13 3 4" xfId="11334"/>
    <cellStyle name="Финансовый 13 3 4 2" xfId="19974"/>
    <cellStyle name="Финансовый 13 3 5" xfId="19975"/>
    <cellStyle name="Финансовый 13 4" xfId="11335"/>
    <cellStyle name="Финансовый 13 4 2" xfId="11336"/>
    <cellStyle name="Финансовый 13 4 2 2" xfId="19976"/>
    <cellStyle name="Финансовый 13 4 3" xfId="19977"/>
    <cellStyle name="Финансовый 13 5" xfId="11337"/>
    <cellStyle name="Финансовый 13 5 2" xfId="19978"/>
    <cellStyle name="Финансовый 13 6" xfId="11338"/>
    <cellStyle name="Финансовый 13 6 2" xfId="19979"/>
    <cellStyle name="Финансовый 13 7" xfId="19980"/>
    <cellStyle name="Финансовый 14" xfId="11339"/>
    <cellStyle name="Финансовый 14 2" xfId="11340"/>
    <cellStyle name="Финансовый 14 2 2" xfId="11341"/>
    <cellStyle name="Финансовый 14 2 2 2" xfId="11342"/>
    <cellStyle name="Финансовый 14 2 2 2 2" xfId="19981"/>
    <cellStyle name="Финансовый 14 2 2 3" xfId="11343"/>
    <cellStyle name="Финансовый 14 2 2 3 2" xfId="19982"/>
    <cellStyle name="Финансовый 14 2 2 4" xfId="19983"/>
    <cellStyle name="Финансовый 14 2 3" xfId="11344"/>
    <cellStyle name="Финансовый 14 2 3 2" xfId="19984"/>
    <cellStyle name="Финансовый 14 2 4" xfId="11345"/>
    <cellStyle name="Финансовый 14 2 4 2" xfId="19985"/>
    <cellStyle name="Финансовый 14 2 5" xfId="19986"/>
    <cellStyle name="Финансовый 14 3" xfId="11346"/>
    <cellStyle name="Финансовый 14 3 2" xfId="11347"/>
    <cellStyle name="Финансовый 14 3 2 2" xfId="11348"/>
    <cellStyle name="Финансовый 14 3 2 2 2" xfId="19987"/>
    <cellStyle name="Финансовый 14 3 2 3" xfId="19988"/>
    <cellStyle name="Финансовый 14 3 3" xfId="11349"/>
    <cellStyle name="Финансовый 14 3 3 2" xfId="19989"/>
    <cellStyle name="Финансовый 14 3 4" xfId="11350"/>
    <cellStyle name="Финансовый 14 3 4 2" xfId="19990"/>
    <cellStyle name="Финансовый 14 3 5" xfId="19991"/>
    <cellStyle name="Финансовый 14 4" xfId="11351"/>
    <cellStyle name="Финансовый 14 4 2" xfId="11352"/>
    <cellStyle name="Финансовый 14 4 2 2" xfId="19992"/>
    <cellStyle name="Финансовый 14 4 3" xfId="19993"/>
    <cellStyle name="Финансовый 14 5" xfId="11353"/>
    <cellStyle name="Финансовый 14 5 2" xfId="19994"/>
    <cellStyle name="Финансовый 14 6" xfId="11354"/>
    <cellStyle name="Финансовый 14 6 2" xfId="19995"/>
    <cellStyle name="Финансовый 14 7" xfId="19996"/>
    <cellStyle name="Финансовый 15" xfId="11355"/>
    <cellStyle name="Финансовый 15 2" xfId="11356"/>
    <cellStyle name="Финансовый 15 2 2" xfId="11357"/>
    <cellStyle name="Финансовый 15 2 2 2" xfId="11358"/>
    <cellStyle name="Финансовый 15 2 2 2 2" xfId="19997"/>
    <cellStyle name="Финансовый 15 2 2 3" xfId="11359"/>
    <cellStyle name="Финансовый 15 2 2 3 2" xfId="19998"/>
    <cellStyle name="Финансовый 15 2 2 4" xfId="19999"/>
    <cellStyle name="Финансовый 15 2 3" xfId="11360"/>
    <cellStyle name="Финансовый 15 2 3 2" xfId="20000"/>
    <cellStyle name="Финансовый 15 2 4" xfId="11361"/>
    <cellStyle name="Финансовый 15 2 4 2" xfId="20001"/>
    <cellStyle name="Финансовый 15 2 5" xfId="20002"/>
    <cellStyle name="Финансовый 15 3" xfId="11362"/>
    <cellStyle name="Финансовый 15 3 2" xfId="11363"/>
    <cellStyle name="Финансовый 15 3 2 2" xfId="11364"/>
    <cellStyle name="Финансовый 15 3 2 2 2" xfId="20003"/>
    <cellStyle name="Финансовый 15 3 2 3" xfId="20004"/>
    <cellStyle name="Финансовый 15 3 3" xfId="11365"/>
    <cellStyle name="Финансовый 15 3 3 2" xfId="20005"/>
    <cellStyle name="Финансовый 15 3 4" xfId="11366"/>
    <cellStyle name="Финансовый 15 3 4 2" xfId="20006"/>
    <cellStyle name="Финансовый 15 3 5" xfId="20007"/>
    <cellStyle name="Финансовый 15 4" xfId="11367"/>
    <cellStyle name="Финансовый 15 4 2" xfId="11368"/>
    <cellStyle name="Финансовый 15 4 2 2" xfId="20008"/>
    <cellStyle name="Финансовый 15 4 3" xfId="20009"/>
    <cellStyle name="Финансовый 15 5" xfId="11369"/>
    <cellStyle name="Финансовый 15 5 2" xfId="20010"/>
    <cellStyle name="Финансовый 15 6" xfId="11370"/>
    <cellStyle name="Финансовый 15 6 2" xfId="20011"/>
    <cellStyle name="Финансовый 15 7" xfId="20012"/>
    <cellStyle name="Финансовый 16" xfId="11371"/>
    <cellStyle name="Финансовый 17" xfId="11372"/>
    <cellStyle name="Финансовый 17 2" xfId="11373"/>
    <cellStyle name="Финансовый 17 2 2" xfId="11374"/>
    <cellStyle name="Финансовый 17 2 2 2" xfId="11375"/>
    <cellStyle name="Финансовый 17 2 2 2 2" xfId="20013"/>
    <cellStyle name="Финансовый 17 2 2 3" xfId="11376"/>
    <cellStyle name="Финансовый 17 2 2 3 2" xfId="20014"/>
    <cellStyle name="Финансовый 17 2 2 4" xfId="20015"/>
    <cellStyle name="Финансовый 17 2 3" xfId="11377"/>
    <cellStyle name="Финансовый 17 2 3 2" xfId="20016"/>
    <cellStyle name="Финансовый 17 2 4" xfId="11378"/>
    <cellStyle name="Финансовый 17 2 4 2" xfId="20017"/>
    <cellStyle name="Финансовый 17 2 5" xfId="20018"/>
    <cellStyle name="Финансовый 17 3" xfId="11379"/>
    <cellStyle name="Финансовый 17 3 2" xfId="11380"/>
    <cellStyle name="Финансовый 17 3 2 2" xfId="11381"/>
    <cellStyle name="Финансовый 17 3 2 2 2" xfId="20019"/>
    <cellStyle name="Финансовый 17 3 2 3" xfId="20020"/>
    <cellStyle name="Финансовый 17 3 3" xfId="11382"/>
    <cellStyle name="Финансовый 17 3 3 2" xfId="20021"/>
    <cellStyle name="Финансовый 17 3 4" xfId="11383"/>
    <cellStyle name="Финансовый 17 3 4 2" xfId="20022"/>
    <cellStyle name="Финансовый 17 3 5" xfId="20023"/>
    <cellStyle name="Финансовый 17 4" xfId="11384"/>
    <cellStyle name="Финансовый 17 4 2" xfId="11385"/>
    <cellStyle name="Финансовый 17 4 2 2" xfId="20024"/>
    <cellStyle name="Финансовый 17 4 3" xfId="20025"/>
    <cellStyle name="Финансовый 17 5" xfId="11386"/>
    <cellStyle name="Финансовый 17 5 2" xfId="20026"/>
    <cellStyle name="Финансовый 17 6" xfId="11387"/>
    <cellStyle name="Финансовый 17 6 2" xfId="20027"/>
    <cellStyle name="Финансовый 17 7" xfId="20028"/>
    <cellStyle name="Финансовый 18" xfId="11388"/>
    <cellStyle name="Финансовый 18 2" xfId="11389"/>
    <cellStyle name="Финансовый 18 2 2" xfId="11390"/>
    <cellStyle name="Финансовый 18 2 2 2" xfId="11391"/>
    <cellStyle name="Финансовый 18 2 2 2 2" xfId="20029"/>
    <cellStyle name="Финансовый 18 2 2 3" xfId="11392"/>
    <cellStyle name="Финансовый 18 2 2 3 2" xfId="20030"/>
    <cellStyle name="Финансовый 18 2 2 4" xfId="20031"/>
    <cellStyle name="Финансовый 18 2 3" xfId="11393"/>
    <cellStyle name="Финансовый 18 2 3 2" xfId="20032"/>
    <cellStyle name="Финансовый 18 2 4" xfId="11394"/>
    <cellStyle name="Финансовый 18 2 4 2" xfId="20033"/>
    <cellStyle name="Финансовый 18 2 5" xfId="20034"/>
    <cellStyle name="Финансовый 18 3" xfId="11395"/>
    <cellStyle name="Финансовый 18 3 2" xfId="11396"/>
    <cellStyle name="Финансовый 18 3 2 2" xfId="11397"/>
    <cellStyle name="Финансовый 18 3 2 2 2" xfId="20035"/>
    <cellStyle name="Финансовый 18 3 2 3" xfId="20036"/>
    <cellStyle name="Финансовый 18 3 3" xfId="11398"/>
    <cellStyle name="Финансовый 18 3 3 2" xfId="20037"/>
    <cellStyle name="Финансовый 18 3 4" xfId="11399"/>
    <cellStyle name="Финансовый 18 3 4 2" xfId="20038"/>
    <cellStyle name="Финансовый 18 3 5" xfId="20039"/>
    <cellStyle name="Финансовый 18 4" xfId="11400"/>
    <cellStyle name="Финансовый 18 4 2" xfId="11401"/>
    <cellStyle name="Финансовый 18 4 2 2" xfId="20040"/>
    <cellStyle name="Финансовый 18 4 3" xfId="20041"/>
    <cellStyle name="Финансовый 18 5" xfId="11402"/>
    <cellStyle name="Финансовый 18 5 2" xfId="20042"/>
    <cellStyle name="Финансовый 18 6" xfId="11403"/>
    <cellStyle name="Финансовый 18 6 2" xfId="20043"/>
    <cellStyle name="Финансовый 18 7" xfId="20044"/>
    <cellStyle name="Финансовый 19" xfId="20414"/>
    <cellStyle name="Финансовый 2" xfId="593"/>
    <cellStyle name="Финансовый 2 10" xfId="11404"/>
    <cellStyle name="Финансовый 2 11" xfId="11405"/>
    <cellStyle name="Финансовый 2 12" xfId="11406"/>
    <cellStyle name="Финансовый 2 13" xfId="11407"/>
    <cellStyle name="Финансовый 2 13 2" xfId="20045"/>
    <cellStyle name="Финансовый 2 14" xfId="11408"/>
    <cellStyle name="Финансовый 2 15" xfId="20046"/>
    <cellStyle name="Финансовый 2 2" xfId="594"/>
    <cellStyle name="Финансовый 2 2 10" xfId="11409"/>
    <cellStyle name="Финансовый 2 2 10 2" xfId="20047"/>
    <cellStyle name="Финансовый 2 2 11" xfId="11410"/>
    <cellStyle name="Финансовый 2 2 12" xfId="20048"/>
    <cellStyle name="Финансовый 2 2 2" xfId="595"/>
    <cellStyle name="Финансовый 2 2 2 2" xfId="596"/>
    <cellStyle name="Финансовый 2 2 2 2 2" xfId="597"/>
    <cellStyle name="Финансовый 2 2 2 2 2 2" xfId="11411"/>
    <cellStyle name="Финансовый 2 2 2 2 2 2 2" xfId="11412"/>
    <cellStyle name="Финансовый 2 2 2 2 2 2 2 2" xfId="20049"/>
    <cellStyle name="Финансовый 2 2 2 2 2 2 3" xfId="20050"/>
    <cellStyle name="Финансовый 2 2 2 2 2 3" xfId="11413"/>
    <cellStyle name="Финансовый 2 2 2 2 2 3 2" xfId="20051"/>
    <cellStyle name="Финансовый 2 2 2 2 2 4" xfId="11414"/>
    <cellStyle name="Финансовый 2 2 2 2 2 4 2" xfId="20052"/>
    <cellStyle name="Финансовый 2 2 2 2 3" xfId="598"/>
    <cellStyle name="Финансовый 2 2 2 2 3 2" xfId="599"/>
    <cellStyle name="Финансовый 2 2 2 2 3 2 2" xfId="11415"/>
    <cellStyle name="Финансовый 2 2 2 2 3 2 2 2" xfId="20053"/>
    <cellStyle name="Финансовый 2 2 2 2 3 2 3" xfId="11416"/>
    <cellStyle name="Финансовый 2 2 2 2 3 2 4" xfId="20054"/>
    <cellStyle name="Финансовый 2 2 2 2 3 3" xfId="11417"/>
    <cellStyle name="Финансовый 2 2 2 2 3 3 2" xfId="20055"/>
    <cellStyle name="Финансовый 2 2 2 2 3 4" xfId="11418"/>
    <cellStyle name="Финансовый 2 2 2 2 3 5" xfId="20056"/>
    <cellStyle name="Финансовый 2 2 2 2 4" xfId="600"/>
    <cellStyle name="Финансовый 2 2 2 2 4 2" xfId="11419"/>
    <cellStyle name="Финансовый 2 2 2 2 4 2 2" xfId="20057"/>
    <cellStyle name="Финансовый 2 2 2 2 4 3" xfId="11420"/>
    <cellStyle name="Финансовый 2 2 2 2 4 4" xfId="20058"/>
    <cellStyle name="Финансовый 2 2 2 2 5" xfId="11421"/>
    <cellStyle name="Финансовый 2 2 2 2 5 2" xfId="20059"/>
    <cellStyle name="Финансовый 2 2 2 2 6" xfId="11422"/>
    <cellStyle name="Финансовый 2 2 2 2 6 2" xfId="20060"/>
    <cellStyle name="Финансовый 2 2 2 2 7" xfId="11423"/>
    <cellStyle name="Финансовый 2 2 2 2 8" xfId="20061"/>
    <cellStyle name="Финансовый 2 2 2 3" xfId="601"/>
    <cellStyle name="Финансовый 2 2 2 3 2" xfId="602"/>
    <cellStyle name="Финансовый 2 2 2 3 2 2" xfId="603"/>
    <cellStyle name="Финансовый 2 2 2 3 2 2 2" xfId="11424"/>
    <cellStyle name="Финансовый 2 2 2 3 2 2 2 2" xfId="20062"/>
    <cellStyle name="Финансовый 2 2 2 3 2 2 3" xfId="11425"/>
    <cellStyle name="Финансовый 2 2 2 3 2 2 4" xfId="20063"/>
    <cellStyle name="Финансовый 2 2 2 3 2 3" xfId="11426"/>
    <cellStyle name="Финансовый 2 2 2 3 2 3 2" xfId="20064"/>
    <cellStyle name="Финансовый 2 2 2 3 2 4" xfId="11427"/>
    <cellStyle name="Финансовый 2 2 2 3 2 5" xfId="20065"/>
    <cellStyle name="Финансовый 2 2 2 3 3" xfId="604"/>
    <cellStyle name="Финансовый 2 2 2 3 3 2" xfId="11428"/>
    <cellStyle name="Финансовый 2 2 2 3 3 2 2" xfId="20066"/>
    <cellStyle name="Финансовый 2 2 2 3 3 3" xfId="11429"/>
    <cellStyle name="Финансовый 2 2 2 3 3 4" xfId="20067"/>
    <cellStyle name="Финансовый 2 2 2 3 4" xfId="11430"/>
    <cellStyle name="Финансовый 2 2 2 3 4 2" xfId="20068"/>
    <cellStyle name="Финансовый 2 2 2 3 5" xfId="11431"/>
    <cellStyle name="Финансовый 2 2 2 3 5 2" xfId="20069"/>
    <cellStyle name="Финансовый 2 2 2 3 6" xfId="11432"/>
    <cellStyle name="Финансовый 2 2 2 3 7" xfId="20070"/>
    <cellStyle name="Финансовый 2 2 2 4" xfId="605"/>
    <cellStyle name="Финансовый 2 2 2 4 2" xfId="606"/>
    <cellStyle name="Финансовый 2 2 2 4 2 2" xfId="11433"/>
    <cellStyle name="Финансовый 2 2 2 4 2 2 2" xfId="20071"/>
    <cellStyle name="Финансовый 2 2 2 4 2 3" xfId="11434"/>
    <cellStyle name="Финансовый 2 2 2 4 2 4" xfId="20072"/>
    <cellStyle name="Финансовый 2 2 2 4 3" xfId="11435"/>
    <cellStyle name="Финансовый 2 2 2 4 3 2" xfId="20073"/>
    <cellStyle name="Финансовый 2 2 2 4 4" xfId="11436"/>
    <cellStyle name="Финансовый 2 2 2 4 5" xfId="20074"/>
    <cellStyle name="Финансовый 2 2 2 5" xfId="607"/>
    <cellStyle name="Финансовый 2 2 2 5 2" xfId="11437"/>
    <cellStyle name="Финансовый 2 2 2 5 2 2" xfId="20075"/>
    <cellStyle name="Финансовый 2 2 2 5 3" xfId="11438"/>
    <cellStyle name="Финансовый 2 2 2 5 4" xfId="20076"/>
    <cellStyle name="Финансовый 2 2 2 6" xfId="11439"/>
    <cellStyle name="Финансовый 2 2 2 6 2" xfId="20077"/>
    <cellStyle name="Финансовый 2 2 2 7" xfId="11440"/>
    <cellStyle name="Финансовый 2 2 2 7 2" xfId="20078"/>
    <cellStyle name="Финансовый 2 2 2 8" xfId="11441"/>
    <cellStyle name="Финансовый 2 2 2 9" xfId="20079"/>
    <cellStyle name="Финансовый 2 2 3" xfId="608"/>
    <cellStyle name="Финансовый 2 2 3 2" xfId="609"/>
    <cellStyle name="Финансовый 2 2 3 2 2" xfId="610"/>
    <cellStyle name="Финансовый 2 2 3 2 2 2" xfId="11442"/>
    <cellStyle name="Финансовый 2 2 3 2 2 3" xfId="20080"/>
    <cellStyle name="Финансовый 2 2 3 2 3" xfId="11443"/>
    <cellStyle name="Финансовый 2 2 3 2 4" xfId="20081"/>
    <cellStyle name="Финансовый 2 2 3 3" xfId="611"/>
    <cellStyle name="Финансовый 2 2 3 3 2" xfId="11444"/>
    <cellStyle name="Финансовый 2 2 3 3 3" xfId="20082"/>
    <cellStyle name="Финансовый 2 2 3 4" xfId="11445"/>
    <cellStyle name="Финансовый 2 2 3 4 2" xfId="20083"/>
    <cellStyle name="Финансовый 2 2 3 5" xfId="11446"/>
    <cellStyle name="Финансовый 2 2 3 6" xfId="20084"/>
    <cellStyle name="Финансовый 2 2 4" xfId="612"/>
    <cellStyle name="Финансовый 2 2 4 2" xfId="613"/>
    <cellStyle name="Финансовый 2 2 4 2 2" xfId="614"/>
    <cellStyle name="Финансовый 2 2 4 2 2 2" xfId="11447"/>
    <cellStyle name="Финансовый 2 2 4 2 2 2 2" xfId="20085"/>
    <cellStyle name="Финансовый 2 2 4 2 2 3" xfId="11448"/>
    <cellStyle name="Финансовый 2 2 4 2 2 4" xfId="20086"/>
    <cellStyle name="Финансовый 2 2 4 2 3" xfId="11449"/>
    <cellStyle name="Финансовый 2 2 4 2 3 2" xfId="20087"/>
    <cellStyle name="Финансовый 2 2 4 2 4" xfId="11450"/>
    <cellStyle name="Финансовый 2 2 4 2 4 2" xfId="20088"/>
    <cellStyle name="Финансовый 2 2 4 2 5" xfId="11451"/>
    <cellStyle name="Финансовый 2 2 4 2 6" xfId="20089"/>
    <cellStyle name="Финансовый 2 2 4 3" xfId="615"/>
    <cellStyle name="Финансовый 2 2 4 3 2" xfId="11452"/>
    <cellStyle name="Финансовый 2 2 4 3 2 2" xfId="20090"/>
    <cellStyle name="Финансовый 2 2 4 3 3" xfId="11453"/>
    <cellStyle name="Финансовый 2 2 4 3 4" xfId="20091"/>
    <cellStyle name="Финансовый 2 2 4 4" xfId="11454"/>
    <cellStyle name="Финансовый 2 2 4 4 2" xfId="20092"/>
    <cellStyle name="Финансовый 2 2 4 5" xfId="11455"/>
    <cellStyle name="Финансовый 2 2 4 5 2" xfId="20093"/>
    <cellStyle name="Финансовый 2 2 4 6" xfId="11456"/>
    <cellStyle name="Финансовый 2 2 4 7" xfId="20094"/>
    <cellStyle name="Финансовый 2 2 5" xfId="616"/>
    <cellStyle name="Финансовый 2 2 5 2" xfId="617"/>
    <cellStyle name="Финансовый 2 2 5 2 2" xfId="11457"/>
    <cellStyle name="Финансовый 2 2 5 2 2 2" xfId="20095"/>
    <cellStyle name="Финансовый 2 2 5 2 3" xfId="11458"/>
    <cellStyle name="Финансовый 2 2 5 2 3 2" xfId="20096"/>
    <cellStyle name="Финансовый 2 2 5 2 4" xfId="11459"/>
    <cellStyle name="Финансовый 2 2 5 2 5" xfId="20097"/>
    <cellStyle name="Финансовый 2 2 5 3" xfId="11460"/>
    <cellStyle name="Финансовый 2 2 5 3 2" xfId="20098"/>
    <cellStyle name="Финансовый 2 2 5 4" xfId="11461"/>
    <cellStyle name="Финансовый 2 2 5 4 2" xfId="20099"/>
    <cellStyle name="Финансовый 2 2 5 5" xfId="11462"/>
    <cellStyle name="Финансовый 2 2 5 5 2" xfId="20100"/>
    <cellStyle name="Финансовый 2 2 5 6" xfId="11463"/>
    <cellStyle name="Финансовый 2 2 5 7" xfId="20101"/>
    <cellStyle name="Финансовый 2 2 6" xfId="618"/>
    <cellStyle name="Финансовый 2 2 6 2" xfId="11464"/>
    <cellStyle name="Финансовый 2 2 6 2 2" xfId="20102"/>
    <cellStyle name="Финансовый 2 2 6 3" xfId="11465"/>
    <cellStyle name="Финансовый 2 2 6 3 2" xfId="20103"/>
    <cellStyle name="Финансовый 2 2 6 4" xfId="11466"/>
    <cellStyle name="Финансовый 2 2 6 5" xfId="20104"/>
    <cellStyle name="Финансовый 2 2 7" xfId="11467"/>
    <cellStyle name="Финансовый 2 2 7 2" xfId="20105"/>
    <cellStyle name="Финансовый 2 2 8" xfId="11468"/>
    <cellStyle name="Финансовый 2 2 8 2" xfId="20106"/>
    <cellStyle name="Финансовый 2 2 9" xfId="11469"/>
    <cellStyle name="Финансовый 2 3" xfId="619"/>
    <cellStyle name="Финансовый 2 3 2" xfId="620"/>
    <cellStyle name="Финансовый 2 3 2 2" xfId="621"/>
    <cellStyle name="Финансовый 2 3 2 2 2" xfId="622"/>
    <cellStyle name="Финансовый 2 3 2 2 2 2" xfId="623"/>
    <cellStyle name="Финансовый 2 3 2 2 2 2 2" xfId="11470"/>
    <cellStyle name="Финансовый 2 3 2 2 2 2 3" xfId="20107"/>
    <cellStyle name="Финансовый 2 3 2 2 2 3" xfId="11471"/>
    <cellStyle name="Финансовый 2 3 2 2 2 4" xfId="20108"/>
    <cellStyle name="Финансовый 2 3 2 2 3" xfId="624"/>
    <cellStyle name="Финансовый 2 3 2 2 3 2" xfId="11472"/>
    <cellStyle name="Финансовый 2 3 2 2 3 3" xfId="20109"/>
    <cellStyle name="Финансовый 2 3 2 2 4" xfId="11473"/>
    <cellStyle name="Финансовый 2 3 2 2 4 2" xfId="20110"/>
    <cellStyle name="Финансовый 2 3 2 2 5" xfId="11474"/>
    <cellStyle name="Финансовый 2 3 2 2 6" xfId="20111"/>
    <cellStyle name="Финансовый 2 3 2 3" xfId="625"/>
    <cellStyle name="Финансовый 2 3 2 3 2" xfId="626"/>
    <cellStyle name="Финансовый 2 3 2 3 2 2" xfId="627"/>
    <cellStyle name="Финансовый 2 3 2 3 2 2 2" xfId="11475"/>
    <cellStyle name="Финансовый 2 3 2 3 2 2 3" xfId="20112"/>
    <cellStyle name="Финансовый 2 3 2 3 2 3" xfId="11476"/>
    <cellStyle name="Финансовый 2 3 2 3 2 4" xfId="20113"/>
    <cellStyle name="Финансовый 2 3 2 3 3" xfId="628"/>
    <cellStyle name="Финансовый 2 3 2 3 3 2" xfId="11477"/>
    <cellStyle name="Финансовый 2 3 2 3 3 3" xfId="20114"/>
    <cellStyle name="Финансовый 2 3 2 3 4" xfId="11478"/>
    <cellStyle name="Финансовый 2 3 2 3 4 2" xfId="20115"/>
    <cellStyle name="Финансовый 2 3 2 3 5" xfId="11479"/>
    <cellStyle name="Финансовый 2 3 2 3 6" xfId="20116"/>
    <cellStyle name="Финансовый 2 3 2 4" xfId="629"/>
    <cellStyle name="Финансовый 2 3 2 4 2" xfId="630"/>
    <cellStyle name="Финансовый 2 3 2 4 2 2" xfId="11480"/>
    <cellStyle name="Финансовый 2 3 2 4 2 3" xfId="20117"/>
    <cellStyle name="Финансовый 2 3 2 4 3" xfId="11481"/>
    <cellStyle name="Финансовый 2 3 2 4 4" xfId="20118"/>
    <cellStyle name="Финансовый 2 3 2 5" xfId="631"/>
    <cellStyle name="Финансовый 2 3 2 5 2" xfId="11482"/>
    <cellStyle name="Финансовый 2 3 2 5 3" xfId="20119"/>
    <cellStyle name="Финансовый 2 3 2 6" xfId="11483"/>
    <cellStyle name="Финансовый 2 3 2 6 2" xfId="20120"/>
    <cellStyle name="Финансовый 2 3 2 7" xfId="11484"/>
    <cellStyle name="Финансовый 2 3 2 8" xfId="20121"/>
    <cellStyle name="Финансовый 2 3 3" xfId="632"/>
    <cellStyle name="Финансовый 2 3 3 2" xfId="633"/>
    <cellStyle name="Финансовый 2 3 3 2 2" xfId="634"/>
    <cellStyle name="Финансовый 2 3 3 2 2 2" xfId="11485"/>
    <cellStyle name="Финансовый 2 3 3 2 2 2 2" xfId="20122"/>
    <cellStyle name="Финансовый 2 3 3 2 2 3" xfId="11486"/>
    <cellStyle name="Финансовый 2 3 3 2 2 3 2" xfId="20123"/>
    <cellStyle name="Финансовый 2 3 3 2 2 4" xfId="11487"/>
    <cellStyle name="Финансовый 2 3 3 2 2 4 2" xfId="20124"/>
    <cellStyle name="Финансовый 2 3 3 2 2 5" xfId="11488"/>
    <cellStyle name="Финансовый 2 3 3 2 2 6" xfId="20125"/>
    <cellStyle name="Финансовый 2 3 3 2 3" xfId="11489"/>
    <cellStyle name="Финансовый 2 3 3 2 3 2" xfId="20126"/>
    <cellStyle name="Финансовый 2 3 3 2 4" xfId="11490"/>
    <cellStyle name="Финансовый 2 3 3 2 4 2" xfId="20127"/>
    <cellStyle name="Финансовый 2 3 3 2 5" xfId="11491"/>
    <cellStyle name="Финансовый 2 3 3 2 5 2" xfId="20128"/>
    <cellStyle name="Финансовый 2 3 3 2 6" xfId="11492"/>
    <cellStyle name="Финансовый 2 3 3 2 7" xfId="20129"/>
    <cellStyle name="Финансовый 2 3 3 3" xfId="635"/>
    <cellStyle name="Финансовый 2 3 3 3 2" xfId="11493"/>
    <cellStyle name="Финансовый 2 3 3 3 2 2" xfId="11494"/>
    <cellStyle name="Финансовый 2 3 3 3 2 2 2" xfId="20130"/>
    <cellStyle name="Финансовый 2 3 3 3 2 3" xfId="20131"/>
    <cellStyle name="Финансовый 2 3 3 3 3" xfId="11495"/>
    <cellStyle name="Финансовый 2 3 3 3 3 2" xfId="20132"/>
    <cellStyle name="Финансовый 2 3 3 3 4" xfId="11496"/>
    <cellStyle name="Финансовый 2 3 3 3 4 2" xfId="20133"/>
    <cellStyle name="Финансовый 2 3 3 3 5" xfId="11497"/>
    <cellStyle name="Финансовый 2 3 3 3 5 2" xfId="20134"/>
    <cellStyle name="Финансовый 2 3 3 3 6" xfId="11498"/>
    <cellStyle name="Финансовый 2 3 3 3 7" xfId="20135"/>
    <cellStyle name="Финансовый 2 3 3 4" xfId="11499"/>
    <cellStyle name="Финансовый 2 3 3 4 2" xfId="11500"/>
    <cellStyle name="Финансовый 2 3 3 4 2 2" xfId="20136"/>
    <cellStyle name="Финансовый 2 3 3 4 3" xfId="20137"/>
    <cellStyle name="Финансовый 2 3 3 5" xfId="11501"/>
    <cellStyle name="Финансовый 2 3 3 5 2" xfId="20138"/>
    <cellStyle name="Финансовый 2 3 3 6" xfId="11502"/>
    <cellStyle name="Финансовый 2 3 3 6 2" xfId="20139"/>
    <cellStyle name="Финансовый 2 3 3 7" xfId="11503"/>
    <cellStyle name="Финансовый 2 3 3 7 2" xfId="20140"/>
    <cellStyle name="Финансовый 2 3 3 8" xfId="11504"/>
    <cellStyle name="Финансовый 2 3 3 9" xfId="20141"/>
    <cellStyle name="Финансовый 2 3 4" xfId="636"/>
    <cellStyle name="Финансовый 2 3 4 2" xfId="637"/>
    <cellStyle name="Финансовый 2 3 4 2 2" xfId="638"/>
    <cellStyle name="Финансовый 2 3 4 2 2 2" xfId="11505"/>
    <cellStyle name="Финансовый 2 3 4 2 2 3" xfId="20142"/>
    <cellStyle name="Финансовый 2 3 4 2 3" xfId="11506"/>
    <cellStyle name="Финансовый 2 3 4 2 4" xfId="20143"/>
    <cellStyle name="Финансовый 2 3 4 3" xfId="639"/>
    <cellStyle name="Финансовый 2 3 4 3 2" xfId="11507"/>
    <cellStyle name="Финансовый 2 3 4 3 3" xfId="20144"/>
    <cellStyle name="Финансовый 2 3 4 4" xfId="11508"/>
    <cellStyle name="Финансовый 2 3 4 4 2" xfId="20145"/>
    <cellStyle name="Финансовый 2 3 4 5" xfId="11509"/>
    <cellStyle name="Финансовый 2 3 4 6" xfId="20146"/>
    <cellStyle name="Финансовый 2 3 5" xfId="640"/>
    <cellStyle name="Финансовый 2 3 5 2" xfId="641"/>
    <cellStyle name="Финансовый 2 3 5 2 2" xfId="11510"/>
    <cellStyle name="Финансовый 2 3 5 2 3" xfId="20147"/>
    <cellStyle name="Финансовый 2 3 5 3" xfId="11511"/>
    <cellStyle name="Финансовый 2 3 5 4" xfId="20148"/>
    <cellStyle name="Финансовый 2 3 6" xfId="642"/>
    <cellStyle name="Финансовый 2 3 6 2" xfId="11512"/>
    <cellStyle name="Финансовый 2 3 6 3" xfId="20149"/>
    <cellStyle name="Финансовый 2 3 7" xfId="11513"/>
    <cellStyle name="Финансовый 2 3 7 2" xfId="20150"/>
    <cellStyle name="Финансовый 2 3 8" xfId="11514"/>
    <cellStyle name="Финансовый 2 3 9" xfId="20151"/>
    <cellStyle name="Финансовый 2 4" xfId="643"/>
    <cellStyle name="Финансовый 2 4 2" xfId="644"/>
    <cellStyle name="Финансовый 2 4 2 2" xfId="645"/>
    <cellStyle name="Финансовый 2 4 2 2 2" xfId="646"/>
    <cellStyle name="Финансовый 2 4 2 2 2 2" xfId="11515"/>
    <cellStyle name="Финансовый 2 4 2 2 2 3" xfId="20152"/>
    <cellStyle name="Финансовый 2 4 2 2 3" xfId="11516"/>
    <cellStyle name="Финансовый 2 4 2 2 4" xfId="20153"/>
    <cellStyle name="Финансовый 2 4 2 3" xfId="647"/>
    <cellStyle name="Финансовый 2 4 2 3 2" xfId="11517"/>
    <cellStyle name="Финансовый 2 4 2 3 3" xfId="20154"/>
    <cellStyle name="Финансовый 2 4 2 4" xfId="11518"/>
    <cellStyle name="Финансовый 2 4 2 4 2" xfId="20155"/>
    <cellStyle name="Финансовый 2 4 2 5" xfId="11519"/>
    <cellStyle name="Финансовый 2 4 2 6" xfId="20156"/>
    <cellStyle name="Финансовый 2 4 3" xfId="648"/>
    <cellStyle name="Финансовый 2 4 3 2" xfId="649"/>
    <cellStyle name="Финансовый 2 4 3 2 2" xfId="650"/>
    <cellStyle name="Финансовый 2 4 3 2 2 2" xfId="11520"/>
    <cellStyle name="Финансовый 2 4 3 2 2 3" xfId="20157"/>
    <cellStyle name="Финансовый 2 4 3 2 3" xfId="11521"/>
    <cellStyle name="Финансовый 2 4 3 2 4" xfId="20158"/>
    <cellStyle name="Финансовый 2 4 3 3" xfId="651"/>
    <cellStyle name="Финансовый 2 4 3 3 2" xfId="11522"/>
    <cellStyle name="Финансовый 2 4 3 3 3" xfId="20159"/>
    <cellStyle name="Финансовый 2 4 3 4" xfId="11523"/>
    <cellStyle name="Финансовый 2 4 3 4 2" xfId="20160"/>
    <cellStyle name="Финансовый 2 4 3 5" xfId="11524"/>
    <cellStyle name="Финансовый 2 4 3 6" xfId="20161"/>
    <cellStyle name="Финансовый 2 4 4" xfId="652"/>
    <cellStyle name="Финансовый 2 4 4 2" xfId="653"/>
    <cellStyle name="Финансовый 2 4 4 2 2" xfId="11525"/>
    <cellStyle name="Финансовый 2 4 4 2 3" xfId="20162"/>
    <cellStyle name="Финансовый 2 4 4 3" xfId="11526"/>
    <cellStyle name="Финансовый 2 4 4 4" xfId="20163"/>
    <cellStyle name="Финансовый 2 4 5" xfId="654"/>
    <cellStyle name="Финансовый 2 4 5 2" xfId="11527"/>
    <cellStyle name="Финансовый 2 4 5 3" xfId="20164"/>
    <cellStyle name="Финансовый 2 4 6" xfId="11528"/>
    <cellStyle name="Финансовый 2 4 6 2" xfId="20165"/>
    <cellStyle name="Финансовый 2 4 7" xfId="11529"/>
    <cellStyle name="Финансовый 2 4 8" xfId="20166"/>
    <cellStyle name="Финансовый 2 5" xfId="655"/>
    <cellStyle name="Финансовый 2 5 2" xfId="656"/>
    <cellStyle name="Финансовый 2 5 2 2" xfId="657"/>
    <cellStyle name="Финансовый 2 5 2 2 2" xfId="11530"/>
    <cellStyle name="Финансовый 2 5 2 2 3" xfId="20167"/>
    <cellStyle name="Финансовый 2 5 2 3" xfId="11531"/>
    <cellStyle name="Финансовый 2 5 2 4" xfId="20168"/>
    <cellStyle name="Финансовый 2 5 3" xfId="658"/>
    <cellStyle name="Финансовый 2 5 3 2" xfId="11532"/>
    <cellStyle name="Финансовый 2 5 3 3" xfId="20169"/>
    <cellStyle name="Финансовый 2 5 4" xfId="11533"/>
    <cellStyle name="Финансовый 2 5 4 2" xfId="20170"/>
    <cellStyle name="Финансовый 2 5 5" xfId="11534"/>
    <cellStyle name="Финансовый 2 5 6" xfId="20171"/>
    <cellStyle name="Финансовый 2 6" xfId="659"/>
    <cellStyle name="Финансовый 2 6 2" xfId="660"/>
    <cellStyle name="Финансовый 2 6 2 2" xfId="661"/>
    <cellStyle name="Финансовый 2 6 2 2 2" xfId="11535"/>
    <cellStyle name="Финансовый 2 6 2 2 3" xfId="20172"/>
    <cellStyle name="Финансовый 2 6 2 3" xfId="11536"/>
    <cellStyle name="Финансовый 2 6 2 4" xfId="20173"/>
    <cellStyle name="Финансовый 2 6 3" xfId="662"/>
    <cellStyle name="Финансовый 2 6 3 2" xfId="11537"/>
    <cellStyle name="Финансовый 2 6 3 3" xfId="20174"/>
    <cellStyle name="Финансовый 2 6 4" xfId="11538"/>
    <cellStyle name="Финансовый 2 6 4 2" xfId="20175"/>
    <cellStyle name="Финансовый 2 6 5" xfId="11539"/>
    <cellStyle name="Финансовый 2 6 6" xfId="20176"/>
    <cellStyle name="Финансовый 2 7" xfId="663"/>
    <cellStyle name="Финансовый 2 7 2" xfId="664"/>
    <cellStyle name="Финансовый 2 7 2 2" xfId="665"/>
    <cellStyle name="Финансовый 2 7 2 2 2" xfId="11540"/>
    <cellStyle name="Финансовый 2 7 2 2 3" xfId="20177"/>
    <cellStyle name="Финансовый 2 7 2 3" xfId="11541"/>
    <cellStyle name="Финансовый 2 7 2 4" xfId="20178"/>
    <cellStyle name="Финансовый 2 7 3" xfId="666"/>
    <cellStyle name="Финансовый 2 7 3 2" xfId="11542"/>
    <cellStyle name="Финансовый 2 7 3 3" xfId="20179"/>
    <cellStyle name="Финансовый 2 7 4" xfId="11543"/>
    <cellStyle name="Финансовый 2 7 4 2" xfId="20180"/>
    <cellStyle name="Финансовый 2 7 5" xfId="11544"/>
    <cellStyle name="Финансовый 2 7 6" xfId="20181"/>
    <cellStyle name="Финансовый 2 8" xfId="667"/>
    <cellStyle name="Финансовый 2 8 2" xfId="668"/>
    <cellStyle name="Финансовый 2 8 2 2" xfId="11545"/>
    <cellStyle name="Финансовый 2 8 2 3" xfId="20182"/>
    <cellStyle name="Финансовый 2 8 3" xfId="11546"/>
    <cellStyle name="Финансовый 2 8 4" xfId="11547"/>
    <cellStyle name="Финансовый 2 8 5" xfId="20183"/>
    <cellStyle name="Финансовый 2 9" xfId="669"/>
    <cellStyle name="Финансовый 2 9 2" xfId="11548"/>
    <cellStyle name="Финансовый 2 9 3" xfId="11549"/>
    <cellStyle name="Финансовый 2 9 4" xfId="20184"/>
    <cellStyle name="Финансовый 2_46EE.2011(v1.0)" xfId="11550"/>
    <cellStyle name="Финансовый 3" xfId="670"/>
    <cellStyle name="Финансовый 3 10" xfId="11551"/>
    <cellStyle name="Финансовый 3 10 2" xfId="20185"/>
    <cellStyle name="Финансовый 3 11" xfId="11552"/>
    <cellStyle name="Финансовый 3 12" xfId="20186"/>
    <cellStyle name="Финансовый 3 2" xfId="671"/>
    <cellStyle name="Финансовый 3 2 2" xfId="672"/>
    <cellStyle name="Финансовый 3 2 2 2" xfId="673"/>
    <cellStyle name="Финансовый 3 2 2 2 2" xfId="674"/>
    <cellStyle name="Финансовый 3 2 2 2 2 2" xfId="675"/>
    <cellStyle name="Финансовый 3 2 2 2 2 2 2" xfId="11553"/>
    <cellStyle name="Финансовый 3 2 2 2 2 2 2 2" xfId="20187"/>
    <cellStyle name="Финансовый 3 2 2 2 2 2 3" xfId="11554"/>
    <cellStyle name="Финансовый 3 2 2 2 2 2 4" xfId="20188"/>
    <cellStyle name="Финансовый 3 2 2 2 2 3" xfId="11555"/>
    <cellStyle name="Финансовый 3 2 2 2 2 3 2" xfId="20189"/>
    <cellStyle name="Финансовый 3 2 2 2 2 4" xfId="11556"/>
    <cellStyle name="Финансовый 3 2 2 2 2 5" xfId="20190"/>
    <cellStyle name="Финансовый 3 2 2 2 3" xfId="676"/>
    <cellStyle name="Финансовый 3 2 2 2 3 2" xfId="11557"/>
    <cellStyle name="Финансовый 3 2 2 2 3 2 2" xfId="20191"/>
    <cellStyle name="Финансовый 3 2 2 2 3 3" xfId="11558"/>
    <cellStyle name="Финансовый 3 2 2 2 3 4" xfId="20192"/>
    <cellStyle name="Финансовый 3 2 2 2 4" xfId="11559"/>
    <cellStyle name="Финансовый 3 2 2 2 4 2" xfId="20193"/>
    <cellStyle name="Финансовый 3 2 2 2 5" xfId="11560"/>
    <cellStyle name="Финансовый 3 2 2 2 6" xfId="20194"/>
    <cellStyle name="Финансовый 3 2 2 3" xfId="677"/>
    <cellStyle name="Финансовый 3 2 2 3 2" xfId="678"/>
    <cellStyle name="Финансовый 3 2 2 3 2 2" xfId="679"/>
    <cellStyle name="Финансовый 3 2 2 3 2 2 2" xfId="11561"/>
    <cellStyle name="Финансовый 3 2 2 3 2 2 3" xfId="20195"/>
    <cellStyle name="Финансовый 3 2 2 3 2 3" xfId="11562"/>
    <cellStyle name="Финансовый 3 2 2 3 2 3 2" xfId="20196"/>
    <cellStyle name="Финансовый 3 2 2 3 2 4" xfId="11563"/>
    <cellStyle name="Финансовый 3 2 2 3 2 5" xfId="20197"/>
    <cellStyle name="Финансовый 3 2 2 3 3" xfId="680"/>
    <cellStyle name="Финансовый 3 2 2 3 3 2" xfId="11564"/>
    <cellStyle name="Финансовый 3 2 2 3 3 3" xfId="20198"/>
    <cellStyle name="Финансовый 3 2 2 3 4" xfId="11565"/>
    <cellStyle name="Финансовый 3 2 2 3 4 2" xfId="20199"/>
    <cellStyle name="Финансовый 3 2 2 3 5" xfId="11566"/>
    <cellStyle name="Финансовый 3 2 2 3 6" xfId="20200"/>
    <cellStyle name="Финансовый 3 2 2 4" xfId="681"/>
    <cellStyle name="Финансовый 3 2 2 4 2" xfId="682"/>
    <cellStyle name="Финансовый 3 2 2 4 2 2" xfId="11567"/>
    <cellStyle name="Финансовый 3 2 2 4 2 3" xfId="20201"/>
    <cellStyle name="Финансовый 3 2 2 4 3" xfId="11568"/>
    <cellStyle name="Финансовый 3 2 2 4 3 2" xfId="20202"/>
    <cellStyle name="Финансовый 3 2 2 4 4" xfId="11569"/>
    <cellStyle name="Финансовый 3 2 2 4 5" xfId="20203"/>
    <cellStyle name="Финансовый 3 2 2 5" xfId="683"/>
    <cellStyle name="Финансовый 3 2 2 5 2" xfId="11570"/>
    <cellStyle name="Финансовый 3 2 2 5 3" xfId="20204"/>
    <cellStyle name="Финансовый 3 2 2 6" xfId="11571"/>
    <cellStyle name="Финансовый 3 2 2 6 2" xfId="20205"/>
    <cellStyle name="Финансовый 3 2 2 7" xfId="11572"/>
    <cellStyle name="Финансовый 3 2 2 8" xfId="20206"/>
    <cellStyle name="Финансовый 3 2 3" xfId="684"/>
    <cellStyle name="Финансовый 3 2 3 2" xfId="685"/>
    <cellStyle name="Финансовый 3 2 3 2 2" xfId="686"/>
    <cellStyle name="Финансовый 3 2 3 2 2 2" xfId="11573"/>
    <cellStyle name="Финансовый 3 2 3 2 2 2 2" xfId="20207"/>
    <cellStyle name="Финансовый 3 2 3 2 2 3" xfId="11574"/>
    <cellStyle name="Финансовый 3 2 3 2 2 3 2" xfId="20208"/>
    <cellStyle name="Финансовый 3 2 3 2 2 4" xfId="11575"/>
    <cellStyle name="Финансовый 3 2 3 2 2 5" xfId="20209"/>
    <cellStyle name="Финансовый 3 2 3 2 3" xfId="11576"/>
    <cellStyle name="Финансовый 3 2 3 2 3 2" xfId="20210"/>
    <cellStyle name="Финансовый 3 2 3 2 4" xfId="11577"/>
    <cellStyle name="Финансовый 3 2 3 2 4 2" xfId="20211"/>
    <cellStyle name="Финансовый 3 2 3 2 5" xfId="11578"/>
    <cellStyle name="Финансовый 3 2 3 2 6" xfId="20212"/>
    <cellStyle name="Финансовый 3 2 3 3" xfId="687"/>
    <cellStyle name="Финансовый 3 2 3 3 2" xfId="11579"/>
    <cellStyle name="Финансовый 3 2 3 3 2 2" xfId="20213"/>
    <cellStyle name="Финансовый 3 2 3 3 3" xfId="11580"/>
    <cellStyle name="Финансовый 3 2 3 3 3 2" xfId="20214"/>
    <cellStyle name="Финансовый 3 2 3 3 4" xfId="11581"/>
    <cellStyle name="Финансовый 3 2 3 3 5" xfId="20215"/>
    <cellStyle name="Финансовый 3 2 3 4" xfId="11582"/>
    <cellStyle name="Финансовый 3 2 3 4 2" xfId="20216"/>
    <cellStyle name="Финансовый 3 2 3 5" xfId="11583"/>
    <cellStyle name="Финансовый 3 2 3 5 2" xfId="20217"/>
    <cellStyle name="Финансовый 3 2 3 6" xfId="11584"/>
    <cellStyle name="Финансовый 3 2 3 7" xfId="20218"/>
    <cellStyle name="Финансовый 3 2 4" xfId="688"/>
    <cellStyle name="Финансовый 3 2 4 2" xfId="689"/>
    <cellStyle name="Финансовый 3 2 4 2 2" xfId="690"/>
    <cellStyle name="Финансовый 3 2 4 2 2 2" xfId="11585"/>
    <cellStyle name="Финансовый 3 2 4 2 2 2 2" xfId="20219"/>
    <cellStyle name="Финансовый 3 2 4 2 2 3" xfId="11586"/>
    <cellStyle name="Финансовый 3 2 4 2 2 3 2" xfId="20220"/>
    <cellStyle name="Финансовый 3 2 4 2 2 4" xfId="11587"/>
    <cellStyle name="Финансовый 3 2 4 2 2 5" xfId="20221"/>
    <cellStyle name="Финансовый 3 2 4 2 3" xfId="11588"/>
    <cellStyle name="Финансовый 3 2 4 2 3 2" xfId="20222"/>
    <cellStyle name="Финансовый 3 2 4 2 4" xfId="11589"/>
    <cellStyle name="Финансовый 3 2 4 2 4 2" xfId="20223"/>
    <cellStyle name="Финансовый 3 2 4 2 5" xfId="11590"/>
    <cellStyle name="Финансовый 3 2 4 2 6" xfId="20224"/>
    <cellStyle name="Финансовый 3 2 4 3" xfId="691"/>
    <cellStyle name="Финансовый 3 2 4 3 2" xfId="11591"/>
    <cellStyle name="Финансовый 3 2 4 3 2 2" xfId="20225"/>
    <cellStyle name="Финансовый 3 2 4 3 3" xfId="11592"/>
    <cellStyle name="Финансовый 3 2 4 3 3 2" xfId="20226"/>
    <cellStyle name="Финансовый 3 2 4 3 4" xfId="11593"/>
    <cellStyle name="Финансовый 3 2 4 3 5" xfId="20227"/>
    <cellStyle name="Финансовый 3 2 4 4" xfId="11594"/>
    <cellStyle name="Финансовый 3 2 4 4 2" xfId="20228"/>
    <cellStyle name="Финансовый 3 2 4 5" xfId="11595"/>
    <cellStyle name="Финансовый 3 2 4 5 2" xfId="20229"/>
    <cellStyle name="Финансовый 3 2 4 6" xfId="11596"/>
    <cellStyle name="Финансовый 3 2 4 7" xfId="20230"/>
    <cellStyle name="Финансовый 3 2 5" xfId="692"/>
    <cellStyle name="Финансовый 3 2 5 2" xfId="693"/>
    <cellStyle name="Финансовый 3 2 5 2 2" xfId="11597"/>
    <cellStyle name="Финансовый 3 2 5 2 3" xfId="20231"/>
    <cellStyle name="Финансовый 3 2 5 3" xfId="11598"/>
    <cellStyle name="Финансовый 3 2 5 4" xfId="20232"/>
    <cellStyle name="Финансовый 3 2 6" xfId="694"/>
    <cellStyle name="Финансовый 3 2 6 2" xfId="11599"/>
    <cellStyle name="Финансовый 3 2 6 3" xfId="20233"/>
    <cellStyle name="Финансовый 3 2 7" xfId="11600"/>
    <cellStyle name="Финансовый 3 2 7 2" xfId="20234"/>
    <cellStyle name="Финансовый 3 2 8" xfId="11601"/>
    <cellStyle name="Финансовый 3 2 9" xfId="20235"/>
    <cellStyle name="Финансовый 3 3" xfId="695"/>
    <cellStyle name="Финансовый 3 3 2" xfId="696"/>
    <cellStyle name="Финансовый 3 3 2 2" xfId="697"/>
    <cellStyle name="Финансовый 3 3 2 2 2" xfId="698"/>
    <cellStyle name="Финансовый 3 3 2 2 2 2" xfId="699"/>
    <cellStyle name="Финансовый 3 3 2 2 2 2 2" xfId="11602"/>
    <cellStyle name="Финансовый 3 3 2 2 2 2 3" xfId="20236"/>
    <cellStyle name="Финансовый 3 3 2 2 2 3" xfId="11603"/>
    <cellStyle name="Финансовый 3 3 2 2 2 3 2" xfId="20237"/>
    <cellStyle name="Финансовый 3 3 2 2 2 4" xfId="11604"/>
    <cellStyle name="Финансовый 3 3 2 2 2 5" xfId="20238"/>
    <cellStyle name="Финансовый 3 3 2 2 3" xfId="700"/>
    <cellStyle name="Финансовый 3 3 2 2 3 2" xfId="11605"/>
    <cellStyle name="Финансовый 3 3 2 2 3 2 2" xfId="20239"/>
    <cellStyle name="Финансовый 3 3 2 2 3 3" xfId="11606"/>
    <cellStyle name="Финансовый 3 3 2 2 3 4" xfId="20240"/>
    <cellStyle name="Финансовый 3 3 2 2 4" xfId="11607"/>
    <cellStyle name="Финансовый 3 3 2 2 4 2" xfId="20241"/>
    <cellStyle name="Финансовый 3 3 2 2 5" xfId="11608"/>
    <cellStyle name="Финансовый 3 3 2 2 6" xfId="20242"/>
    <cellStyle name="Финансовый 3 3 2 3" xfId="701"/>
    <cellStyle name="Финансовый 3 3 2 3 2" xfId="702"/>
    <cellStyle name="Финансовый 3 3 2 3 2 2" xfId="703"/>
    <cellStyle name="Финансовый 3 3 2 3 2 2 2" xfId="11609"/>
    <cellStyle name="Финансовый 3 3 2 3 2 2 3" xfId="20243"/>
    <cellStyle name="Финансовый 3 3 2 3 2 3" xfId="11610"/>
    <cellStyle name="Финансовый 3 3 2 3 2 4" xfId="20244"/>
    <cellStyle name="Финансовый 3 3 2 3 3" xfId="704"/>
    <cellStyle name="Финансовый 3 3 2 3 3 2" xfId="11611"/>
    <cellStyle name="Финансовый 3 3 2 3 3 3" xfId="20245"/>
    <cellStyle name="Финансовый 3 3 2 3 4" xfId="11612"/>
    <cellStyle name="Финансовый 3 3 2 3 4 2" xfId="20246"/>
    <cellStyle name="Финансовый 3 3 2 3 5" xfId="11613"/>
    <cellStyle name="Финансовый 3 3 2 3 6" xfId="20247"/>
    <cellStyle name="Финансовый 3 3 2 4" xfId="705"/>
    <cellStyle name="Финансовый 3 3 2 4 2" xfId="706"/>
    <cellStyle name="Финансовый 3 3 2 4 2 2" xfId="11614"/>
    <cellStyle name="Финансовый 3 3 2 4 2 3" xfId="20248"/>
    <cellStyle name="Финансовый 3 3 2 4 3" xfId="11615"/>
    <cellStyle name="Финансовый 3 3 2 4 3 2" xfId="20249"/>
    <cellStyle name="Финансовый 3 3 2 4 4" xfId="11616"/>
    <cellStyle name="Финансовый 3 3 2 4 5" xfId="20250"/>
    <cellStyle name="Финансовый 3 3 2 5" xfId="707"/>
    <cellStyle name="Финансовый 3 3 2 5 2" xfId="11617"/>
    <cellStyle name="Финансовый 3 3 2 5 3" xfId="20251"/>
    <cellStyle name="Финансовый 3 3 2 6" xfId="11618"/>
    <cellStyle name="Финансовый 3 3 2 6 2" xfId="20252"/>
    <cellStyle name="Финансовый 3 3 2 7" xfId="11619"/>
    <cellStyle name="Финансовый 3 3 2 8" xfId="20253"/>
    <cellStyle name="Финансовый 3 3 3" xfId="708"/>
    <cellStyle name="Финансовый 3 3 3 2" xfId="709"/>
    <cellStyle name="Финансовый 3 3 3 2 2" xfId="710"/>
    <cellStyle name="Финансовый 3 3 3 2 2 2" xfId="11620"/>
    <cellStyle name="Финансовый 3 3 3 2 2 2 2" xfId="20254"/>
    <cellStyle name="Финансовый 3 3 3 2 2 3" xfId="11621"/>
    <cellStyle name="Финансовый 3 3 3 2 2 4" xfId="20255"/>
    <cellStyle name="Финансовый 3 3 3 2 3" xfId="11622"/>
    <cellStyle name="Финансовый 3 3 3 2 3 2" xfId="20256"/>
    <cellStyle name="Финансовый 3 3 3 2 4" xfId="11623"/>
    <cellStyle name="Финансовый 3 3 3 2 5" xfId="20257"/>
    <cellStyle name="Финансовый 3 3 3 3" xfId="711"/>
    <cellStyle name="Финансовый 3 3 3 3 2" xfId="11624"/>
    <cellStyle name="Финансовый 3 3 3 3 2 2" xfId="20258"/>
    <cellStyle name="Финансовый 3 3 3 3 3" xfId="11625"/>
    <cellStyle name="Финансовый 3 3 3 3 4" xfId="20259"/>
    <cellStyle name="Финансовый 3 3 3 4" xfId="11626"/>
    <cellStyle name="Финансовый 3 3 3 4 2" xfId="20260"/>
    <cellStyle name="Финансовый 3 3 3 5" xfId="11627"/>
    <cellStyle name="Финансовый 3 3 3 5 2" xfId="20261"/>
    <cellStyle name="Финансовый 3 3 3 6" xfId="11628"/>
    <cellStyle name="Финансовый 3 3 3 7" xfId="20262"/>
    <cellStyle name="Финансовый 3 3 4" xfId="712"/>
    <cellStyle name="Финансовый 3 3 4 2" xfId="713"/>
    <cellStyle name="Финансовый 3 3 4 2 2" xfId="714"/>
    <cellStyle name="Финансовый 3 3 4 2 2 2" xfId="11629"/>
    <cellStyle name="Финансовый 3 3 4 2 2 3" xfId="20263"/>
    <cellStyle name="Финансовый 3 3 4 2 3" xfId="11630"/>
    <cellStyle name="Финансовый 3 3 4 2 3 2" xfId="20264"/>
    <cellStyle name="Финансовый 3 3 4 2 4" xfId="11631"/>
    <cellStyle name="Финансовый 3 3 4 2 5" xfId="20265"/>
    <cellStyle name="Финансовый 3 3 4 3" xfId="715"/>
    <cellStyle name="Финансовый 3 3 4 3 2" xfId="11632"/>
    <cellStyle name="Финансовый 3 3 4 3 3" xfId="20266"/>
    <cellStyle name="Финансовый 3 3 4 4" xfId="11633"/>
    <cellStyle name="Финансовый 3 3 4 4 2" xfId="20267"/>
    <cellStyle name="Финансовый 3 3 4 5" xfId="11634"/>
    <cellStyle name="Финансовый 3 3 4 6" xfId="20268"/>
    <cellStyle name="Финансовый 3 3 5" xfId="716"/>
    <cellStyle name="Финансовый 3 3 5 2" xfId="717"/>
    <cellStyle name="Финансовый 3 3 5 2 2" xfId="11635"/>
    <cellStyle name="Финансовый 3 3 5 2 3" xfId="20269"/>
    <cellStyle name="Финансовый 3 3 5 3" xfId="11636"/>
    <cellStyle name="Финансовый 3 3 5 3 2" xfId="20270"/>
    <cellStyle name="Финансовый 3 3 5 4" xfId="11637"/>
    <cellStyle name="Финансовый 3 3 5 5" xfId="20271"/>
    <cellStyle name="Финансовый 3 3 6" xfId="718"/>
    <cellStyle name="Финансовый 3 3 6 2" xfId="11638"/>
    <cellStyle name="Финансовый 3 3 6 2 2" xfId="20272"/>
    <cellStyle name="Финансовый 3 3 6 3" xfId="11639"/>
    <cellStyle name="Финансовый 3 3 6 4" xfId="20273"/>
    <cellStyle name="Финансовый 3 3 7" xfId="11640"/>
    <cellStyle name="Финансовый 3 3 7 2" xfId="20274"/>
    <cellStyle name="Финансовый 3 3 8" xfId="11641"/>
    <cellStyle name="Финансовый 3 3 9" xfId="20275"/>
    <cellStyle name="Финансовый 3 4" xfId="719"/>
    <cellStyle name="Финансовый 3 4 2" xfId="720"/>
    <cellStyle name="Финансовый 3 4 2 2" xfId="721"/>
    <cellStyle name="Финансовый 3 4 2 2 2" xfId="722"/>
    <cellStyle name="Финансовый 3 4 2 2 2 2" xfId="11642"/>
    <cellStyle name="Финансовый 3 4 2 2 2 2 2" xfId="20276"/>
    <cellStyle name="Финансовый 3 4 2 2 2 3" xfId="11643"/>
    <cellStyle name="Финансовый 3 4 2 2 2 4" xfId="20277"/>
    <cellStyle name="Финансовый 3 4 2 2 3" xfId="11644"/>
    <cellStyle name="Финансовый 3 4 2 2 3 2" xfId="20278"/>
    <cellStyle name="Финансовый 3 4 2 2 4" xfId="11645"/>
    <cellStyle name="Финансовый 3 4 2 2 5" xfId="20279"/>
    <cellStyle name="Финансовый 3 4 2 3" xfId="723"/>
    <cellStyle name="Финансовый 3 4 2 3 2" xfId="11646"/>
    <cellStyle name="Финансовый 3 4 2 3 2 2" xfId="20280"/>
    <cellStyle name="Финансовый 3 4 2 3 3" xfId="11647"/>
    <cellStyle name="Финансовый 3 4 2 3 4" xfId="20281"/>
    <cellStyle name="Финансовый 3 4 2 4" xfId="11648"/>
    <cellStyle name="Финансовый 3 4 2 4 2" xfId="20282"/>
    <cellStyle name="Финансовый 3 4 2 5" xfId="11649"/>
    <cellStyle name="Финансовый 3 4 2 6" xfId="20283"/>
    <cellStyle name="Финансовый 3 4 3" xfId="724"/>
    <cellStyle name="Финансовый 3 4 3 2" xfId="725"/>
    <cellStyle name="Финансовый 3 4 3 2 2" xfId="726"/>
    <cellStyle name="Финансовый 3 4 3 2 2 2" xfId="11650"/>
    <cellStyle name="Финансовый 3 4 3 2 2 3" xfId="20284"/>
    <cellStyle name="Финансовый 3 4 3 2 3" xfId="11651"/>
    <cellStyle name="Финансовый 3 4 3 2 3 2" xfId="20285"/>
    <cellStyle name="Финансовый 3 4 3 2 4" xfId="11652"/>
    <cellStyle name="Финансовый 3 4 3 2 5" xfId="20286"/>
    <cellStyle name="Финансовый 3 4 3 3" xfId="727"/>
    <cellStyle name="Финансовый 3 4 3 3 2" xfId="11653"/>
    <cellStyle name="Финансовый 3 4 3 3 3" xfId="20287"/>
    <cellStyle name="Финансовый 3 4 3 4" xfId="11654"/>
    <cellStyle name="Финансовый 3 4 3 4 2" xfId="20288"/>
    <cellStyle name="Финансовый 3 4 3 5" xfId="11655"/>
    <cellStyle name="Финансовый 3 4 3 6" xfId="20289"/>
    <cellStyle name="Финансовый 3 4 4" xfId="728"/>
    <cellStyle name="Финансовый 3 4 4 2" xfId="729"/>
    <cellStyle name="Финансовый 3 4 4 2 2" xfId="11656"/>
    <cellStyle name="Финансовый 3 4 4 2 3" xfId="20290"/>
    <cellStyle name="Финансовый 3 4 4 3" xfId="11657"/>
    <cellStyle name="Финансовый 3 4 4 3 2" xfId="20291"/>
    <cellStyle name="Финансовый 3 4 4 4" xfId="11658"/>
    <cellStyle name="Финансовый 3 4 4 5" xfId="20292"/>
    <cellStyle name="Финансовый 3 4 5" xfId="730"/>
    <cellStyle name="Финансовый 3 4 5 2" xfId="11659"/>
    <cellStyle name="Финансовый 3 4 5 3" xfId="20293"/>
    <cellStyle name="Финансовый 3 4 6" xfId="11660"/>
    <cellStyle name="Финансовый 3 4 6 2" xfId="20294"/>
    <cellStyle name="Финансовый 3 4 7" xfId="11661"/>
    <cellStyle name="Финансовый 3 4 8" xfId="20295"/>
    <cellStyle name="Финансовый 3 5" xfId="731"/>
    <cellStyle name="Финансовый 3 5 2" xfId="732"/>
    <cellStyle name="Финансовый 3 5 2 2" xfId="733"/>
    <cellStyle name="Финансовый 3 5 2 2 2" xfId="11662"/>
    <cellStyle name="Финансовый 3 5 2 2 3" xfId="20296"/>
    <cellStyle name="Финансовый 3 5 2 3" xfId="11663"/>
    <cellStyle name="Финансовый 3 5 2 4" xfId="20297"/>
    <cellStyle name="Финансовый 3 5 3" xfId="734"/>
    <cellStyle name="Финансовый 3 5 3 2" xfId="11664"/>
    <cellStyle name="Финансовый 3 5 3 3" xfId="20298"/>
    <cellStyle name="Финансовый 3 5 4" xfId="11665"/>
    <cellStyle name="Финансовый 3 5 4 2" xfId="20299"/>
    <cellStyle name="Финансовый 3 5 5" xfId="11666"/>
    <cellStyle name="Финансовый 3 5 6" xfId="20300"/>
    <cellStyle name="Финансовый 3 6" xfId="735"/>
    <cellStyle name="Финансовый 3 6 2" xfId="736"/>
    <cellStyle name="Финансовый 3 6 2 2" xfId="737"/>
    <cellStyle name="Финансовый 3 6 2 2 2" xfId="11667"/>
    <cellStyle name="Финансовый 3 6 2 2 3" xfId="20301"/>
    <cellStyle name="Финансовый 3 6 2 3" xfId="11668"/>
    <cellStyle name="Финансовый 3 6 2 4" xfId="20302"/>
    <cellStyle name="Финансовый 3 6 3" xfId="738"/>
    <cellStyle name="Финансовый 3 6 3 2" xfId="11669"/>
    <cellStyle name="Финансовый 3 6 3 3" xfId="20303"/>
    <cellStyle name="Финансовый 3 6 4" xfId="11670"/>
    <cellStyle name="Финансовый 3 6 4 2" xfId="20304"/>
    <cellStyle name="Финансовый 3 6 5" xfId="11671"/>
    <cellStyle name="Финансовый 3 6 6" xfId="20305"/>
    <cellStyle name="Финансовый 3 7" xfId="739"/>
    <cellStyle name="Финансовый 3 7 2" xfId="740"/>
    <cellStyle name="Финансовый 3 7 2 2" xfId="741"/>
    <cellStyle name="Финансовый 3 7 2 2 2" xfId="11672"/>
    <cellStyle name="Финансовый 3 7 2 2 3" xfId="20306"/>
    <cellStyle name="Финансовый 3 7 2 3" xfId="11673"/>
    <cellStyle name="Финансовый 3 7 2 4" xfId="20307"/>
    <cellStyle name="Финансовый 3 7 3" xfId="742"/>
    <cellStyle name="Финансовый 3 7 3 2" xfId="11674"/>
    <cellStyle name="Финансовый 3 7 3 3" xfId="20308"/>
    <cellStyle name="Финансовый 3 7 4" xfId="11675"/>
    <cellStyle name="Финансовый 3 7 4 2" xfId="20309"/>
    <cellStyle name="Финансовый 3 7 5" xfId="11676"/>
    <cellStyle name="Финансовый 3 7 6" xfId="20310"/>
    <cellStyle name="Финансовый 3 8" xfId="743"/>
    <cellStyle name="Финансовый 3 8 2" xfId="744"/>
    <cellStyle name="Финансовый 3 8 2 2" xfId="11677"/>
    <cellStyle name="Финансовый 3 8 2 3" xfId="20311"/>
    <cellStyle name="Финансовый 3 8 3" xfId="11678"/>
    <cellStyle name="Финансовый 3 8 4" xfId="20312"/>
    <cellStyle name="Финансовый 3 9" xfId="745"/>
    <cellStyle name="Финансовый 3 9 2" xfId="11679"/>
    <cellStyle name="Финансовый 3 9 3" xfId="20313"/>
    <cellStyle name="Финансовый 4" xfId="11680"/>
    <cellStyle name="Финансовый 4 2" xfId="11681"/>
    <cellStyle name="Финансовый 4 2 2" xfId="11682"/>
    <cellStyle name="Финансовый 4 2 2 2" xfId="11683"/>
    <cellStyle name="Финансовый 4 2 2 2 2" xfId="11684"/>
    <cellStyle name="Финансовый 4 2 2 2 2 2" xfId="20314"/>
    <cellStyle name="Финансовый 4 2 2 2 3" xfId="11685"/>
    <cellStyle name="Финансовый 4 2 2 2 3 2" xfId="20315"/>
    <cellStyle name="Финансовый 4 2 2 2 4" xfId="20316"/>
    <cellStyle name="Финансовый 4 2 2 3" xfId="11686"/>
    <cellStyle name="Финансовый 4 2 2 3 2" xfId="20317"/>
    <cellStyle name="Финансовый 4 2 2 4" xfId="11687"/>
    <cellStyle name="Финансовый 4 2 2 4 2" xfId="20318"/>
    <cellStyle name="Финансовый 4 2 2 5" xfId="20319"/>
    <cellStyle name="Финансовый 4 2 3" xfId="11688"/>
    <cellStyle name="Финансовый 4 2 3 2" xfId="11689"/>
    <cellStyle name="Финансовый 4 2 3 2 2" xfId="11690"/>
    <cellStyle name="Финансовый 4 2 3 2 2 2" xfId="20320"/>
    <cellStyle name="Финансовый 4 2 3 2 3" xfId="20321"/>
    <cellStyle name="Финансовый 4 2 3 3" xfId="11691"/>
    <cellStyle name="Финансовый 4 2 3 3 2" xfId="20322"/>
    <cellStyle name="Финансовый 4 2 3 4" xfId="11692"/>
    <cellStyle name="Финансовый 4 2 3 4 2" xfId="20323"/>
    <cellStyle name="Финансовый 4 2 3 5" xfId="20324"/>
    <cellStyle name="Финансовый 4 2 4" xfId="11693"/>
    <cellStyle name="Финансовый 4 2 4 2" xfId="11694"/>
    <cellStyle name="Финансовый 4 2 4 2 2" xfId="20325"/>
    <cellStyle name="Финансовый 4 2 4 3" xfId="20326"/>
    <cellStyle name="Финансовый 4 2 5" xfId="11695"/>
    <cellStyle name="Финансовый 4 2 5 2" xfId="20327"/>
    <cellStyle name="Финансовый 4 2 6" xfId="11696"/>
    <cellStyle name="Финансовый 4 2 6 2" xfId="20328"/>
    <cellStyle name="Финансовый 4 2 7" xfId="11697"/>
    <cellStyle name="Финансовый 4 3" xfId="11698"/>
    <cellStyle name="Финансовый 4 3 2" xfId="11699"/>
    <cellStyle name="Финансовый 4 3 2 2" xfId="11700"/>
    <cellStyle name="Финансовый 4 3 2 2 2" xfId="11701"/>
    <cellStyle name="Финансовый 4 3 2 2 2 2" xfId="20329"/>
    <cellStyle name="Финансовый 4 3 2 2 3" xfId="11702"/>
    <cellStyle name="Финансовый 4 3 2 2 3 2" xfId="20330"/>
    <cellStyle name="Финансовый 4 3 2 2 4" xfId="20331"/>
    <cellStyle name="Финансовый 4 3 2 3" xfId="11703"/>
    <cellStyle name="Финансовый 4 3 2 3 2" xfId="20332"/>
    <cellStyle name="Финансовый 4 3 2 4" xfId="11704"/>
    <cellStyle name="Финансовый 4 3 2 4 2" xfId="20333"/>
    <cellStyle name="Финансовый 4 3 2 5" xfId="20334"/>
    <cellStyle name="Финансовый 4 3 3" xfId="11705"/>
    <cellStyle name="Финансовый 4 3 3 2" xfId="11706"/>
    <cellStyle name="Финансовый 4 3 3 2 2" xfId="11707"/>
    <cellStyle name="Финансовый 4 3 3 2 2 2" xfId="20335"/>
    <cellStyle name="Финансовый 4 3 3 2 3" xfId="20336"/>
    <cellStyle name="Финансовый 4 3 3 3" xfId="11708"/>
    <cellStyle name="Финансовый 4 3 3 3 2" xfId="20337"/>
    <cellStyle name="Финансовый 4 3 3 4" xfId="11709"/>
    <cellStyle name="Финансовый 4 3 3 4 2" xfId="20338"/>
    <cellStyle name="Финансовый 4 3 3 5" xfId="20339"/>
    <cellStyle name="Финансовый 4 3 4" xfId="11710"/>
    <cellStyle name="Финансовый 4 3 4 2" xfId="11711"/>
    <cellStyle name="Финансовый 4 3 4 2 2" xfId="20340"/>
    <cellStyle name="Финансовый 4 3 4 3" xfId="20341"/>
    <cellStyle name="Финансовый 4 3 5" xfId="11712"/>
    <cellStyle name="Финансовый 4 3 5 2" xfId="20342"/>
    <cellStyle name="Финансовый 4 3 6" xfId="11713"/>
    <cellStyle name="Финансовый 4 3 6 2" xfId="20343"/>
    <cellStyle name="Финансовый 4 3 7" xfId="20344"/>
    <cellStyle name="Финансовый 4 4" xfId="11714"/>
    <cellStyle name="Финансовый 4 4 2" xfId="11715"/>
    <cellStyle name="Финансовый 4 4 2 2" xfId="11716"/>
    <cellStyle name="Финансовый 4 4 2 2 2" xfId="11717"/>
    <cellStyle name="Финансовый 4 4 2 2 2 2" xfId="20345"/>
    <cellStyle name="Финансовый 4 4 2 2 3" xfId="20346"/>
    <cellStyle name="Финансовый 4 4 2 3" xfId="11718"/>
    <cellStyle name="Финансовый 4 4 2 3 2" xfId="20347"/>
    <cellStyle name="Финансовый 4 4 2 4" xfId="11719"/>
    <cellStyle name="Финансовый 4 4 2 4 2" xfId="20348"/>
    <cellStyle name="Финансовый 4 4 2 5" xfId="20349"/>
    <cellStyle name="Финансовый 4 4 3" xfId="11720"/>
    <cellStyle name="Финансовый 4 4 3 2" xfId="11721"/>
    <cellStyle name="Финансовый 4 4 3 2 2" xfId="20350"/>
    <cellStyle name="Финансовый 4 4 3 3" xfId="20351"/>
    <cellStyle name="Финансовый 4 4 4" xfId="11722"/>
    <cellStyle name="Финансовый 4 4 4 2" xfId="20352"/>
    <cellStyle name="Финансовый 4 4 5" xfId="11723"/>
    <cellStyle name="Финансовый 4 4 5 2" xfId="20353"/>
    <cellStyle name="Финансовый 4 4 6" xfId="11724"/>
    <cellStyle name="Финансовый 4 4 6 2" xfId="20354"/>
    <cellStyle name="Финансовый 4 5" xfId="11725"/>
    <cellStyle name="Финансовый 4 5 2" xfId="11726"/>
    <cellStyle name="Финансовый 4 5 2 2" xfId="11727"/>
    <cellStyle name="Финансовый 4 5 2 2 2" xfId="20355"/>
    <cellStyle name="Финансовый 4 5 2 3" xfId="20356"/>
    <cellStyle name="Финансовый 4 5 3" xfId="11728"/>
    <cellStyle name="Финансовый 4 5 3 2" xfId="20357"/>
    <cellStyle name="Финансовый 4 5 4" xfId="11729"/>
    <cellStyle name="Финансовый 4 5 4 2" xfId="20358"/>
    <cellStyle name="Финансовый 4 5 5" xfId="20359"/>
    <cellStyle name="Финансовый 4 6" xfId="11730"/>
    <cellStyle name="Финансовый 4 6 2" xfId="11731"/>
    <cellStyle name="Финансовый 4 6 2 2" xfId="20360"/>
    <cellStyle name="Финансовый 4 6 3" xfId="20361"/>
    <cellStyle name="Финансовый 4 7" xfId="11732"/>
    <cellStyle name="Финансовый 4 7 2" xfId="20362"/>
    <cellStyle name="Финансовый 4 8" xfId="11733"/>
    <cellStyle name="Финансовый 4 8 2" xfId="20363"/>
    <cellStyle name="Финансовый 5" xfId="11734"/>
    <cellStyle name="Финансовый 5 2" xfId="11735"/>
    <cellStyle name="Финансовый 5 2 2" xfId="11736"/>
    <cellStyle name="Финансовый 5 2 2 2" xfId="11737"/>
    <cellStyle name="Финансовый 5 2 2 2 2" xfId="11738"/>
    <cellStyle name="Финансовый 5 2 2 2 2 2" xfId="20364"/>
    <cellStyle name="Финансовый 5 2 2 2 3" xfId="11739"/>
    <cellStyle name="Финансовый 5 2 2 2 3 2" xfId="20365"/>
    <cellStyle name="Финансовый 5 2 2 2 4" xfId="20366"/>
    <cellStyle name="Финансовый 5 2 2 3" xfId="11740"/>
    <cellStyle name="Финансовый 5 2 2 3 2" xfId="20367"/>
    <cellStyle name="Финансовый 5 2 2 4" xfId="11741"/>
    <cellStyle name="Финансовый 5 2 2 4 2" xfId="20368"/>
    <cellStyle name="Финансовый 5 2 2 5" xfId="11742"/>
    <cellStyle name="Финансовый 5 2 2 5 2" xfId="20369"/>
    <cellStyle name="Финансовый 5 2 3" xfId="11743"/>
    <cellStyle name="Финансовый 5 2 3 2" xfId="11744"/>
    <cellStyle name="Финансовый 5 2 3 2 2" xfId="11745"/>
    <cellStyle name="Финансовый 5 2 3 2 2 2" xfId="20370"/>
    <cellStyle name="Финансовый 5 2 3 2 3" xfId="20371"/>
    <cellStyle name="Финансовый 5 2 3 3" xfId="11746"/>
    <cellStyle name="Финансовый 5 2 3 3 2" xfId="20372"/>
    <cellStyle name="Финансовый 5 2 3 4" xfId="11747"/>
    <cellStyle name="Финансовый 5 2 3 4 2" xfId="20373"/>
    <cellStyle name="Финансовый 5 2 3 5" xfId="20374"/>
    <cellStyle name="Финансовый 5 2 4" xfId="11748"/>
    <cellStyle name="Финансовый 5 2 4 2" xfId="11749"/>
    <cellStyle name="Финансовый 5 2 4 2 2" xfId="20375"/>
    <cellStyle name="Финансовый 5 2 4 3" xfId="20376"/>
    <cellStyle name="Финансовый 5 2 5" xfId="11750"/>
    <cellStyle name="Финансовый 5 2 5 2" xfId="20377"/>
    <cellStyle name="Финансовый 5 2 6" xfId="11751"/>
    <cellStyle name="Финансовый 5 2 6 2" xfId="20378"/>
    <cellStyle name="Финансовый 5 3" xfId="11752"/>
    <cellStyle name="Финансовый 5 3 2" xfId="11753"/>
    <cellStyle name="Финансовый 5 4" xfId="11754"/>
    <cellStyle name="Финансовый 5 5" xfId="11755"/>
    <cellStyle name="Финансовый 5 6" xfId="11756"/>
    <cellStyle name="Финансовый 6" xfId="11757"/>
    <cellStyle name="Финансовый 7" xfId="11758"/>
    <cellStyle name="Финансовый 7 2" xfId="11759"/>
    <cellStyle name="Финансовый 7 2 2" xfId="11760"/>
    <cellStyle name="Финансовый 7 2 2 2" xfId="11761"/>
    <cellStyle name="Финансовый 7 2 2 2 2" xfId="11762"/>
    <cellStyle name="Финансовый 7 2 2 2 2 2" xfId="20379"/>
    <cellStyle name="Финансовый 7 2 2 2 3" xfId="11763"/>
    <cellStyle name="Финансовый 7 2 2 2 3 2" xfId="20380"/>
    <cellStyle name="Финансовый 7 2 2 2 4" xfId="20381"/>
    <cellStyle name="Финансовый 7 2 2 3" xfId="11764"/>
    <cellStyle name="Финансовый 7 2 2 3 2" xfId="20382"/>
    <cellStyle name="Финансовый 7 2 2 4" xfId="11765"/>
    <cellStyle name="Финансовый 7 2 2 4 2" xfId="20383"/>
    <cellStyle name="Финансовый 7 2 2 5" xfId="20384"/>
    <cellStyle name="Финансовый 7 2 3" xfId="11766"/>
    <cellStyle name="Финансовый 7 2 3 2" xfId="11767"/>
    <cellStyle name="Финансовый 7 2 3 2 2" xfId="11768"/>
    <cellStyle name="Финансовый 7 2 3 2 2 2" xfId="20385"/>
    <cellStyle name="Финансовый 7 2 3 2 3" xfId="20386"/>
    <cellStyle name="Финансовый 7 2 3 3" xfId="11769"/>
    <cellStyle name="Финансовый 7 2 3 3 2" xfId="20387"/>
    <cellStyle name="Финансовый 7 2 3 4" xfId="11770"/>
    <cellStyle name="Финансовый 7 2 3 4 2" xfId="20388"/>
    <cellStyle name="Финансовый 7 2 3 5" xfId="20389"/>
    <cellStyle name="Финансовый 7 2 4" xfId="11771"/>
    <cellStyle name="Финансовый 7 2 4 2" xfId="11772"/>
    <cellStyle name="Финансовый 7 2 4 2 2" xfId="20390"/>
    <cellStyle name="Финансовый 7 2 4 3" xfId="20391"/>
    <cellStyle name="Финансовый 7 2 5" xfId="11773"/>
    <cellStyle name="Финансовый 7 2 5 2" xfId="20392"/>
    <cellStyle name="Финансовый 7 2 6" xfId="11774"/>
    <cellStyle name="Финансовый 7 2 6 2" xfId="20393"/>
    <cellStyle name="Финансовый 7 2 7" xfId="20394"/>
    <cellStyle name="Финансовый 7 3" xfId="11775"/>
    <cellStyle name="Финансовый 8" xfId="11776"/>
    <cellStyle name="Финансовый 8 2" xfId="11777"/>
    <cellStyle name="Финансовый 9" xfId="11778"/>
    <cellStyle name="Финансовый 9 2" xfId="11779"/>
    <cellStyle name="Финансовый 9 2 2" xfId="11780"/>
    <cellStyle name="Финансовый 9 2 2 2" xfId="11781"/>
    <cellStyle name="Финансовый 9 2 2 2 2" xfId="11782"/>
    <cellStyle name="Финансовый 9 2 2 2 2 2" xfId="20395"/>
    <cellStyle name="Финансовый 9 2 2 2 3" xfId="11783"/>
    <cellStyle name="Финансовый 9 2 2 2 3 2" xfId="20396"/>
    <cellStyle name="Финансовый 9 2 2 2 4" xfId="20397"/>
    <cellStyle name="Финансовый 9 2 2 3" xfId="11784"/>
    <cellStyle name="Финансовый 9 2 2 3 2" xfId="20398"/>
    <cellStyle name="Финансовый 9 2 2 4" xfId="11785"/>
    <cellStyle name="Финансовый 9 2 2 4 2" xfId="20399"/>
    <cellStyle name="Финансовый 9 2 2 5" xfId="20400"/>
    <cellStyle name="Финансовый 9 2 3" xfId="11786"/>
    <cellStyle name="Финансовый 9 2 3 2" xfId="11787"/>
    <cellStyle name="Финансовый 9 2 3 2 2" xfId="11788"/>
    <cellStyle name="Финансовый 9 2 3 2 2 2" xfId="20401"/>
    <cellStyle name="Финансовый 9 2 3 2 3" xfId="20402"/>
    <cellStyle name="Финансовый 9 2 3 3" xfId="11789"/>
    <cellStyle name="Финансовый 9 2 3 3 2" xfId="20403"/>
    <cellStyle name="Финансовый 9 2 3 4" xfId="11790"/>
    <cellStyle name="Финансовый 9 2 3 4 2" xfId="20404"/>
    <cellStyle name="Финансовый 9 2 3 5" xfId="20405"/>
    <cellStyle name="Финансовый 9 2 4" xfId="11791"/>
    <cellStyle name="Финансовый 9 2 4 2" xfId="11792"/>
    <cellStyle name="Финансовый 9 2 4 2 2" xfId="20406"/>
    <cellStyle name="Финансовый 9 2 4 3" xfId="20407"/>
    <cellStyle name="Финансовый 9 2 5" xfId="11793"/>
    <cellStyle name="Финансовый 9 2 5 2" xfId="20408"/>
    <cellStyle name="Финансовый 9 2 6" xfId="11794"/>
    <cellStyle name="Финансовый 9 2 6 2" xfId="20409"/>
    <cellStyle name="Финансовый 9 2 7" xfId="20410"/>
    <cellStyle name="Финансовый 9 3" xfId="11795"/>
    <cellStyle name="Финансовый0[0]_FU_bal" xfId="11796"/>
    <cellStyle name="Формула" xfId="11797"/>
    <cellStyle name="Формула 2" xfId="11798"/>
    <cellStyle name="Формула 3" xfId="11799"/>
    <cellStyle name="Формула 3 2" xfId="11800"/>
    <cellStyle name="Формула 4" xfId="11801"/>
    <cellStyle name="Формула_5" xfId="11802"/>
    <cellStyle name="ФормулаВБ" xfId="11803"/>
    <cellStyle name="ФормулаВБ 2" xfId="11804"/>
    <cellStyle name="ФормулаВБ 3" xfId="11805"/>
    <cellStyle name="ФормулаВБ 3 2" xfId="11806"/>
    <cellStyle name="ФормулаВБ 4" xfId="11807"/>
    <cellStyle name="ФормулаВБ_ATT00040" xfId="11808"/>
    <cellStyle name="ФормулаНаКонтроль" xfId="11809"/>
    <cellStyle name="ФормулаНаКонтроль 2" xfId="11810"/>
    <cellStyle name="ФормулаНаКонтроль 2 2" xfId="11811"/>
    <cellStyle name="ФормулаНаКонтроль 3" xfId="11812"/>
    <cellStyle name="ФормулаНаКонтроль_GRES.2007.5" xfId="11813"/>
    <cellStyle name="Фото Схема" xfId="11814"/>
    <cellStyle name="Фото схема 2" xfId="11815"/>
    <cellStyle name="Фото Схема_Все по ЭУ" xfId="11816"/>
    <cellStyle name="Хороший 2" xfId="746"/>
    <cellStyle name="Хороший 2 2" xfId="11817"/>
    <cellStyle name="Хороший 3" xfId="11818"/>
    <cellStyle name="Хороший 3 2" xfId="11819"/>
    <cellStyle name="Хороший 4" xfId="11820"/>
    <cellStyle name="Хороший 4 2" xfId="11821"/>
    <cellStyle name="Хороший 5" xfId="11822"/>
    <cellStyle name="Хороший 5 2" xfId="11823"/>
    <cellStyle name="Хороший 6" xfId="11824"/>
    <cellStyle name="Хороший 6 2" xfId="11825"/>
    <cellStyle name="Хороший 7" xfId="11826"/>
    <cellStyle name="Хороший 7 2" xfId="11827"/>
    <cellStyle name="Хороший 8" xfId="11828"/>
    <cellStyle name="Хороший 8 2" xfId="11829"/>
    <cellStyle name="Хороший 9" xfId="11830"/>
    <cellStyle name="Хороший 9 2" xfId="11831"/>
    <cellStyle name="Цена_продукта" xfId="11832"/>
    <cellStyle name="Цифры по центру с десятыми" xfId="11833"/>
    <cellStyle name="Цифры по центру с десятыми 2" xfId="11834"/>
    <cellStyle name="число" xfId="11835"/>
    <cellStyle name="Числовой" xfId="11836"/>
    <cellStyle name="Числовой 2" xfId="11837"/>
    <cellStyle name="Числовой 2 2" xfId="11838"/>
    <cellStyle name="Числовой 3" xfId="11839"/>
    <cellStyle name="Џђћ–…ќ’ќ›‰" xfId="11840"/>
    <cellStyle name="Џђћ–…ќ’ќ›‰ 2" xfId="11841"/>
    <cellStyle name="Џђћ–…ќ’ќ›‰ 3" xfId="11842"/>
    <cellStyle name="Шапка" xfId="11843"/>
    <cellStyle name="Шапка таблицы" xfId="11844"/>
    <cellStyle name="Шапка таблицы 2" xfId="11845"/>
    <cellStyle name="Шапка таблицы 2 2" xfId="11846"/>
    <cellStyle name="Шапка таблицы 3" xfId="11847"/>
    <cellStyle name="Шапка таблицы 3 2" xfId="11848"/>
    <cellStyle name="Шапка таблицы 4" xfId="11849"/>
    <cellStyle name="Шапка таблицы 5" xfId="11850"/>
    <cellStyle name="Шапка_П 2.1_П 2.2. Ф_л Северный НАО" xfId="11851"/>
    <cellStyle name="ШАУ" xfId="11852"/>
    <cellStyle name="ܘ_x0008_" xfId="11853"/>
    <cellStyle name="ܛ_x0008_" xfId="11854"/>
    <cellStyle name="標準_PL-CF sheet" xfId="11855"/>
    <cellStyle name="㐀കܒ_x0008_" xfId="11856"/>
    <cellStyle name="䁺_x0001_" xfId="118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9.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externalLink" Target="externalLinks/externalLink1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49"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0222_1097746264230_01_0_88_0000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18/&#1048;&#1053;&#1042;&#1045;&#1057;&#1058;&#1050;&#1040;/&#1048;&#1055;%20&#1082;&#1086;&#1088;&#1088;&#1077;&#1082;&#1090;&#1080;&#1088;&#1086;&#1074;&#1082;&#1072;%20&#1085;&#1072;%202018/&#1056;&#1052;&#1069;/&#1057;&#1086;&#1088;&#1088;&#1077;&#1082;&#1090;&#1080;&#1088;&#1086;&#1074;&#1072;&#1085;&#1085;&#1072;&#1103;%20%20&#1048;&#1055;&#1056;%20&#1040;&#1054;%20&#1054;&#1073;&#1086;&#1088;&#1086;&#1085;&#1101;&#1085;&#1077;&#1088;&#1075;&#1086;%20&#1085;&#1072;%202017-2019%20&#1075;&#1086;&#1076;&#1099;%20&#1056;&#1052;&#106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057;0222_1097746264230_17_0_88_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7;0222_1097746264230_02_0_88_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7;0222_1097746264230_03_0_88_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57;0222_1097746264230_04_0_88_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57;0222_1097746264230_05_0_88_0000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057;0222_1097746264230_06_0_88_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057;0222_1097746264230_07_0_88_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57;0222_1097746264230_08_0_88_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057;0222_1097746264230_09_0_88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017)"/>
    </sheetNames>
    <sheetDataSet>
      <sheetData sheetId="0">
        <row r="12">
          <cell r="A12" t="str">
            <v>Утвержденные плановые значения показателей приведены в соответствии с  Приказом № 161 от 05.07.2017 года Министерством экономического развития и торговли Республики Марий Эл</v>
          </cell>
        </row>
        <row r="25">
          <cell r="B25" t="str">
            <v>Республика Марий Эл</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017)"/>
      <sheetName val="1(2018)"/>
      <sheetName val="1(2019)"/>
      <sheetName val="2"/>
      <sheetName val="3"/>
      <sheetName val="4"/>
      <sheetName val="5(2017)"/>
      <sheetName val="5(2018)"/>
      <sheetName val="5(2019)"/>
      <sheetName val="6"/>
      <sheetName val="7"/>
      <sheetName val="8"/>
      <sheetName val="9"/>
      <sheetName val="10"/>
      <sheetName val="13"/>
      <sheetName val="14"/>
      <sheetName val="15"/>
      <sheetName val="16"/>
      <sheetName val="17"/>
      <sheetName val="18"/>
      <sheetName val="19"/>
      <sheetName val="Лист1"/>
    </sheetNames>
    <sheetDataSet>
      <sheetData sheetId="0">
        <row r="20">
          <cell r="A20" t="str">
            <v>0</v>
          </cell>
          <cell r="B20" t="str">
            <v>ВСЕГО по инвестиционной программе, в том числе:</v>
          </cell>
        </row>
        <row r="21">
          <cell r="A21" t="str">
            <v>0.1</v>
          </cell>
          <cell r="B21" t="str">
            <v>Технологическое присоединение, всего</v>
          </cell>
        </row>
        <row r="22">
          <cell r="A22" t="str">
            <v>0.2</v>
          </cell>
          <cell r="B22" t="str">
            <v>Реконструкция, модернизация, техническое перевооружение, всего</v>
          </cell>
        </row>
        <row r="23">
          <cell r="A23" t="str">
            <v>0.6</v>
          </cell>
          <cell r="B23" t="str">
            <v>Прочие инвестиционные проекты, всего</v>
          </cell>
        </row>
        <row r="24">
          <cell r="A24">
            <v>0</v>
          </cell>
          <cell r="B24" t="str">
            <v>Технологическое присоединение, всего, в том числе:</v>
          </cell>
        </row>
        <row r="25">
          <cell r="B25" t="str">
            <v>Республика Марий Эл</v>
          </cell>
        </row>
        <row r="26">
          <cell r="A26" t="str">
            <v>1.2.2</v>
          </cell>
          <cell r="B26" t="str">
            <v>Реконструкция, модернизация, техническое перевооружение линий электропередачи, всего, в том числе:</v>
          </cell>
        </row>
        <row r="27">
          <cell r="A27" t="str">
            <v>1.2.2.1</v>
          </cell>
          <cell r="B27" t="str">
            <v>Реконструкция линий электропередачи, всего, в том числе:</v>
          </cell>
        </row>
        <row r="29">
          <cell r="A29" t="str">
            <v>1.6</v>
          </cell>
          <cell r="B29" t="str">
            <v>Прочие инвестиционные проекты, всего, в том числе:</v>
          </cell>
        </row>
      </sheetData>
      <sheetData sheetId="1"/>
      <sheetData sheetId="2"/>
      <sheetData sheetId="3">
        <row r="26">
          <cell r="U26">
            <v>18.061</v>
          </cell>
        </row>
      </sheetData>
      <sheetData sheetId="4"/>
      <sheetData sheetId="5"/>
      <sheetData sheetId="6"/>
      <sheetData sheetId="7"/>
      <sheetData sheetId="8"/>
      <sheetData sheetId="9"/>
      <sheetData sheetId="10"/>
      <sheetData sheetId="11"/>
      <sheetData sheetId="12"/>
      <sheetData sheetId="13">
        <row r="13">
          <cell r="A13" t="str">
            <v>0</v>
          </cell>
          <cell r="B13" t="str">
            <v>ВСЕГО по инвестиционной программе, в том числе:</v>
          </cell>
        </row>
        <row r="14">
          <cell r="A14" t="str">
            <v>0.1</v>
          </cell>
          <cell r="B14" t="str">
            <v>Технологическое присоединение, всего</v>
          </cell>
        </row>
        <row r="15">
          <cell r="A15" t="str">
            <v>0.2</v>
          </cell>
          <cell r="B15" t="str">
            <v>Реконструкция, модернизация, техническое перевооружение, всего</v>
          </cell>
        </row>
        <row r="16">
          <cell r="A16" t="str">
            <v>0.6</v>
          </cell>
          <cell r="B16" t="str">
            <v>Прочие инвестиционные проекты, всего</v>
          </cell>
        </row>
        <row r="17">
          <cell r="A17">
            <v>0</v>
          </cell>
          <cell r="B17" t="str">
            <v>Технологическое присоединение, всего, в том числе:</v>
          </cell>
        </row>
        <row r="18">
          <cell r="A18">
            <v>0</v>
          </cell>
          <cell r="B18" t="str">
            <v>Республика Марий Эл</v>
          </cell>
        </row>
        <row r="19">
          <cell r="A19" t="str">
            <v>1.2.2</v>
          </cell>
          <cell r="B19" t="str">
            <v>Реконструкция, модернизация, техническое перевооружение линий электропередачи, всего, в том числе:</v>
          </cell>
        </row>
        <row r="20">
          <cell r="A20" t="str">
            <v>1.2.2.1</v>
          </cell>
          <cell r="B20" t="str">
            <v>Реконструкция линий электропередачи, всего, в том числе:</v>
          </cell>
        </row>
        <row r="22">
          <cell r="A22" t="str">
            <v>1.6</v>
          </cell>
          <cell r="B22" t="str">
            <v>Прочие инвестиционные проекты, всего, в том числе:</v>
          </cell>
        </row>
      </sheetData>
      <sheetData sheetId="14">
        <row r="6">
          <cell r="A6" t="str">
            <v>Инвестиционная программа филиал "Волго-Вятский" АО "Оборонэнерго" в границах Республики Марий Эл</v>
          </cell>
        </row>
      </sheetData>
      <sheetData sheetId="15"/>
      <sheetData sheetId="16">
        <row r="7">
          <cell r="A7" t="str">
            <v>Инвестиционная программа филиал "Волго-Вятский" АО "Оборонэнерго" в границах Республики Марий Эл</v>
          </cell>
        </row>
      </sheetData>
      <sheetData sheetId="17"/>
      <sheetData sheetId="18"/>
      <sheetData sheetId="19"/>
      <sheetData sheetId="20"/>
      <sheetData sheetId="2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
    </sheetNames>
    <sheetDataSet>
      <sheetData sheetId="0">
        <row r="7">
          <cell r="A7" t="str">
            <v>Инвестиционная программа филиал "Волго-Вятский" АО "Оборонэнерго" в границах Республики Марий Эл</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s>
    <sheetDataSet>
      <sheetData sheetId="0">
        <row r="11">
          <cell r="A11" t="str">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ell>
        </row>
        <row r="18">
          <cell r="A18" t="str">
            <v>0</v>
          </cell>
          <cell r="B18" t="str">
            <v>ВСЕГО по инвестиционной программе, в том числе:</v>
          </cell>
          <cell r="C18">
            <v>0</v>
          </cell>
          <cell r="D18">
            <v>0</v>
          </cell>
          <cell r="E18">
            <v>0</v>
          </cell>
          <cell r="F18">
            <v>0</v>
          </cell>
          <cell r="G18">
            <v>0</v>
          </cell>
          <cell r="H18">
            <v>1.4141479598885065</v>
          </cell>
          <cell r="O18">
            <v>0</v>
          </cell>
          <cell r="BR18">
            <v>0</v>
          </cell>
        </row>
        <row r="19">
          <cell r="A19" t="str">
            <v>0.1</v>
          </cell>
          <cell r="B19" t="str">
            <v>Технологическое присоединение, всего</v>
          </cell>
          <cell r="C19">
            <v>0</v>
          </cell>
          <cell r="D19">
            <v>0</v>
          </cell>
          <cell r="E19">
            <v>0</v>
          </cell>
          <cell r="F19">
            <v>0</v>
          </cell>
          <cell r="G19">
            <v>0</v>
          </cell>
          <cell r="H19">
            <v>0</v>
          </cell>
          <cell r="O19">
            <v>0</v>
          </cell>
          <cell r="AI19">
            <v>0</v>
          </cell>
          <cell r="AN19">
            <v>0</v>
          </cell>
          <cell r="AS19">
            <v>0</v>
          </cell>
          <cell r="AX19">
            <v>0</v>
          </cell>
          <cell r="BC19">
            <v>0</v>
          </cell>
          <cell r="BH19">
            <v>0</v>
          </cell>
          <cell r="BI19">
            <v>0</v>
          </cell>
          <cell r="BJ19">
            <v>0</v>
          </cell>
          <cell r="BK19">
            <v>0</v>
          </cell>
          <cell r="BL19">
            <v>0</v>
          </cell>
        </row>
        <row r="20">
          <cell r="A20" t="str">
            <v>0.2</v>
          </cell>
          <cell r="B20" t="str">
            <v>Реконструкция, модернизация, техническое перевооружение, всего</v>
          </cell>
          <cell r="C20">
            <v>0</v>
          </cell>
          <cell r="D20">
            <v>0</v>
          </cell>
          <cell r="E20">
            <v>0</v>
          </cell>
          <cell r="F20">
            <v>0</v>
          </cell>
          <cell r="G20">
            <v>0</v>
          </cell>
          <cell r="O20">
            <v>0</v>
          </cell>
          <cell r="BR20">
            <v>0</v>
          </cell>
        </row>
        <row r="21">
          <cell r="A21" t="str">
            <v>0.6</v>
          </cell>
          <cell r="B21" t="str">
            <v>Прочие инвестиционные проекты, всего</v>
          </cell>
          <cell r="C21">
            <v>0</v>
          </cell>
          <cell r="D21">
            <v>0</v>
          </cell>
          <cell r="E21">
            <v>0</v>
          </cell>
          <cell r="F21">
            <v>0</v>
          </cell>
          <cell r="G21">
            <v>0</v>
          </cell>
          <cell r="O21">
            <v>0</v>
          </cell>
          <cell r="BR21">
            <v>0</v>
          </cell>
        </row>
        <row r="22">
          <cell r="A22">
            <v>0</v>
          </cell>
          <cell r="B22" t="str">
            <v>Технологическое присоединение, всего, в том числе:</v>
          </cell>
          <cell r="C22">
            <v>0</v>
          </cell>
          <cell r="D22">
            <v>0</v>
          </cell>
          <cell r="E22">
            <v>0</v>
          </cell>
          <cell r="F22">
            <v>0</v>
          </cell>
          <cell r="G22">
            <v>0</v>
          </cell>
          <cell r="H22">
            <v>0</v>
          </cell>
          <cell r="O22">
            <v>0</v>
          </cell>
          <cell r="AI22">
            <v>0</v>
          </cell>
          <cell r="AN22">
            <v>0</v>
          </cell>
          <cell r="AS22">
            <v>0</v>
          </cell>
          <cell r="BH22">
            <v>0</v>
          </cell>
          <cell r="BI22">
            <v>0</v>
          </cell>
          <cell r="BJ22">
            <v>0</v>
          </cell>
          <cell r="BK22">
            <v>0</v>
          </cell>
          <cell r="BL22">
            <v>0</v>
          </cell>
        </row>
        <row r="23">
          <cell r="A23">
            <v>0</v>
          </cell>
          <cell r="B23" t="str">
            <v>Республика Марий Эл</v>
          </cell>
        </row>
        <row r="24">
          <cell r="A24" t="str">
            <v>1.2.2</v>
          </cell>
          <cell r="B24" t="str">
            <v>Реконструкция, модернизация, техническое перевооружение линий электропередачи, всего, в том числе:</v>
          </cell>
          <cell r="C24">
            <v>0</v>
          </cell>
          <cell r="D24">
            <v>0</v>
          </cell>
          <cell r="E24">
            <v>0</v>
          </cell>
          <cell r="F24">
            <v>0</v>
          </cell>
          <cell r="G24">
            <v>0</v>
          </cell>
        </row>
        <row r="25">
          <cell r="A25" t="str">
            <v>1.2.2.1</v>
          </cell>
          <cell r="B25" t="str">
            <v>Реконструкция линий электропередачи, всего, в том числе:</v>
          </cell>
          <cell r="C25">
            <v>0</v>
          </cell>
          <cell r="D25">
            <v>0</v>
          </cell>
          <cell r="E25">
            <v>0</v>
          </cell>
          <cell r="F25">
            <v>0</v>
          </cell>
          <cell r="G25">
            <v>0</v>
          </cell>
        </row>
        <row r="26">
          <cell r="A26" t="str">
            <v>1.2.2.1.</v>
          </cell>
          <cell r="B26" t="str">
            <v xml:space="preserve">Выполнение строительно-монтажных работ проводимых по программе реконструкции воздушной линии электропередач 35 кВ (бух. Наименование ПС "Силикатный"-ТП 35/6 "Сурок") инв. № 865002901 находящаяся по адресу  Республика Марий Эл, Медведевский район, в/г 18, п. Сурок  </v>
          </cell>
          <cell r="C26" t="str">
            <v>I/ВЛГ/12/01/0001</v>
          </cell>
          <cell r="D26" t="str">
            <v>С</v>
          </cell>
          <cell r="E26">
            <v>2017</v>
          </cell>
          <cell r="G26">
            <v>2021</v>
          </cell>
          <cell r="O26">
            <v>0</v>
          </cell>
          <cell r="U26">
            <v>0</v>
          </cell>
          <cell r="AN26">
            <v>0</v>
          </cell>
          <cell r="AX26">
            <v>0</v>
          </cell>
          <cell r="BA26">
            <v>0</v>
          </cell>
          <cell r="BH26">
            <v>0</v>
          </cell>
          <cell r="BI26">
            <v>0</v>
          </cell>
          <cell r="BJ26">
            <v>0</v>
          </cell>
          <cell r="BK26">
            <v>0</v>
          </cell>
          <cell r="BL26">
            <v>0</v>
          </cell>
          <cell r="BR26">
            <v>0</v>
          </cell>
          <cell r="BV26">
            <v>0</v>
          </cell>
        </row>
        <row r="27">
          <cell r="D27" t="str">
            <v>П</v>
          </cell>
          <cell r="G27" t="str">
            <v>нд</v>
          </cell>
          <cell r="O27">
            <v>0</v>
          </cell>
          <cell r="U27">
            <v>0</v>
          </cell>
          <cell r="BI27">
            <v>0</v>
          </cell>
          <cell r="BJ27">
            <v>0</v>
          </cell>
          <cell r="BK27">
            <v>0</v>
          </cell>
          <cell r="BL27">
            <v>0</v>
          </cell>
        </row>
        <row r="28">
          <cell r="D28" t="str">
            <v>С</v>
          </cell>
          <cell r="G28" t="str">
            <v>нд</v>
          </cell>
          <cell r="O28">
            <v>0</v>
          </cell>
          <cell r="U28">
            <v>0</v>
          </cell>
          <cell r="AS28">
            <v>0</v>
          </cell>
          <cell r="BJ28">
            <v>0</v>
          </cell>
          <cell r="BK28">
            <v>0</v>
          </cell>
          <cell r="BL28">
            <v>0</v>
          </cell>
        </row>
        <row r="29">
          <cell r="C29" t="str">
            <v>К/ВЛГ/12/01/0002</v>
          </cell>
          <cell r="D29" t="str">
            <v>П</v>
          </cell>
          <cell r="G29" t="str">
            <v>нд</v>
          </cell>
          <cell r="O29">
            <v>0</v>
          </cell>
          <cell r="U29">
            <v>0</v>
          </cell>
          <cell r="AS29">
            <v>0</v>
          </cell>
          <cell r="BA29">
            <v>0</v>
          </cell>
          <cell r="BJ29">
            <v>0</v>
          </cell>
          <cell r="BK29">
            <v>0</v>
          </cell>
          <cell r="BL29">
            <v>0</v>
          </cell>
        </row>
        <row r="30">
          <cell r="C30" t="str">
            <v>К/ВЛГ/12/01/0002</v>
          </cell>
          <cell r="E30">
            <v>2023</v>
          </cell>
          <cell r="F30">
            <v>2023</v>
          </cell>
          <cell r="G30" t="str">
            <v>нд</v>
          </cell>
          <cell r="O30">
            <v>0</v>
          </cell>
          <cell r="U30">
            <v>0</v>
          </cell>
          <cell r="AS30">
            <v>0</v>
          </cell>
          <cell r="BC30">
            <v>0</v>
          </cell>
          <cell r="BJ30">
            <v>0</v>
          </cell>
          <cell r="BK30">
            <v>0</v>
          </cell>
          <cell r="BL30">
            <v>0</v>
          </cell>
          <cell r="BV30">
            <v>0</v>
          </cell>
        </row>
        <row r="31">
          <cell r="B31" t="str">
            <v>Проектные работы по реконструкции кабельной  линии 6 кВ ТП-8 - КТПн-10, расположенной по адресу:  республика Марий Эл, Медведевский район, пос. Речной, в/г 24,  инв. № 864023077</v>
          </cell>
          <cell r="C31" t="str">
            <v>К/ВЛГ/12/01/0003</v>
          </cell>
          <cell r="D31" t="str">
            <v>П</v>
          </cell>
          <cell r="E31">
            <v>2023</v>
          </cell>
          <cell r="F31">
            <v>2023</v>
          </cell>
          <cell r="G31" t="str">
            <v>нд</v>
          </cell>
          <cell r="O31">
            <v>0</v>
          </cell>
          <cell r="T31">
            <v>4.6945000000000001E-2</v>
          </cell>
          <cell r="U31">
            <v>0</v>
          </cell>
          <cell r="AS31">
            <v>0</v>
          </cell>
          <cell r="BC31">
            <v>0</v>
          </cell>
          <cell r="BJ31">
            <v>0</v>
          </cell>
          <cell r="BK31">
            <v>0</v>
          </cell>
          <cell r="BL31">
            <v>0</v>
          </cell>
          <cell r="BM31">
            <v>4.6945000000000001E-2</v>
          </cell>
        </row>
        <row r="32">
          <cell r="C32" t="str">
            <v>К/ВЛГ/12/01/0003</v>
          </cell>
          <cell r="D32" t="str">
            <v>С</v>
          </cell>
          <cell r="E32">
            <v>2024</v>
          </cell>
          <cell r="F32">
            <v>2024</v>
          </cell>
          <cell r="G32" t="str">
            <v>нд</v>
          </cell>
          <cell r="O32">
            <v>0</v>
          </cell>
          <cell r="U32">
            <v>0</v>
          </cell>
          <cell r="AS32">
            <v>0</v>
          </cell>
          <cell r="BC32">
            <v>0</v>
          </cell>
          <cell r="BI32">
            <v>0</v>
          </cell>
          <cell r="BL32">
            <v>0</v>
          </cell>
        </row>
        <row r="33">
          <cell r="A33" t="str">
            <v>1.6</v>
          </cell>
          <cell r="B33" t="str">
            <v>Прочие инвестиционные проекты, всего, в том числе:</v>
          </cell>
          <cell r="C33">
            <v>0</v>
          </cell>
          <cell r="D33">
            <v>0</v>
          </cell>
          <cell r="E33">
            <v>0</v>
          </cell>
          <cell r="G33">
            <v>0</v>
          </cell>
          <cell r="T33">
            <v>2.2949842914166494</v>
          </cell>
          <cell r="U33">
            <v>0</v>
          </cell>
          <cell r="AI33">
            <v>0.625</v>
          </cell>
          <cell r="AN33">
            <v>0</v>
          </cell>
          <cell r="AS33">
            <v>0.32200000000000001</v>
          </cell>
          <cell r="AX33">
            <v>0</v>
          </cell>
          <cell r="BC33">
            <v>0.215</v>
          </cell>
          <cell r="BD33">
            <v>0</v>
          </cell>
          <cell r="BP33">
            <v>0.34200000000000003</v>
          </cell>
          <cell r="BZ33">
            <v>0.79098429141664939</v>
          </cell>
        </row>
        <row r="34">
          <cell r="O34">
            <v>0</v>
          </cell>
          <cell r="T34">
            <v>0.625</v>
          </cell>
          <cell r="AN34">
            <v>0</v>
          </cell>
          <cell r="AS34">
            <v>0</v>
          </cell>
          <cell r="AX34">
            <v>0</v>
          </cell>
          <cell r="BC34">
            <v>0</v>
          </cell>
          <cell r="BH34">
            <v>0</v>
          </cell>
          <cell r="BI34">
            <v>0</v>
          </cell>
          <cell r="BJ34">
            <v>0</v>
          </cell>
          <cell r="BK34">
            <v>0</v>
          </cell>
          <cell r="BL34">
            <v>0</v>
          </cell>
          <cell r="BR34">
            <v>0</v>
          </cell>
        </row>
        <row r="35">
          <cell r="O35">
            <v>0</v>
          </cell>
          <cell r="T35">
            <v>0.32200000000000001</v>
          </cell>
          <cell r="AI35">
            <v>0</v>
          </cell>
          <cell r="AN35">
            <v>0</v>
          </cell>
          <cell r="AX35">
            <v>0</v>
          </cell>
          <cell r="BC35">
            <v>0</v>
          </cell>
          <cell r="BH35">
            <v>0</v>
          </cell>
          <cell r="BI35">
            <v>0</v>
          </cell>
          <cell r="BJ35">
            <v>0</v>
          </cell>
          <cell r="BK35">
            <v>0</v>
          </cell>
          <cell r="BL35">
            <v>0</v>
          </cell>
          <cell r="BR35">
            <v>0</v>
          </cell>
        </row>
        <row r="36">
          <cell r="O36">
            <v>0</v>
          </cell>
          <cell r="T36">
            <v>0.215</v>
          </cell>
          <cell r="AI36">
            <v>0</v>
          </cell>
          <cell r="AN36">
            <v>0</v>
          </cell>
          <cell r="AS36">
            <v>0</v>
          </cell>
          <cell r="AX36">
            <v>0</v>
          </cell>
          <cell r="BH36">
            <v>0</v>
          </cell>
          <cell r="BI36">
            <v>0</v>
          </cell>
          <cell r="BJ36">
            <v>0</v>
          </cell>
          <cell r="BK36">
            <v>0</v>
          </cell>
          <cell r="BL36">
            <v>0</v>
          </cell>
          <cell r="BR36">
            <v>0</v>
          </cell>
        </row>
        <row r="37">
          <cell r="O37">
            <v>0</v>
          </cell>
          <cell r="T37">
            <v>0.34200000000000003</v>
          </cell>
          <cell r="AI37">
            <v>0</v>
          </cell>
          <cell r="AN37">
            <v>0</v>
          </cell>
          <cell r="AS37">
            <v>0</v>
          </cell>
          <cell r="AX37">
            <v>0</v>
          </cell>
          <cell r="BC37">
            <v>0</v>
          </cell>
          <cell r="BH37">
            <v>0</v>
          </cell>
          <cell r="BJ37">
            <v>0</v>
          </cell>
          <cell r="BK37">
            <v>0</v>
          </cell>
          <cell r="BL37">
            <v>0</v>
          </cell>
          <cell r="BR37">
            <v>0</v>
          </cell>
        </row>
        <row r="38">
          <cell r="O38">
            <v>0</v>
          </cell>
          <cell r="T38">
            <v>0.43802500889043938</v>
          </cell>
          <cell r="AI38">
            <v>0</v>
          </cell>
          <cell r="AN38">
            <v>0</v>
          </cell>
          <cell r="AS38">
            <v>0</v>
          </cell>
          <cell r="AX38">
            <v>0</v>
          </cell>
          <cell r="BC38">
            <v>0</v>
          </cell>
          <cell r="BH38">
            <v>0</v>
          </cell>
          <cell r="BI38">
            <v>0</v>
          </cell>
          <cell r="BJ38">
            <v>0</v>
          </cell>
          <cell r="BL38">
            <v>0</v>
          </cell>
          <cell r="BR38">
            <v>0</v>
          </cell>
        </row>
        <row r="39">
          <cell r="O39">
            <v>0</v>
          </cell>
          <cell r="T39">
            <v>0.35295928252620995</v>
          </cell>
          <cell r="AI39">
            <v>0</v>
          </cell>
          <cell r="AN39">
            <v>0</v>
          </cell>
          <cell r="AS39">
            <v>0</v>
          </cell>
          <cell r="AX39">
            <v>0</v>
          </cell>
          <cell r="BC39">
            <v>0</v>
          </cell>
          <cell r="BH39">
            <v>0</v>
          </cell>
          <cell r="BI39">
            <v>0</v>
          </cell>
          <cell r="BJ39">
            <v>0</v>
          </cell>
          <cell r="BL39">
            <v>0</v>
          </cell>
          <cell r="BR39">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heetNames>
    <sheetDataSet>
      <sheetData sheetId="0">
        <row r="11">
          <cell r="A11" t="str">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sheetNames>
    <sheetDataSet>
      <sheetData sheetId="0" refreshError="1">
        <row r="11">
          <cell r="A11" t="str">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ell>
        </row>
        <row r="28">
          <cell r="T28">
            <v>0</v>
          </cell>
          <cell r="V28">
            <v>0</v>
          </cell>
          <cell r="W28">
            <v>0</v>
          </cell>
          <cell r="X28">
            <v>0</v>
          </cell>
          <cell r="Y28">
            <v>0</v>
          </cell>
          <cell r="Z28">
            <v>0</v>
          </cell>
          <cell r="AC28">
            <v>0</v>
          </cell>
          <cell r="AD28">
            <v>0</v>
          </cell>
          <cell r="AE28">
            <v>0</v>
          </cell>
          <cell r="AF28">
            <v>0</v>
          </cell>
          <cell r="AG28">
            <v>0</v>
          </cell>
          <cell r="AJ28">
            <v>0</v>
          </cell>
          <cell r="AK28">
            <v>0</v>
          </cell>
          <cell r="AL28">
            <v>2</v>
          </cell>
          <cell r="AM28">
            <v>0</v>
          </cell>
          <cell r="AN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H28">
            <v>0</v>
          </cell>
          <cell r="BI28">
            <v>0</v>
          </cell>
        </row>
        <row r="29">
          <cell r="AV29">
            <v>0</v>
          </cell>
          <cell r="AW29">
            <v>0</v>
          </cell>
          <cell r="AX29">
            <v>0</v>
          </cell>
          <cell r="AY29">
            <v>0</v>
          </cell>
          <cell r="AZ29">
            <v>0</v>
          </cell>
          <cell r="BC29">
            <v>0</v>
          </cell>
          <cell r="BD29">
            <v>0</v>
          </cell>
          <cell r="BE29">
            <v>0</v>
          </cell>
          <cell r="BF29">
            <v>0</v>
          </cell>
          <cell r="BG29">
            <v>0</v>
          </cell>
        </row>
        <row r="30">
          <cell r="W30">
            <v>0</v>
          </cell>
          <cell r="X30">
            <v>0</v>
          </cell>
          <cell r="Y30">
            <v>0</v>
          </cell>
          <cell r="Z30">
            <v>0</v>
          </cell>
          <cell r="AC30">
            <v>0</v>
          </cell>
          <cell r="AD30">
            <v>0</v>
          </cell>
          <cell r="AE30">
            <v>0</v>
          </cell>
          <cell r="AF30">
            <v>0</v>
          </cell>
          <cell r="AG30">
            <v>0</v>
          </cell>
          <cell r="AJ30">
            <v>0</v>
          </cell>
          <cell r="AK30">
            <v>0</v>
          </cell>
          <cell r="AL30">
            <v>0</v>
          </cell>
          <cell r="AM30">
            <v>0</v>
          </cell>
          <cell r="AN30">
            <v>0</v>
          </cell>
          <cell r="AQ30">
            <v>0</v>
          </cell>
          <cell r="AR30">
            <v>0</v>
          </cell>
          <cell r="AS30">
            <v>0</v>
          </cell>
          <cell r="AT30">
            <v>0</v>
          </cell>
          <cell r="AU30">
            <v>0</v>
          </cell>
          <cell r="AV30">
            <v>0</v>
          </cell>
          <cell r="AX30">
            <v>0</v>
          </cell>
          <cell r="AY30">
            <v>0</v>
          </cell>
          <cell r="AZ30">
            <v>0</v>
          </cell>
          <cell r="BA30">
            <v>0</v>
          </cell>
          <cell r="BB30">
            <v>0</v>
          </cell>
          <cell r="BC30">
            <v>0</v>
          </cell>
          <cell r="BD30">
            <v>0</v>
          </cell>
          <cell r="BE30">
            <v>0</v>
          </cell>
          <cell r="BF30">
            <v>0</v>
          </cell>
          <cell r="BG30">
            <v>0</v>
          </cell>
          <cell r="BH30">
            <v>0</v>
          </cell>
          <cell r="BI30">
            <v>0</v>
          </cell>
        </row>
        <row r="31">
          <cell r="V31">
            <v>0</v>
          </cell>
          <cell r="W31">
            <v>0</v>
          </cell>
          <cell r="X31">
            <v>0</v>
          </cell>
          <cell r="Y31">
            <v>0</v>
          </cell>
          <cell r="Z31">
            <v>0</v>
          </cell>
          <cell r="AC31">
            <v>0</v>
          </cell>
          <cell r="AD31">
            <v>0</v>
          </cell>
          <cell r="AE31">
            <v>0</v>
          </cell>
          <cell r="AF31">
            <v>0</v>
          </cell>
          <cell r="AG31">
            <v>0</v>
          </cell>
          <cell r="AJ31">
            <v>0</v>
          </cell>
          <cell r="AK31">
            <v>0</v>
          </cell>
          <cell r="AL31">
            <v>0</v>
          </cell>
          <cell r="AM31">
            <v>0</v>
          </cell>
          <cell r="AN31">
            <v>0</v>
          </cell>
          <cell r="AQ31">
            <v>0</v>
          </cell>
          <cell r="AR31">
            <v>0</v>
          </cell>
          <cell r="AS31">
            <v>0</v>
          </cell>
          <cell r="AT31">
            <v>0</v>
          </cell>
          <cell r="AU31">
            <v>0</v>
          </cell>
          <cell r="AV31">
            <v>0</v>
          </cell>
          <cell r="AX31">
            <v>0</v>
          </cell>
          <cell r="AY31">
            <v>0</v>
          </cell>
          <cell r="AZ31">
            <v>0</v>
          </cell>
          <cell r="BA31">
            <v>0</v>
          </cell>
          <cell r="BB31">
            <v>0</v>
          </cell>
          <cell r="BC31">
            <v>0</v>
          </cell>
          <cell r="BD31">
            <v>0</v>
          </cell>
          <cell r="BE31">
            <v>0</v>
          </cell>
          <cell r="BF31">
            <v>0</v>
          </cell>
          <cell r="BG31">
            <v>0</v>
          </cell>
          <cell r="BH31">
            <v>0</v>
          </cell>
          <cell r="BI31">
            <v>0</v>
          </cell>
        </row>
        <row r="32">
          <cell r="V32">
            <v>0</v>
          </cell>
          <cell r="W32">
            <v>0</v>
          </cell>
          <cell r="X32">
            <v>0</v>
          </cell>
          <cell r="Y32">
            <v>0</v>
          </cell>
          <cell r="Z32">
            <v>0</v>
          </cell>
          <cell r="AC32">
            <v>0</v>
          </cell>
          <cell r="AD32">
            <v>0</v>
          </cell>
          <cell r="AE32">
            <v>0</v>
          </cell>
          <cell r="AF32">
            <v>0</v>
          </cell>
          <cell r="AG32">
            <v>0</v>
          </cell>
          <cell r="AJ32">
            <v>0</v>
          </cell>
          <cell r="AL32">
            <v>0</v>
          </cell>
          <cell r="AM32">
            <v>0</v>
          </cell>
          <cell r="AN32">
            <v>0</v>
          </cell>
          <cell r="AQ32">
            <v>0</v>
          </cell>
          <cell r="AR32">
            <v>0</v>
          </cell>
          <cell r="AS32">
            <v>0</v>
          </cell>
          <cell r="AT32">
            <v>0</v>
          </cell>
          <cell r="AU32">
            <v>0</v>
          </cell>
          <cell r="AV32">
            <v>0</v>
          </cell>
          <cell r="AW32">
            <v>0</v>
          </cell>
          <cell r="AY32">
            <v>0</v>
          </cell>
          <cell r="AZ32">
            <v>0</v>
          </cell>
          <cell r="BA32">
            <v>0</v>
          </cell>
          <cell r="BB32">
            <v>0</v>
          </cell>
          <cell r="BC32">
            <v>0</v>
          </cell>
          <cell r="BD32">
            <v>0</v>
          </cell>
          <cell r="BE32">
            <v>0</v>
          </cell>
          <cell r="BF32">
            <v>0</v>
          </cell>
          <cell r="BG32">
            <v>0</v>
          </cell>
          <cell r="BH32">
            <v>0</v>
          </cell>
          <cell r="BI32">
            <v>0</v>
          </cell>
        </row>
        <row r="33">
          <cell r="V33">
            <v>0</v>
          </cell>
          <cell r="W33">
            <v>0</v>
          </cell>
          <cell r="X33">
            <v>0</v>
          </cell>
          <cell r="Y33">
            <v>0</v>
          </cell>
          <cell r="Z33">
            <v>0</v>
          </cell>
          <cell r="AC33">
            <v>0</v>
          </cell>
          <cell r="AD33">
            <v>0</v>
          </cell>
          <cell r="AE33">
            <v>0</v>
          </cell>
          <cell r="AF33">
            <v>0</v>
          </cell>
          <cell r="AG33">
            <v>0</v>
          </cell>
          <cell r="AJ33">
            <v>0</v>
          </cell>
          <cell r="AK33">
            <v>0</v>
          </cell>
          <cell r="AL33">
            <v>0</v>
          </cell>
          <cell r="AM33">
            <v>0</v>
          </cell>
          <cell r="AN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row>
        <row r="34">
          <cell r="V34">
            <v>0</v>
          </cell>
          <cell r="W34">
            <v>0</v>
          </cell>
          <cell r="X34">
            <v>0</v>
          </cell>
          <cell r="Y34">
            <v>0</v>
          </cell>
          <cell r="Z34">
            <v>0</v>
          </cell>
          <cell r="AC34">
            <v>0</v>
          </cell>
          <cell r="AD34">
            <v>0</v>
          </cell>
          <cell r="AE34">
            <v>0</v>
          </cell>
          <cell r="AF34">
            <v>0</v>
          </cell>
          <cell r="AJ34">
            <v>0</v>
          </cell>
          <cell r="AK34">
            <v>0</v>
          </cell>
          <cell r="AL34">
            <v>0</v>
          </cell>
          <cell r="AM34">
            <v>0</v>
          </cell>
          <cell r="AN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row>
        <row r="35">
          <cell r="AC35">
            <v>0</v>
          </cell>
          <cell r="AD35">
            <v>0</v>
          </cell>
          <cell r="AE35">
            <v>0</v>
          </cell>
          <cell r="AF35">
            <v>0</v>
          </cell>
          <cell r="AG35">
            <v>0</v>
          </cell>
          <cell r="BC35">
            <v>0</v>
          </cell>
          <cell r="BD35">
            <v>0</v>
          </cell>
          <cell r="BE35">
            <v>0</v>
          </cell>
          <cell r="BF35">
            <v>0</v>
          </cell>
          <cell r="BG35">
            <v>0</v>
          </cell>
          <cell r="BH35">
            <v>0</v>
          </cell>
          <cell r="BI35">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2022)"/>
      <sheetName val="#ССЫЛКА"/>
    </sheetNames>
    <sheetDataSet>
      <sheetData sheetId="0">
        <row r="12">
          <cell r="A12" t="str">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
    </sheetNames>
    <sheetDataSet>
      <sheetData sheetId="0" refreshError="1">
        <row r="11">
          <cell r="A11" t="str">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ell>
        </row>
        <row r="28">
          <cell r="Q28">
            <v>0</v>
          </cell>
          <cell r="R28">
            <v>0</v>
          </cell>
          <cell r="S28">
            <v>0</v>
          </cell>
          <cell r="T28">
            <v>0</v>
          </cell>
          <cell r="U28">
            <v>0</v>
          </cell>
          <cell r="W28">
            <v>0</v>
          </cell>
          <cell r="X28">
            <v>0</v>
          </cell>
          <cell r="Z28">
            <v>0</v>
          </cell>
          <cell r="AA28">
            <v>0</v>
          </cell>
          <cell r="AC28">
            <v>0</v>
          </cell>
          <cell r="AD28">
            <v>0</v>
          </cell>
          <cell r="AE28">
            <v>2</v>
          </cell>
          <cell r="AF28">
            <v>0</v>
          </cell>
          <cell r="AG28">
            <v>0</v>
          </cell>
          <cell r="AI28">
            <v>0</v>
          </cell>
          <cell r="AJ28">
            <v>0</v>
          </cell>
          <cell r="AK28">
            <v>0</v>
          </cell>
          <cell r="AL28">
            <v>0</v>
          </cell>
          <cell r="AM28">
            <v>0</v>
          </cell>
          <cell r="AO28">
            <v>0</v>
          </cell>
          <cell r="AP28">
            <v>0</v>
          </cell>
          <cell r="AQ28">
            <v>0</v>
          </cell>
          <cell r="AR28">
            <v>0</v>
          </cell>
          <cell r="AS28">
            <v>0</v>
          </cell>
          <cell r="AU28">
            <v>0</v>
          </cell>
          <cell r="AV28">
            <v>0</v>
          </cell>
          <cell r="AW28">
            <v>0</v>
          </cell>
          <cell r="AX28">
            <v>0</v>
          </cell>
          <cell r="AY28">
            <v>2</v>
          </cell>
          <cell r="BC28">
            <v>0</v>
          </cell>
          <cell r="BD28">
            <v>0</v>
          </cell>
          <cell r="BE28">
            <v>0</v>
          </cell>
          <cell r="BG28">
            <v>0</v>
          </cell>
          <cell r="BI28">
            <v>0</v>
          </cell>
          <cell r="BJ28">
            <v>0</v>
          </cell>
          <cell r="BK28">
            <v>0</v>
          </cell>
          <cell r="BM28">
            <v>0</v>
          </cell>
          <cell r="BQ28">
            <v>0</v>
          </cell>
          <cell r="BS28">
            <v>0</v>
          </cell>
          <cell r="BT28">
            <v>0</v>
          </cell>
          <cell r="BW28">
            <v>0</v>
          </cell>
        </row>
        <row r="29">
          <cell r="R29">
            <v>0</v>
          </cell>
          <cell r="S29">
            <v>0</v>
          </cell>
          <cell r="T29">
            <v>0</v>
          </cell>
          <cell r="U29">
            <v>0</v>
          </cell>
          <cell r="W29">
            <v>0</v>
          </cell>
          <cell r="X29">
            <v>0</v>
          </cell>
          <cell r="Y29">
            <v>0</v>
          </cell>
          <cell r="Z29">
            <v>0</v>
          </cell>
          <cell r="AD29">
            <v>0</v>
          </cell>
          <cell r="AE29">
            <v>0</v>
          </cell>
          <cell r="AF29">
            <v>0</v>
          </cell>
          <cell r="AG29">
            <v>0</v>
          </cell>
          <cell r="AI29">
            <v>0</v>
          </cell>
          <cell r="AJ29">
            <v>0</v>
          </cell>
          <cell r="AK29">
            <v>0</v>
          </cell>
          <cell r="AL29">
            <v>0</v>
          </cell>
          <cell r="AM29">
            <v>0</v>
          </cell>
          <cell r="AO29">
            <v>0</v>
          </cell>
          <cell r="AP29">
            <v>0</v>
          </cell>
          <cell r="AQ29">
            <v>0</v>
          </cell>
          <cell r="AR29">
            <v>0</v>
          </cell>
          <cell r="AS29">
            <v>0</v>
          </cell>
          <cell r="AU29">
            <v>0</v>
          </cell>
          <cell r="AV29">
            <v>0</v>
          </cell>
          <cell r="AW29">
            <v>0</v>
          </cell>
          <cell r="AX29">
            <v>0</v>
          </cell>
          <cell r="AY29">
            <v>0</v>
          </cell>
          <cell r="BC29">
            <v>0</v>
          </cell>
          <cell r="BD29">
            <v>0</v>
          </cell>
          <cell r="BE29">
            <v>0</v>
          </cell>
          <cell r="BG29">
            <v>0</v>
          </cell>
          <cell r="BI29">
            <v>0</v>
          </cell>
          <cell r="BJ29">
            <v>0</v>
          </cell>
          <cell r="BK29">
            <v>0</v>
          </cell>
          <cell r="BQ29">
            <v>0</v>
          </cell>
          <cell r="BS29">
            <v>0</v>
          </cell>
          <cell r="BT29">
            <v>0</v>
          </cell>
          <cell r="BW29">
            <v>0</v>
          </cell>
        </row>
        <row r="30">
          <cell r="R30">
            <v>0</v>
          </cell>
          <cell r="S30">
            <v>0</v>
          </cell>
          <cell r="T30">
            <v>0</v>
          </cell>
          <cell r="U30">
            <v>0</v>
          </cell>
          <cell r="W30">
            <v>0</v>
          </cell>
          <cell r="X30">
            <v>0</v>
          </cell>
          <cell r="Y30">
            <v>0</v>
          </cell>
          <cell r="Z30">
            <v>0</v>
          </cell>
          <cell r="AA30">
            <v>0</v>
          </cell>
          <cell r="AC30">
            <v>0</v>
          </cell>
          <cell r="AD30">
            <v>0</v>
          </cell>
          <cell r="AE30">
            <v>0</v>
          </cell>
          <cell r="AF30">
            <v>0</v>
          </cell>
          <cell r="AG30">
            <v>0</v>
          </cell>
          <cell r="AI30">
            <v>0</v>
          </cell>
          <cell r="AJ30">
            <v>0</v>
          </cell>
          <cell r="AK30">
            <v>0</v>
          </cell>
          <cell r="AL30">
            <v>0</v>
          </cell>
          <cell r="AM30">
            <v>0</v>
          </cell>
          <cell r="AO30">
            <v>0</v>
          </cell>
          <cell r="AQ30">
            <v>0</v>
          </cell>
          <cell r="AR30">
            <v>0</v>
          </cell>
          <cell r="AS30">
            <v>0</v>
          </cell>
          <cell r="AU30">
            <v>0</v>
          </cell>
          <cell r="AV30">
            <v>0</v>
          </cell>
          <cell r="AW30">
            <v>0</v>
          </cell>
          <cell r="AX30">
            <v>0</v>
          </cell>
          <cell r="AY30">
            <v>0</v>
          </cell>
          <cell r="BC30">
            <v>0</v>
          </cell>
          <cell r="BD30">
            <v>0</v>
          </cell>
          <cell r="BE30">
            <v>0</v>
          </cell>
          <cell r="BG30">
            <v>0</v>
          </cell>
          <cell r="BI30">
            <v>0</v>
          </cell>
          <cell r="BJ30">
            <v>0</v>
          </cell>
          <cell r="BK30">
            <v>0</v>
          </cell>
          <cell r="BM30">
            <v>0</v>
          </cell>
          <cell r="BQ30">
            <v>0</v>
          </cell>
          <cell r="BS30">
            <v>0</v>
          </cell>
          <cell r="BT30">
            <v>0</v>
          </cell>
          <cell r="BU30">
            <v>0</v>
          </cell>
          <cell r="BW30">
            <v>0</v>
          </cell>
        </row>
        <row r="31">
          <cell r="R31">
            <v>0</v>
          </cell>
          <cell r="S31">
            <v>0</v>
          </cell>
          <cell r="T31">
            <v>0</v>
          </cell>
          <cell r="U31">
            <v>0</v>
          </cell>
          <cell r="W31">
            <v>0</v>
          </cell>
          <cell r="X31">
            <v>0</v>
          </cell>
          <cell r="Y31">
            <v>0</v>
          </cell>
          <cell r="Z31">
            <v>0</v>
          </cell>
          <cell r="AA31">
            <v>0</v>
          </cell>
          <cell r="AC31">
            <v>0</v>
          </cell>
          <cell r="AD31">
            <v>0</v>
          </cell>
          <cell r="AE31">
            <v>0</v>
          </cell>
          <cell r="AF31">
            <v>0</v>
          </cell>
          <cell r="AG31">
            <v>0</v>
          </cell>
          <cell r="AI31">
            <v>0</v>
          </cell>
          <cell r="AJ31">
            <v>0</v>
          </cell>
          <cell r="AK31">
            <v>0</v>
          </cell>
          <cell r="AL31">
            <v>0</v>
          </cell>
          <cell r="AM31">
            <v>0</v>
          </cell>
          <cell r="AO31">
            <v>0</v>
          </cell>
          <cell r="AQ31">
            <v>0</v>
          </cell>
          <cell r="AR31">
            <v>0</v>
          </cell>
          <cell r="AS31">
            <v>0</v>
          </cell>
          <cell r="AU31">
            <v>0</v>
          </cell>
          <cell r="AV31">
            <v>0</v>
          </cell>
          <cell r="AW31">
            <v>0</v>
          </cell>
          <cell r="AX31">
            <v>0</v>
          </cell>
          <cell r="AY31">
            <v>0</v>
          </cell>
          <cell r="BC31">
            <v>0</v>
          </cell>
          <cell r="BD31">
            <v>0</v>
          </cell>
          <cell r="BE31">
            <v>0</v>
          </cell>
          <cell r="BG31">
            <v>0</v>
          </cell>
          <cell r="BI31">
            <v>0</v>
          </cell>
          <cell r="BJ31">
            <v>0</v>
          </cell>
          <cell r="BK31">
            <v>0</v>
          </cell>
          <cell r="BM31">
            <v>0</v>
          </cell>
          <cell r="BQ31">
            <v>0</v>
          </cell>
          <cell r="BS31">
            <v>0</v>
          </cell>
          <cell r="BT31">
            <v>0</v>
          </cell>
          <cell r="BU31">
            <v>0</v>
          </cell>
          <cell r="BW31">
            <v>0</v>
          </cell>
        </row>
        <row r="32">
          <cell r="R32">
            <v>0</v>
          </cell>
          <cell r="S32">
            <v>0</v>
          </cell>
          <cell r="T32">
            <v>0</v>
          </cell>
          <cell r="U32">
            <v>0</v>
          </cell>
          <cell r="W32">
            <v>0</v>
          </cell>
          <cell r="X32">
            <v>0</v>
          </cell>
          <cell r="Y32">
            <v>0</v>
          </cell>
          <cell r="Z32">
            <v>0</v>
          </cell>
          <cell r="AA32">
            <v>0</v>
          </cell>
          <cell r="AC32">
            <v>0</v>
          </cell>
          <cell r="AD32">
            <v>0</v>
          </cell>
          <cell r="AE32">
            <v>0</v>
          </cell>
          <cell r="AF32">
            <v>0</v>
          </cell>
          <cell r="AG32">
            <v>0</v>
          </cell>
          <cell r="AI32">
            <v>0</v>
          </cell>
          <cell r="AJ32">
            <v>0</v>
          </cell>
          <cell r="AK32">
            <v>0</v>
          </cell>
          <cell r="AL32">
            <v>0</v>
          </cell>
          <cell r="AM32">
            <v>0</v>
          </cell>
          <cell r="AO32">
            <v>0</v>
          </cell>
          <cell r="AP32">
            <v>0</v>
          </cell>
          <cell r="AR32">
            <v>0</v>
          </cell>
          <cell r="AS32">
            <v>0</v>
          </cell>
          <cell r="AU32">
            <v>0</v>
          </cell>
          <cell r="AV32">
            <v>0</v>
          </cell>
          <cell r="AW32">
            <v>0</v>
          </cell>
          <cell r="AX32">
            <v>0</v>
          </cell>
          <cell r="AY32">
            <v>0</v>
          </cell>
          <cell r="BC32">
            <v>0</v>
          </cell>
          <cell r="BD32">
            <v>0</v>
          </cell>
          <cell r="BE32">
            <v>0</v>
          </cell>
          <cell r="BG32">
            <v>0</v>
          </cell>
          <cell r="BI32">
            <v>0</v>
          </cell>
          <cell r="BJ32">
            <v>0</v>
          </cell>
          <cell r="BK32">
            <v>0</v>
          </cell>
          <cell r="BQ32">
            <v>0</v>
          </cell>
          <cell r="BS32">
            <v>0</v>
          </cell>
          <cell r="BT32">
            <v>0</v>
          </cell>
          <cell r="BU32">
            <v>0</v>
          </cell>
          <cell r="BW32">
            <v>0</v>
          </cell>
        </row>
        <row r="33">
          <cell r="Q33">
            <v>0</v>
          </cell>
          <cell r="R33">
            <v>0</v>
          </cell>
          <cell r="S33">
            <v>0</v>
          </cell>
          <cell r="T33">
            <v>0</v>
          </cell>
          <cell r="U33">
            <v>0</v>
          </cell>
          <cell r="W33">
            <v>0</v>
          </cell>
          <cell r="X33">
            <v>0</v>
          </cell>
          <cell r="Y33">
            <v>0</v>
          </cell>
          <cell r="Z33">
            <v>0</v>
          </cell>
          <cell r="AA33">
            <v>0</v>
          </cell>
          <cell r="AC33">
            <v>0</v>
          </cell>
          <cell r="AD33">
            <v>0</v>
          </cell>
          <cell r="AE33">
            <v>0</v>
          </cell>
          <cell r="AF33">
            <v>0</v>
          </cell>
          <cell r="AG33">
            <v>0</v>
          </cell>
          <cell r="AI33">
            <v>0</v>
          </cell>
          <cell r="AJ33">
            <v>0</v>
          </cell>
          <cell r="AK33">
            <v>0</v>
          </cell>
          <cell r="AL33">
            <v>0</v>
          </cell>
          <cell r="AM33">
            <v>0</v>
          </cell>
          <cell r="AO33">
            <v>0</v>
          </cell>
          <cell r="AP33">
            <v>0</v>
          </cell>
          <cell r="AQ33">
            <v>0</v>
          </cell>
          <cell r="AR33">
            <v>0</v>
          </cell>
          <cell r="AS33">
            <v>0</v>
          </cell>
          <cell r="AU33">
            <v>0</v>
          </cell>
          <cell r="AV33">
            <v>0</v>
          </cell>
          <cell r="AW33">
            <v>0</v>
          </cell>
          <cell r="AX33">
            <v>0</v>
          </cell>
          <cell r="AY33">
            <v>0</v>
          </cell>
          <cell r="BC33">
            <v>0</v>
          </cell>
          <cell r="BD33">
            <v>0</v>
          </cell>
          <cell r="BE33">
            <v>0</v>
          </cell>
          <cell r="BG33">
            <v>0</v>
          </cell>
          <cell r="BI33">
            <v>0</v>
          </cell>
          <cell r="BJ33">
            <v>0</v>
          </cell>
          <cell r="BK33">
            <v>0</v>
          </cell>
          <cell r="BM33">
            <v>0</v>
          </cell>
          <cell r="BQ33">
            <v>0</v>
          </cell>
          <cell r="BS33">
            <v>0</v>
          </cell>
          <cell r="BT33">
            <v>0</v>
          </cell>
          <cell r="BU33">
            <v>0</v>
          </cell>
          <cell r="BW33">
            <v>0</v>
          </cell>
        </row>
        <row r="34">
          <cell r="R34">
            <v>0</v>
          </cell>
          <cell r="S34">
            <v>0</v>
          </cell>
          <cell r="T34">
            <v>0</v>
          </cell>
          <cell r="U34">
            <v>0</v>
          </cell>
          <cell r="W34">
            <v>0</v>
          </cell>
          <cell r="X34">
            <v>0</v>
          </cell>
          <cell r="Y34">
            <v>0</v>
          </cell>
          <cell r="Z34">
            <v>0</v>
          </cell>
          <cell r="AC34">
            <v>0</v>
          </cell>
          <cell r="AD34">
            <v>0</v>
          </cell>
          <cell r="AE34">
            <v>0</v>
          </cell>
          <cell r="AF34">
            <v>0</v>
          </cell>
          <cell r="AG34">
            <v>0</v>
          </cell>
          <cell r="AI34">
            <v>0</v>
          </cell>
          <cell r="AJ34">
            <v>0</v>
          </cell>
          <cell r="AK34">
            <v>0</v>
          </cell>
          <cell r="AL34">
            <v>0</v>
          </cell>
          <cell r="AM34">
            <v>0</v>
          </cell>
          <cell r="AO34">
            <v>0</v>
          </cell>
          <cell r="AP34">
            <v>0</v>
          </cell>
          <cell r="AQ34">
            <v>0</v>
          </cell>
          <cell r="AR34">
            <v>0</v>
          </cell>
          <cell r="AS34">
            <v>0</v>
          </cell>
          <cell r="AU34">
            <v>0</v>
          </cell>
          <cell r="AV34">
            <v>0</v>
          </cell>
          <cell r="AW34">
            <v>0</v>
          </cell>
          <cell r="AX34">
            <v>0</v>
          </cell>
          <cell r="AY34">
            <v>0</v>
          </cell>
          <cell r="BC34">
            <v>0</v>
          </cell>
          <cell r="BD34">
            <v>0</v>
          </cell>
          <cell r="BE34">
            <v>0</v>
          </cell>
          <cell r="BG34">
            <v>0</v>
          </cell>
          <cell r="BI34">
            <v>0</v>
          </cell>
          <cell r="BJ34">
            <v>0</v>
          </cell>
          <cell r="BK34">
            <v>0</v>
          </cell>
          <cell r="BM34">
            <v>0</v>
          </cell>
          <cell r="BQ34">
            <v>0</v>
          </cell>
          <cell r="BS34">
            <v>0</v>
          </cell>
          <cell r="BT34">
            <v>0</v>
          </cell>
          <cell r="BU34">
            <v>0</v>
          </cell>
          <cell r="BW34">
            <v>0</v>
          </cell>
        </row>
        <row r="36">
          <cell r="Q36">
            <v>0.25</v>
          </cell>
          <cell r="R36">
            <v>0</v>
          </cell>
          <cell r="S36">
            <v>0</v>
          </cell>
          <cell r="T36">
            <v>0</v>
          </cell>
          <cell r="U36">
            <v>0</v>
          </cell>
          <cell r="W36">
            <v>0</v>
          </cell>
          <cell r="X36">
            <v>0</v>
          </cell>
          <cell r="Y36">
            <v>0</v>
          </cell>
          <cell r="Z36">
            <v>0</v>
          </cell>
          <cell r="AC36">
            <v>0</v>
          </cell>
          <cell r="AD36">
            <v>0</v>
          </cell>
          <cell r="AE36">
            <v>0</v>
          </cell>
          <cell r="AF36">
            <v>0</v>
          </cell>
          <cell r="AG36">
            <v>0</v>
          </cell>
          <cell r="AI36">
            <v>0</v>
          </cell>
          <cell r="AJ36">
            <v>0</v>
          </cell>
          <cell r="AK36">
            <v>0</v>
          </cell>
          <cell r="AL36">
            <v>0</v>
          </cell>
          <cell r="AM36">
            <v>0</v>
          </cell>
          <cell r="AO36">
            <v>0</v>
          </cell>
          <cell r="AP36">
            <v>0</v>
          </cell>
          <cell r="AQ36">
            <v>0</v>
          </cell>
          <cell r="AR36">
            <v>0</v>
          </cell>
          <cell r="AS36">
            <v>0</v>
          </cell>
          <cell r="AU36">
            <v>0</v>
          </cell>
          <cell r="AV36">
            <v>0</v>
          </cell>
          <cell r="AW36">
            <v>0</v>
          </cell>
          <cell r="AX36">
            <v>0</v>
          </cell>
          <cell r="AY36">
            <v>0</v>
          </cell>
          <cell r="BC36">
            <v>0</v>
          </cell>
          <cell r="BD36">
            <v>0</v>
          </cell>
          <cell r="BE36">
            <v>0</v>
          </cell>
          <cell r="BG36">
            <v>0</v>
          </cell>
          <cell r="BI36">
            <v>0</v>
          </cell>
          <cell r="BJ36">
            <v>0</v>
          </cell>
          <cell r="BM36">
            <v>0</v>
          </cell>
          <cell r="BQ36">
            <v>0</v>
          </cell>
          <cell r="BS36">
            <v>0</v>
          </cell>
          <cell r="BT36">
            <v>0</v>
          </cell>
          <cell r="BU36">
            <v>0</v>
          </cell>
          <cell r="BW36">
            <v>0</v>
          </cell>
        </row>
        <row r="37">
          <cell r="Q37">
            <v>0</v>
          </cell>
          <cell r="R37">
            <v>0</v>
          </cell>
          <cell r="S37">
            <v>0</v>
          </cell>
          <cell r="T37">
            <v>0</v>
          </cell>
          <cell r="U37">
            <v>0</v>
          </cell>
          <cell r="W37">
            <v>0</v>
          </cell>
          <cell r="X37">
            <v>0</v>
          </cell>
          <cell r="Y37">
            <v>0</v>
          </cell>
          <cell r="Z37">
            <v>0</v>
          </cell>
          <cell r="AC37">
            <v>0.25</v>
          </cell>
          <cell r="AD37">
            <v>0</v>
          </cell>
          <cell r="AE37">
            <v>0</v>
          </cell>
          <cell r="AF37">
            <v>0</v>
          </cell>
          <cell r="AG37">
            <v>0</v>
          </cell>
          <cell r="AI37">
            <v>0</v>
          </cell>
          <cell r="AJ37">
            <v>0</v>
          </cell>
          <cell r="AK37">
            <v>0</v>
          </cell>
          <cell r="AL37">
            <v>0</v>
          </cell>
          <cell r="AM37">
            <v>0</v>
          </cell>
          <cell r="AO37">
            <v>0</v>
          </cell>
          <cell r="AP37">
            <v>0</v>
          </cell>
          <cell r="AQ37">
            <v>0</v>
          </cell>
          <cell r="AR37">
            <v>0</v>
          </cell>
          <cell r="AS37">
            <v>0</v>
          </cell>
          <cell r="AU37">
            <v>0</v>
          </cell>
          <cell r="AV37">
            <v>0</v>
          </cell>
          <cell r="AW37">
            <v>0</v>
          </cell>
          <cell r="AX37">
            <v>0</v>
          </cell>
          <cell r="AY37">
            <v>0</v>
          </cell>
          <cell r="BC37">
            <v>0</v>
          </cell>
          <cell r="BD37">
            <v>0</v>
          </cell>
          <cell r="BE37">
            <v>0</v>
          </cell>
          <cell r="BG37">
            <v>0</v>
          </cell>
          <cell r="BI37">
            <v>0</v>
          </cell>
          <cell r="BJ37">
            <v>0</v>
          </cell>
          <cell r="BK37">
            <v>0</v>
          </cell>
          <cell r="BM37">
            <v>0</v>
          </cell>
          <cell r="BQ37">
            <v>0</v>
          </cell>
          <cell r="BS37">
            <v>0</v>
          </cell>
          <cell r="BT37">
            <v>0</v>
          </cell>
          <cell r="BU37">
            <v>0</v>
          </cell>
          <cell r="BW37">
            <v>0</v>
          </cell>
        </row>
        <row r="38">
          <cell r="Q38">
            <v>0</v>
          </cell>
          <cell r="R38">
            <v>0</v>
          </cell>
          <cell r="S38">
            <v>0</v>
          </cell>
          <cell r="T38">
            <v>0</v>
          </cell>
          <cell r="U38">
            <v>0</v>
          </cell>
          <cell r="W38">
            <v>0</v>
          </cell>
          <cell r="X38">
            <v>0</v>
          </cell>
          <cell r="Y38">
            <v>0</v>
          </cell>
          <cell r="Z38">
            <v>0</v>
          </cell>
          <cell r="AC38">
            <v>0</v>
          </cell>
          <cell r="AD38">
            <v>0</v>
          </cell>
          <cell r="AE38">
            <v>0</v>
          </cell>
          <cell r="AF38">
            <v>0</v>
          </cell>
          <cell r="AG38">
            <v>0</v>
          </cell>
          <cell r="AI38">
            <v>0</v>
          </cell>
          <cell r="AJ38">
            <v>0</v>
          </cell>
          <cell r="AK38">
            <v>0</v>
          </cell>
          <cell r="AL38">
            <v>0</v>
          </cell>
          <cell r="AM38">
            <v>0</v>
          </cell>
          <cell r="AO38">
            <v>0.16</v>
          </cell>
          <cell r="AP38">
            <v>0</v>
          </cell>
          <cell r="AQ38">
            <v>0</v>
          </cell>
          <cell r="AR38">
            <v>0</v>
          </cell>
          <cell r="AS38">
            <v>0</v>
          </cell>
          <cell r="AU38">
            <v>0</v>
          </cell>
          <cell r="AV38">
            <v>0</v>
          </cell>
          <cell r="AW38">
            <v>0</v>
          </cell>
          <cell r="AX38">
            <v>0</v>
          </cell>
          <cell r="AY38">
            <v>0</v>
          </cell>
          <cell r="BC38">
            <v>0</v>
          </cell>
          <cell r="BD38">
            <v>0</v>
          </cell>
          <cell r="BE38">
            <v>0</v>
          </cell>
          <cell r="BG38">
            <v>0</v>
          </cell>
          <cell r="BI38">
            <v>0</v>
          </cell>
          <cell r="BJ38">
            <v>0</v>
          </cell>
          <cell r="BK38">
            <v>0</v>
          </cell>
          <cell r="BM38">
            <v>0</v>
          </cell>
          <cell r="BQ38">
            <v>0</v>
          </cell>
          <cell r="BS38">
            <v>0</v>
          </cell>
          <cell r="BT38">
            <v>0</v>
          </cell>
          <cell r="BU38">
            <v>0</v>
          </cell>
          <cell r="BW38">
            <v>0</v>
          </cell>
        </row>
        <row r="39">
          <cell r="Q39">
            <v>0</v>
          </cell>
          <cell r="R39">
            <v>0</v>
          </cell>
          <cell r="S39">
            <v>0</v>
          </cell>
          <cell r="T39">
            <v>0</v>
          </cell>
          <cell r="U39">
            <v>0</v>
          </cell>
          <cell r="W39">
            <v>0</v>
          </cell>
          <cell r="X39">
            <v>0</v>
          </cell>
          <cell r="Y39">
            <v>0</v>
          </cell>
          <cell r="Z39">
            <v>0</v>
          </cell>
          <cell r="AC39">
            <v>0</v>
          </cell>
          <cell r="AD39">
            <v>0</v>
          </cell>
          <cell r="AE39">
            <v>0</v>
          </cell>
          <cell r="AF39">
            <v>0</v>
          </cell>
          <cell r="AG39">
            <v>0</v>
          </cell>
          <cell r="AI39">
            <v>0</v>
          </cell>
          <cell r="AJ39">
            <v>0</v>
          </cell>
          <cell r="AK39">
            <v>0</v>
          </cell>
          <cell r="AL39">
            <v>0</v>
          </cell>
          <cell r="AM39">
            <v>0</v>
          </cell>
          <cell r="AO39">
            <v>0</v>
          </cell>
          <cell r="AP39">
            <v>0</v>
          </cell>
          <cell r="AQ39">
            <v>0</v>
          </cell>
          <cell r="AR39">
            <v>0</v>
          </cell>
          <cell r="AS39">
            <v>0</v>
          </cell>
          <cell r="AU39">
            <v>0</v>
          </cell>
          <cell r="AV39">
            <v>0</v>
          </cell>
          <cell r="AW39">
            <v>0</v>
          </cell>
          <cell r="AX39">
            <v>0</v>
          </cell>
          <cell r="AY39">
            <v>0</v>
          </cell>
          <cell r="BA39">
            <v>0.25</v>
          </cell>
          <cell r="BD39">
            <v>0</v>
          </cell>
          <cell r="BE39">
            <v>0</v>
          </cell>
          <cell r="BG39">
            <v>0</v>
          </cell>
          <cell r="BI39">
            <v>0</v>
          </cell>
          <cell r="BJ39">
            <v>0</v>
          </cell>
          <cell r="BK39">
            <v>0</v>
          </cell>
          <cell r="BM39">
            <v>0</v>
          </cell>
          <cell r="BQ39">
            <v>0</v>
          </cell>
          <cell r="BS39">
            <v>0</v>
          </cell>
          <cell r="BT39">
            <v>0</v>
          </cell>
          <cell r="BU39">
            <v>0</v>
          </cell>
          <cell r="BW39">
            <v>0</v>
          </cell>
        </row>
        <row r="40">
          <cell r="Q40">
            <v>0</v>
          </cell>
          <cell r="R40">
            <v>0</v>
          </cell>
          <cell r="S40">
            <v>0</v>
          </cell>
          <cell r="T40">
            <v>0</v>
          </cell>
          <cell r="U40">
            <v>0</v>
          </cell>
          <cell r="W40">
            <v>0</v>
          </cell>
          <cell r="X40">
            <v>0</v>
          </cell>
          <cell r="Y40">
            <v>0</v>
          </cell>
          <cell r="Z40">
            <v>0</v>
          </cell>
          <cell r="AC40">
            <v>0</v>
          </cell>
          <cell r="AD40">
            <v>0</v>
          </cell>
          <cell r="AE40">
            <v>0</v>
          </cell>
          <cell r="AF40">
            <v>0</v>
          </cell>
          <cell r="AG40">
            <v>0</v>
          </cell>
          <cell r="AI40">
            <v>0</v>
          </cell>
          <cell r="AJ40">
            <v>0</v>
          </cell>
          <cell r="AK40">
            <v>0</v>
          </cell>
          <cell r="AL40">
            <v>0</v>
          </cell>
          <cell r="AM40">
            <v>0</v>
          </cell>
          <cell r="AO40">
            <v>0</v>
          </cell>
          <cell r="AP40">
            <v>0</v>
          </cell>
          <cell r="AQ40">
            <v>0</v>
          </cell>
          <cell r="AR40">
            <v>0</v>
          </cell>
          <cell r="AS40">
            <v>0</v>
          </cell>
          <cell r="AU40">
            <v>0</v>
          </cell>
          <cell r="AV40">
            <v>0</v>
          </cell>
          <cell r="AW40">
            <v>0</v>
          </cell>
          <cell r="AX40">
            <v>0</v>
          </cell>
          <cell r="AY40">
            <v>0</v>
          </cell>
          <cell r="BC40">
            <v>0</v>
          </cell>
          <cell r="BD40">
            <v>0</v>
          </cell>
          <cell r="BE40">
            <v>0</v>
          </cell>
          <cell r="BG40">
            <v>0</v>
          </cell>
          <cell r="BI40">
            <v>0</v>
          </cell>
          <cell r="BJ40">
            <v>0</v>
          </cell>
          <cell r="BK40">
            <v>0</v>
          </cell>
          <cell r="BM40">
            <v>0.4</v>
          </cell>
          <cell r="BS40">
            <v>0</v>
          </cell>
          <cell r="BT40">
            <v>0</v>
          </cell>
          <cell r="BU40">
            <v>0</v>
          </cell>
          <cell r="BW40">
            <v>0</v>
          </cell>
        </row>
        <row r="41">
          <cell r="Q41">
            <v>0</v>
          </cell>
          <cell r="R41">
            <v>0</v>
          </cell>
          <cell r="S41">
            <v>0</v>
          </cell>
          <cell r="T41">
            <v>0</v>
          </cell>
          <cell r="U41">
            <v>0</v>
          </cell>
          <cell r="W41">
            <v>0</v>
          </cell>
          <cell r="X41">
            <v>0</v>
          </cell>
          <cell r="Y41">
            <v>0</v>
          </cell>
          <cell r="Z41">
            <v>0</v>
          </cell>
          <cell r="AC41">
            <v>0</v>
          </cell>
          <cell r="AD41">
            <v>0</v>
          </cell>
          <cell r="AE41">
            <v>0</v>
          </cell>
          <cell r="AF41">
            <v>0</v>
          </cell>
          <cell r="AG41">
            <v>0</v>
          </cell>
          <cell r="AI41">
            <v>0</v>
          </cell>
          <cell r="AJ41">
            <v>0</v>
          </cell>
          <cell r="AK41">
            <v>0</v>
          </cell>
          <cell r="AL41">
            <v>0</v>
          </cell>
          <cell r="AM41">
            <v>0</v>
          </cell>
          <cell r="AO41">
            <v>0</v>
          </cell>
          <cell r="AP41">
            <v>0</v>
          </cell>
          <cell r="AQ41">
            <v>0</v>
          </cell>
          <cell r="AR41">
            <v>0</v>
          </cell>
          <cell r="AS41">
            <v>0</v>
          </cell>
          <cell r="AU41">
            <v>0</v>
          </cell>
          <cell r="AV41">
            <v>0</v>
          </cell>
          <cell r="AW41">
            <v>0</v>
          </cell>
          <cell r="AX41">
            <v>0</v>
          </cell>
          <cell r="AY41">
            <v>0</v>
          </cell>
          <cell r="BC41">
            <v>0</v>
          </cell>
          <cell r="BD41">
            <v>0</v>
          </cell>
          <cell r="BE41">
            <v>0</v>
          </cell>
          <cell r="BG41">
            <v>0</v>
          </cell>
          <cell r="BI41">
            <v>0</v>
          </cell>
          <cell r="BJ41">
            <v>0</v>
          </cell>
          <cell r="BK41">
            <v>0</v>
          </cell>
          <cell r="BM41">
            <v>0.25</v>
          </cell>
          <cell r="BS41">
            <v>0</v>
          </cell>
          <cell r="BT41">
            <v>0</v>
          </cell>
          <cell r="BU41">
            <v>0</v>
          </cell>
          <cell r="BW41">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
    </sheetNames>
    <sheetDataSet>
      <sheetData sheetId="0">
        <row r="11">
          <cell r="A11" t="str">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sheetNames>
    <sheetDataSet>
      <sheetData sheetId="0">
        <row r="16">
          <cell r="A16" t="str">
            <v>0</v>
          </cell>
          <cell r="B16" t="str">
            <v>ВСЕГО по инвестиционной программе, в том числе:</v>
          </cell>
        </row>
        <row r="17">
          <cell r="A17" t="str">
            <v>0.1</v>
          </cell>
          <cell r="B17" t="str">
            <v>Технологическое присоединение, всего</v>
          </cell>
        </row>
        <row r="18">
          <cell r="A18" t="str">
            <v>0.2</v>
          </cell>
          <cell r="B18" t="str">
            <v>Реконструкция, модернизация, техническое перевооружение, всего</v>
          </cell>
        </row>
        <row r="19">
          <cell r="A19" t="str">
            <v>0.6</v>
          </cell>
          <cell r="B19" t="str">
            <v>Прочие инвестиционные проекты, всего</v>
          </cell>
        </row>
        <row r="20">
          <cell r="A20">
            <v>0</v>
          </cell>
          <cell r="B20" t="str">
            <v>Технологическое присоединение, всего, в том числе:</v>
          </cell>
        </row>
        <row r="21">
          <cell r="B21" t="str">
            <v>Республика Марий Эл</v>
          </cell>
        </row>
        <row r="22">
          <cell r="A22" t="str">
            <v>1.2.2</v>
          </cell>
          <cell r="B22" t="str">
            <v>Реконструкция, модернизация, техническое перевооружение линий электропередачи, всего, в том числе:</v>
          </cell>
        </row>
        <row r="23">
          <cell r="A23" t="str">
            <v>1.2.2.1</v>
          </cell>
          <cell r="B23" t="str">
            <v>Реконструкция линий электропередачи, всего, в том числе:</v>
          </cell>
        </row>
        <row r="24">
          <cell r="A24" t="str">
            <v>1.2.2.1.1</v>
          </cell>
          <cell r="B24" t="str">
            <v xml:space="preserve">Выполнение строительно-монтажных работ проводимых по программе реконструкции воздушной линии электропередач 35 кВ (бух. Наименование ПС "Силикатный"-ТП 35/6 "Сурок") инв. № 865002901 находящаяся по адресу  Республика Марий Эл, Медведевский район, в/г 18, п. Сурок  </v>
          </cell>
          <cell r="C24" t="str">
            <v>I/ВЛГ/12/01/0001</v>
          </cell>
        </row>
        <row r="25">
          <cell r="A25" t="str">
            <v>1.6</v>
          </cell>
          <cell r="B25" t="str">
            <v>Прочие инвестиционные проекты, всего, в том числе:</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
    </sheetNames>
    <sheetDataSet>
      <sheetData sheetId="0">
        <row r="23">
          <cell r="A23" t="str">
            <v>0</v>
          </cell>
          <cell r="B23" t="str">
            <v>ВСЕГО по инвестиционной программе, в том числе:</v>
          </cell>
        </row>
        <row r="24">
          <cell r="A24" t="str">
            <v>0.1</v>
          </cell>
          <cell r="B24" t="str">
            <v>Технологическое присоединение, всего</v>
          </cell>
        </row>
        <row r="25">
          <cell r="A25" t="str">
            <v>0.2</v>
          </cell>
          <cell r="B25" t="str">
            <v>Реконструкция, модернизация, техническое перевооружение, всего</v>
          </cell>
        </row>
        <row r="26">
          <cell r="A26" t="str">
            <v>0.6</v>
          </cell>
          <cell r="B26" t="str">
            <v>Прочие инвестиционные проекты, всего</v>
          </cell>
        </row>
        <row r="27">
          <cell r="A27">
            <v>0</v>
          </cell>
          <cell r="B27" t="str">
            <v>Технологическое присоединение, всего, в том числе:</v>
          </cell>
        </row>
        <row r="28">
          <cell r="A28">
            <v>0</v>
          </cell>
          <cell r="B28" t="str">
            <v>Республика Марий Эл</v>
          </cell>
        </row>
        <row r="29">
          <cell r="A29" t="str">
            <v>1.2.2</v>
          </cell>
          <cell r="B29" t="str">
            <v>Реконструкция, модернизация, техническое перевооружение линий электропередачи, всего, в том числе:</v>
          </cell>
        </row>
        <row r="30">
          <cell r="A30" t="str">
            <v>1.2.2.1</v>
          </cell>
          <cell r="B30" t="str">
            <v>Реконструкция линий электропередачи, всего, в том числе:</v>
          </cell>
        </row>
        <row r="32">
          <cell r="A32" t="str">
            <v>1.6</v>
          </cell>
          <cell r="B32" t="str">
            <v>Прочие инвестиционные проекты, всего, в том числе:</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economy.gov.ru/minec/activity/sections/macro/201624110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F41"/>
  <sheetViews>
    <sheetView view="pageBreakPreview" topLeftCell="A25" zoomScale="90" zoomScaleNormal="100" zoomScaleSheetLayoutView="90" workbookViewId="0">
      <selection activeCell="O30" sqref="O30"/>
    </sheetView>
  </sheetViews>
  <sheetFormatPr defaultRowHeight="12"/>
  <cols>
    <col min="1" max="1" width="9.75" style="1" customWidth="1"/>
    <col min="2" max="2" width="33.875" style="1" customWidth="1"/>
    <col min="3" max="3" width="12.75" style="1" customWidth="1"/>
    <col min="4" max="14" width="8.125" style="1" customWidth="1"/>
    <col min="15" max="15" width="10.875" style="1" customWidth="1"/>
    <col min="16" max="19" width="8.125" style="1" customWidth="1"/>
    <col min="20" max="16384" width="9" style="1"/>
  </cols>
  <sheetData>
    <row r="2" spans="1:32" ht="15.75">
      <c r="F2" s="42"/>
      <c r="G2" s="49"/>
      <c r="H2" s="49"/>
      <c r="I2" s="42"/>
    </row>
    <row r="3" spans="1:32">
      <c r="F3" s="33"/>
      <c r="G3" s="33"/>
      <c r="H3" s="33"/>
      <c r="I3" s="33"/>
    </row>
    <row r="4" spans="1:32" ht="18.75">
      <c r="A4" s="50" t="s">
        <v>59</v>
      </c>
      <c r="B4" s="50"/>
      <c r="C4" s="50"/>
      <c r="D4" s="50"/>
      <c r="E4" s="50"/>
      <c r="F4" s="50"/>
      <c r="G4" s="50"/>
      <c r="H4" s="50"/>
      <c r="I4" s="50"/>
      <c r="J4" s="50"/>
      <c r="K4" s="50"/>
      <c r="L4" s="50"/>
      <c r="M4" s="50"/>
      <c r="N4" s="50"/>
      <c r="O4" s="50"/>
      <c r="P4" s="50"/>
      <c r="Q4" s="50"/>
      <c r="R4" s="50"/>
      <c r="S4" s="50"/>
    </row>
    <row r="5" spans="1:32" ht="18.75">
      <c r="A5" s="53" t="s">
        <v>78</v>
      </c>
      <c r="B5" s="53"/>
      <c r="C5" s="53"/>
      <c r="D5" s="53"/>
      <c r="E5" s="53"/>
      <c r="F5" s="53"/>
      <c r="G5" s="53"/>
      <c r="H5" s="53"/>
      <c r="I5" s="53"/>
      <c r="J5" s="53"/>
      <c r="K5" s="53"/>
      <c r="L5" s="53"/>
      <c r="M5" s="53"/>
      <c r="N5" s="53"/>
      <c r="O5" s="53"/>
      <c r="P5" s="53"/>
      <c r="Q5" s="53"/>
      <c r="R5" s="53"/>
      <c r="S5" s="53"/>
    </row>
    <row r="6" spans="1:32" ht="15.75" customHeight="1"/>
    <row r="7" spans="1:32" ht="21.75" customHeight="1">
      <c r="A7" s="51" t="s">
        <v>58</v>
      </c>
      <c r="B7" s="51"/>
      <c r="C7" s="51"/>
      <c r="D7" s="51"/>
      <c r="E7" s="51"/>
      <c r="F7" s="51"/>
      <c r="G7" s="51"/>
      <c r="H7" s="51"/>
      <c r="I7" s="51"/>
      <c r="J7" s="51"/>
      <c r="K7" s="51"/>
      <c r="L7" s="51"/>
      <c r="M7" s="51"/>
      <c r="N7" s="51"/>
      <c r="O7" s="51"/>
      <c r="P7" s="51"/>
      <c r="Q7" s="51"/>
      <c r="R7" s="51"/>
      <c r="S7" s="51"/>
    </row>
    <row r="8" spans="1:32" ht="15.75" customHeight="1">
      <c r="A8" s="52" t="s">
        <v>57</v>
      </c>
      <c r="B8" s="52"/>
      <c r="C8" s="52"/>
      <c r="D8" s="52"/>
      <c r="E8" s="52"/>
      <c r="F8" s="52"/>
      <c r="G8" s="52"/>
      <c r="H8" s="52"/>
      <c r="I8" s="52"/>
      <c r="J8" s="52"/>
      <c r="K8" s="52"/>
      <c r="L8" s="52"/>
      <c r="M8" s="52"/>
      <c r="N8" s="52"/>
      <c r="O8" s="52"/>
      <c r="P8" s="52"/>
      <c r="Q8" s="52"/>
      <c r="R8" s="52"/>
      <c r="S8" s="52"/>
    </row>
    <row r="10" spans="1:32" ht="16.5" customHeight="1">
      <c r="A10" s="51" t="s">
        <v>61</v>
      </c>
      <c r="B10" s="51"/>
      <c r="C10" s="51"/>
      <c r="D10" s="51"/>
      <c r="E10" s="51"/>
      <c r="F10" s="51"/>
      <c r="G10" s="51"/>
      <c r="H10" s="51"/>
      <c r="I10" s="51"/>
      <c r="J10" s="51"/>
      <c r="K10" s="51"/>
      <c r="L10" s="51"/>
      <c r="M10" s="51"/>
      <c r="N10" s="51"/>
      <c r="O10" s="51"/>
      <c r="P10" s="51"/>
      <c r="Q10" s="51"/>
      <c r="R10" s="51"/>
      <c r="S10" s="51"/>
    </row>
    <row r="11" spans="1:32" ht="15" customHeight="1">
      <c r="A11" s="43"/>
      <c r="B11" s="43"/>
      <c r="C11" s="43"/>
      <c r="D11" s="43"/>
      <c r="E11" s="43"/>
      <c r="F11" s="43"/>
      <c r="G11" s="43"/>
      <c r="H11" s="43"/>
      <c r="I11" s="43"/>
      <c r="J11" s="37"/>
      <c r="K11" s="37"/>
      <c r="L11" s="37"/>
      <c r="M11" s="37"/>
      <c r="N11" s="37"/>
      <c r="O11" s="37"/>
      <c r="P11" s="43"/>
      <c r="Q11" s="43"/>
      <c r="R11" s="43"/>
      <c r="S11" s="43"/>
    </row>
    <row r="12" spans="1:32" s="33" customFormat="1" ht="15.75" customHeight="1">
      <c r="A12" s="54" t="s">
        <v>71</v>
      </c>
      <c r="B12" s="54"/>
      <c r="C12" s="54"/>
      <c r="D12" s="54"/>
      <c r="E12" s="54"/>
      <c r="F12" s="54"/>
      <c r="G12" s="54"/>
      <c r="H12" s="54"/>
      <c r="I12" s="54"/>
      <c r="J12" s="54"/>
      <c r="K12" s="54"/>
      <c r="L12" s="54"/>
      <c r="M12" s="54"/>
      <c r="N12" s="54"/>
      <c r="O12" s="54"/>
      <c r="P12" s="54"/>
      <c r="Q12" s="54"/>
      <c r="R12" s="54"/>
      <c r="S12" s="54"/>
      <c r="T12" s="34"/>
      <c r="U12" s="34"/>
      <c r="V12" s="34"/>
      <c r="W12" s="34"/>
      <c r="X12" s="34"/>
      <c r="Y12" s="34"/>
      <c r="Z12" s="34"/>
      <c r="AA12" s="34"/>
      <c r="AB12" s="34"/>
      <c r="AC12" s="34"/>
      <c r="AD12" s="34"/>
      <c r="AE12" s="34"/>
      <c r="AF12" s="34"/>
    </row>
    <row r="13" spans="1:32" s="33" customFormat="1" ht="15.75" customHeight="1">
      <c r="A13" s="55" t="s">
        <v>56</v>
      </c>
      <c r="B13" s="55"/>
      <c r="C13" s="55"/>
      <c r="D13" s="55"/>
      <c r="E13" s="55"/>
      <c r="F13" s="55"/>
      <c r="G13" s="55"/>
      <c r="H13" s="55"/>
      <c r="I13" s="55"/>
      <c r="J13" s="55"/>
      <c r="K13" s="55"/>
      <c r="L13" s="55"/>
      <c r="M13" s="55"/>
      <c r="N13" s="55"/>
      <c r="O13" s="55"/>
      <c r="P13" s="55"/>
      <c r="Q13" s="55"/>
      <c r="R13" s="55"/>
      <c r="S13" s="55"/>
      <c r="T13" s="35"/>
      <c r="U13" s="35"/>
      <c r="V13" s="35"/>
      <c r="W13" s="35"/>
      <c r="X13" s="35"/>
      <c r="Y13" s="35"/>
      <c r="Z13" s="35"/>
      <c r="AA13" s="35"/>
      <c r="AB13" s="35"/>
      <c r="AC13" s="35"/>
      <c r="AD13" s="35"/>
      <c r="AE13" s="35"/>
      <c r="AF13" s="35"/>
    </row>
    <row r="14" spans="1:32" s="33" customFormat="1" ht="15.75" customHeight="1">
      <c r="A14" s="54"/>
      <c r="B14" s="54"/>
      <c r="C14" s="54"/>
      <c r="D14" s="54"/>
      <c r="E14" s="54"/>
      <c r="F14" s="54"/>
      <c r="G14" s="54"/>
      <c r="H14" s="54"/>
      <c r="I14" s="54"/>
      <c r="J14" s="54"/>
      <c r="K14" s="54"/>
      <c r="L14" s="54"/>
      <c r="M14" s="54"/>
      <c r="N14" s="54"/>
      <c r="O14" s="54"/>
      <c r="P14" s="54"/>
      <c r="Q14" s="54"/>
      <c r="R14" s="54"/>
      <c r="S14" s="54"/>
      <c r="T14" s="34"/>
      <c r="U14" s="34"/>
      <c r="V14" s="34"/>
      <c r="W14" s="34"/>
      <c r="X14" s="34"/>
      <c r="Y14" s="34"/>
      <c r="Z14" s="34"/>
      <c r="AA14" s="34"/>
      <c r="AB14" s="34"/>
      <c r="AC14" s="34"/>
      <c r="AD14" s="34"/>
      <c r="AE14" s="34"/>
      <c r="AF14" s="34"/>
    </row>
    <row r="15" spans="1:32" s="32" customFormat="1" ht="33.75" customHeight="1">
      <c r="A15" s="48" t="s">
        <v>55</v>
      </c>
      <c r="B15" s="48" t="s">
        <v>54</v>
      </c>
      <c r="C15" s="48" t="s">
        <v>53</v>
      </c>
      <c r="D15" s="48" t="s">
        <v>52</v>
      </c>
      <c r="E15" s="48"/>
      <c r="F15" s="48"/>
      <c r="G15" s="48"/>
      <c r="H15" s="48"/>
      <c r="I15" s="48"/>
      <c r="J15" s="48"/>
      <c r="K15" s="48"/>
      <c r="L15" s="48"/>
      <c r="M15" s="48"/>
      <c r="N15" s="48"/>
      <c r="O15" s="48"/>
      <c r="P15" s="48"/>
      <c r="Q15" s="48"/>
      <c r="R15" s="48"/>
      <c r="S15" s="48"/>
    </row>
    <row r="16" spans="1:32" ht="205.5" customHeight="1">
      <c r="A16" s="48"/>
      <c r="B16" s="48"/>
      <c r="C16" s="48"/>
      <c r="D16" s="48" t="s">
        <v>51</v>
      </c>
      <c r="E16" s="48"/>
      <c r="F16" s="48" t="s">
        <v>50</v>
      </c>
      <c r="G16" s="48"/>
      <c r="H16" s="48"/>
      <c r="I16" s="48"/>
      <c r="J16" s="48" t="s">
        <v>49</v>
      </c>
      <c r="K16" s="48"/>
      <c r="L16" s="48" t="s">
        <v>48</v>
      </c>
      <c r="M16" s="48"/>
      <c r="N16" s="48" t="s">
        <v>47</v>
      </c>
      <c r="O16" s="48"/>
      <c r="P16" s="48" t="s">
        <v>46</v>
      </c>
      <c r="Q16" s="48"/>
      <c r="R16" s="48" t="s">
        <v>45</v>
      </c>
      <c r="S16" s="48"/>
    </row>
    <row r="17" spans="1:19" s="31" customFormat="1" ht="192" customHeight="1">
      <c r="A17" s="48"/>
      <c r="B17" s="48"/>
      <c r="C17" s="48"/>
      <c r="D17" s="56" t="s">
        <v>41</v>
      </c>
      <c r="E17" s="56"/>
      <c r="F17" s="56" t="s">
        <v>44</v>
      </c>
      <c r="G17" s="56"/>
      <c r="H17" s="56" t="s">
        <v>43</v>
      </c>
      <c r="I17" s="56"/>
      <c r="J17" s="56" t="s">
        <v>41</v>
      </c>
      <c r="K17" s="56"/>
      <c r="L17" s="56" t="s">
        <v>41</v>
      </c>
      <c r="M17" s="56"/>
      <c r="N17" s="56" t="s">
        <v>41</v>
      </c>
      <c r="O17" s="56"/>
      <c r="P17" s="56" t="s">
        <v>42</v>
      </c>
      <c r="Q17" s="56"/>
      <c r="R17" s="56" t="s">
        <v>41</v>
      </c>
      <c r="S17" s="56"/>
    </row>
    <row r="18" spans="1:19" ht="128.25" customHeight="1">
      <c r="A18" s="48"/>
      <c r="B18" s="48"/>
      <c r="C18" s="48"/>
      <c r="D18" s="30" t="s">
        <v>40</v>
      </c>
      <c r="E18" s="30" t="s">
        <v>39</v>
      </c>
      <c r="F18" s="30" t="s">
        <v>40</v>
      </c>
      <c r="G18" s="30" t="s">
        <v>39</v>
      </c>
      <c r="H18" s="30" t="s">
        <v>40</v>
      </c>
      <c r="I18" s="30" t="s">
        <v>39</v>
      </c>
      <c r="J18" s="30" t="s">
        <v>40</v>
      </c>
      <c r="K18" s="30" t="s">
        <v>39</v>
      </c>
      <c r="L18" s="30" t="s">
        <v>40</v>
      </c>
      <c r="M18" s="30" t="s">
        <v>39</v>
      </c>
      <c r="N18" s="30" t="s">
        <v>40</v>
      </c>
      <c r="O18" s="30" t="s">
        <v>39</v>
      </c>
      <c r="P18" s="30" t="s">
        <v>40</v>
      </c>
      <c r="Q18" s="30" t="s">
        <v>39</v>
      </c>
      <c r="R18" s="30" t="s">
        <v>40</v>
      </c>
      <c r="S18" s="30" t="s">
        <v>39</v>
      </c>
    </row>
    <row r="19" spans="1:19" s="16" customFormat="1" ht="15.75">
      <c r="A19" s="28">
        <v>1</v>
      </c>
      <c r="B19" s="29">
        <v>2</v>
      </c>
      <c r="C19" s="28">
        <v>3</v>
      </c>
      <c r="D19" s="27" t="s">
        <v>38</v>
      </c>
      <c r="E19" s="27" t="s">
        <v>37</v>
      </c>
      <c r="F19" s="27" t="s">
        <v>36</v>
      </c>
      <c r="G19" s="27" t="s">
        <v>35</v>
      </c>
      <c r="H19" s="27" t="s">
        <v>34</v>
      </c>
      <c r="I19" s="27" t="s">
        <v>33</v>
      </c>
      <c r="J19" s="27" t="s">
        <v>32</v>
      </c>
      <c r="K19" s="27" t="s">
        <v>31</v>
      </c>
      <c r="L19" s="27" t="s">
        <v>30</v>
      </c>
      <c r="M19" s="27" t="s">
        <v>29</v>
      </c>
      <c r="N19" s="27" t="s">
        <v>28</v>
      </c>
      <c r="O19" s="27" t="s">
        <v>27</v>
      </c>
      <c r="P19" s="27" t="s">
        <v>26</v>
      </c>
      <c r="Q19" s="27" t="s">
        <v>25</v>
      </c>
      <c r="R19" s="27" t="s">
        <v>24</v>
      </c>
      <c r="S19" s="27" t="s">
        <v>23</v>
      </c>
    </row>
    <row r="20" spans="1:19" s="16" customFormat="1" ht="31.5">
      <c r="A20" s="26" t="s">
        <v>22</v>
      </c>
      <c r="B20" s="25" t="s">
        <v>21</v>
      </c>
      <c r="C20" s="24"/>
      <c r="D20" s="57">
        <f t="shared" ref="D20:S20" si="0">SUM(D21:D23)</f>
        <v>0</v>
      </c>
      <c r="E20" s="57">
        <f t="shared" si="0"/>
        <v>0</v>
      </c>
      <c r="F20" s="57">
        <f t="shared" si="0"/>
        <v>0</v>
      </c>
      <c r="G20" s="57">
        <f t="shared" si="0"/>
        <v>0</v>
      </c>
      <c r="H20" s="57">
        <f t="shared" si="0"/>
        <v>0.25</v>
      </c>
      <c r="I20" s="57">
        <f t="shared" si="0"/>
        <v>0</v>
      </c>
      <c r="J20" s="57">
        <f t="shared" si="0"/>
        <v>0</v>
      </c>
      <c r="K20" s="57">
        <f t="shared" si="0"/>
        <v>0</v>
      </c>
      <c r="L20" s="57">
        <f t="shared" si="0"/>
        <v>0</v>
      </c>
      <c r="M20" s="57">
        <f t="shared" si="0"/>
        <v>0</v>
      </c>
      <c r="N20" s="57">
        <f t="shared" si="0"/>
        <v>0</v>
      </c>
      <c r="O20" s="57">
        <f t="shared" si="0"/>
        <v>0</v>
      </c>
      <c r="P20" s="57">
        <f t="shared" si="0"/>
        <v>0</v>
      </c>
      <c r="Q20" s="57">
        <f t="shared" si="0"/>
        <v>0</v>
      </c>
      <c r="R20" s="57">
        <f t="shared" si="0"/>
        <v>0</v>
      </c>
      <c r="S20" s="57">
        <f t="shared" si="0"/>
        <v>0</v>
      </c>
    </row>
    <row r="21" spans="1:19" s="16" customFormat="1" ht="31.5">
      <c r="A21" s="15" t="s">
        <v>20</v>
      </c>
      <c r="B21" s="14" t="s">
        <v>19</v>
      </c>
      <c r="C21" s="13"/>
      <c r="D21" s="58">
        <f t="shared" ref="D21:S21" si="1">D24</f>
        <v>0</v>
      </c>
      <c r="E21" s="58">
        <f t="shared" si="1"/>
        <v>0</v>
      </c>
      <c r="F21" s="58">
        <f t="shared" si="1"/>
        <v>0</v>
      </c>
      <c r="G21" s="58">
        <f t="shared" si="1"/>
        <v>0</v>
      </c>
      <c r="H21" s="58">
        <f t="shared" si="1"/>
        <v>0</v>
      </c>
      <c r="I21" s="58">
        <f t="shared" si="1"/>
        <v>0</v>
      </c>
      <c r="J21" s="58">
        <f t="shared" si="1"/>
        <v>0</v>
      </c>
      <c r="K21" s="58">
        <f t="shared" si="1"/>
        <v>0</v>
      </c>
      <c r="L21" s="58">
        <f t="shared" si="1"/>
        <v>0</v>
      </c>
      <c r="M21" s="58">
        <f t="shared" si="1"/>
        <v>0</v>
      </c>
      <c r="N21" s="58">
        <f t="shared" si="1"/>
        <v>0</v>
      </c>
      <c r="O21" s="58">
        <f t="shared" si="1"/>
        <v>0</v>
      </c>
      <c r="P21" s="58">
        <f t="shared" si="1"/>
        <v>0</v>
      </c>
      <c r="Q21" s="58">
        <f t="shared" si="1"/>
        <v>0</v>
      </c>
      <c r="R21" s="58">
        <f t="shared" si="1"/>
        <v>0</v>
      </c>
      <c r="S21" s="58">
        <f t="shared" si="1"/>
        <v>0</v>
      </c>
    </row>
    <row r="22" spans="1:19" s="16" customFormat="1" ht="31.5">
      <c r="A22" s="15" t="s">
        <v>18</v>
      </c>
      <c r="B22" s="14" t="s">
        <v>17</v>
      </c>
      <c r="C22" s="13"/>
      <c r="D22" s="58">
        <f t="shared" ref="D22:S22" si="2">D26</f>
        <v>0</v>
      </c>
      <c r="E22" s="58">
        <f t="shared" si="2"/>
        <v>0</v>
      </c>
      <c r="F22" s="58">
        <f t="shared" si="2"/>
        <v>0</v>
      </c>
      <c r="G22" s="58">
        <f t="shared" si="2"/>
        <v>0</v>
      </c>
      <c r="H22" s="58">
        <f t="shared" si="2"/>
        <v>0</v>
      </c>
      <c r="I22" s="58">
        <f t="shared" si="2"/>
        <v>0</v>
      </c>
      <c r="J22" s="58">
        <f t="shared" si="2"/>
        <v>0</v>
      </c>
      <c r="K22" s="58">
        <f t="shared" si="2"/>
        <v>0</v>
      </c>
      <c r="L22" s="58">
        <f t="shared" si="2"/>
        <v>0</v>
      </c>
      <c r="M22" s="58">
        <f t="shared" si="2"/>
        <v>0</v>
      </c>
      <c r="N22" s="58">
        <f t="shared" si="2"/>
        <v>0</v>
      </c>
      <c r="O22" s="58">
        <f t="shared" si="2"/>
        <v>0</v>
      </c>
      <c r="P22" s="58">
        <f t="shared" si="2"/>
        <v>0</v>
      </c>
      <c r="Q22" s="58">
        <f t="shared" si="2"/>
        <v>0</v>
      </c>
      <c r="R22" s="58">
        <f t="shared" si="2"/>
        <v>0</v>
      </c>
      <c r="S22" s="58">
        <f t="shared" si="2"/>
        <v>0</v>
      </c>
    </row>
    <row r="23" spans="1:19" s="16" customFormat="1" ht="31.5">
      <c r="A23" s="15" t="s">
        <v>16</v>
      </c>
      <c r="B23" s="14" t="s">
        <v>15</v>
      </c>
      <c r="C23" s="13"/>
      <c r="D23" s="58">
        <f t="shared" ref="D23:S23" si="3">D32</f>
        <v>0</v>
      </c>
      <c r="E23" s="58">
        <f t="shared" si="3"/>
        <v>0</v>
      </c>
      <c r="F23" s="58">
        <f t="shared" si="3"/>
        <v>0</v>
      </c>
      <c r="G23" s="58">
        <f t="shared" si="3"/>
        <v>0</v>
      </c>
      <c r="H23" s="58">
        <f t="shared" si="3"/>
        <v>0.25</v>
      </c>
      <c r="I23" s="58">
        <f t="shared" si="3"/>
        <v>0</v>
      </c>
      <c r="J23" s="58">
        <f t="shared" si="3"/>
        <v>0</v>
      </c>
      <c r="K23" s="58">
        <f t="shared" si="3"/>
        <v>0</v>
      </c>
      <c r="L23" s="58">
        <f t="shared" si="3"/>
        <v>0</v>
      </c>
      <c r="M23" s="58">
        <f t="shared" si="3"/>
        <v>0</v>
      </c>
      <c r="N23" s="58">
        <f t="shared" si="3"/>
        <v>0</v>
      </c>
      <c r="O23" s="58">
        <f t="shared" si="3"/>
        <v>0</v>
      </c>
      <c r="P23" s="58">
        <f t="shared" si="3"/>
        <v>0</v>
      </c>
      <c r="Q23" s="58">
        <f t="shared" si="3"/>
        <v>0</v>
      </c>
      <c r="R23" s="58">
        <f t="shared" si="3"/>
        <v>0</v>
      </c>
      <c r="S23" s="58">
        <f t="shared" si="3"/>
        <v>0</v>
      </c>
    </row>
    <row r="24" spans="1:19" s="16" customFormat="1" ht="31.5">
      <c r="A24" s="10">
        <v>0</v>
      </c>
      <c r="B24" s="18" t="s">
        <v>14</v>
      </c>
      <c r="C24" s="21"/>
      <c r="D24" s="22">
        <v>0</v>
      </c>
      <c r="E24" s="22">
        <v>0</v>
      </c>
      <c r="F24" s="22">
        <v>0</v>
      </c>
      <c r="G24" s="22">
        <v>0</v>
      </c>
      <c r="H24" s="22">
        <v>0</v>
      </c>
      <c r="I24" s="22">
        <v>0</v>
      </c>
      <c r="J24" s="22">
        <v>0</v>
      </c>
      <c r="K24" s="22">
        <v>0</v>
      </c>
      <c r="L24" s="22">
        <v>0</v>
      </c>
      <c r="M24" s="22">
        <v>0</v>
      </c>
      <c r="N24" s="22">
        <v>0</v>
      </c>
      <c r="O24" s="22">
        <v>0</v>
      </c>
      <c r="P24" s="22">
        <v>0</v>
      </c>
      <c r="Q24" s="22">
        <v>0</v>
      </c>
      <c r="R24" s="22">
        <v>0</v>
      </c>
      <c r="S24" s="22">
        <v>0</v>
      </c>
    </row>
    <row r="25" spans="1:19" s="16" customFormat="1" ht="15.75">
      <c r="A25" s="10"/>
      <c r="B25" s="18" t="str">
        <f>'[1]1(2017)'!B25</f>
        <v>Республика Марий Эл</v>
      </c>
      <c r="C25" s="21"/>
      <c r="D25" s="27"/>
      <c r="E25" s="27"/>
      <c r="F25" s="20"/>
      <c r="G25" s="20"/>
      <c r="H25" s="27"/>
      <c r="I25" s="27"/>
      <c r="J25" s="27"/>
      <c r="K25" s="27"/>
      <c r="L25" s="27"/>
      <c r="M25" s="27"/>
      <c r="N25" s="27"/>
      <c r="O25" s="27"/>
      <c r="P25" s="27"/>
      <c r="Q25" s="27"/>
      <c r="R25" s="27"/>
      <c r="S25" s="27"/>
    </row>
    <row r="26" spans="1:19" s="16" customFormat="1" ht="47.25">
      <c r="A26" s="15" t="s">
        <v>12</v>
      </c>
      <c r="B26" s="14" t="s">
        <v>11</v>
      </c>
      <c r="C26" s="13"/>
      <c r="D26" s="12">
        <f t="shared" ref="D26:S26" si="4">D27</f>
        <v>0</v>
      </c>
      <c r="E26" s="12">
        <f t="shared" si="4"/>
        <v>0</v>
      </c>
      <c r="F26" s="12">
        <f t="shared" si="4"/>
        <v>0</v>
      </c>
      <c r="G26" s="12">
        <f t="shared" si="4"/>
        <v>0</v>
      </c>
      <c r="H26" s="12">
        <f t="shared" si="4"/>
        <v>0</v>
      </c>
      <c r="I26" s="12">
        <f t="shared" si="4"/>
        <v>0</v>
      </c>
      <c r="J26" s="12">
        <f t="shared" si="4"/>
        <v>0</v>
      </c>
      <c r="K26" s="12">
        <f t="shared" si="4"/>
        <v>0</v>
      </c>
      <c r="L26" s="12">
        <f t="shared" si="4"/>
        <v>0</v>
      </c>
      <c r="M26" s="12">
        <f t="shared" si="4"/>
        <v>0</v>
      </c>
      <c r="N26" s="12">
        <f t="shared" si="4"/>
        <v>0</v>
      </c>
      <c r="O26" s="12">
        <f t="shared" si="4"/>
        <v>0</v>
      </c>
      <c r="P26" s="12">
        <f t="shared" si="4"/>
        <v>0</v>
      </c>
      <c r="Q26" s="12">
        <f t="shared" si="4"/>
        <v>0</v>
      </c>
      <c r="R26" s="12">
        <f t="shared" si="4"/>
        <v>0</v>
      </c>
      <c r="S26" s="12">
        <f t="shared" si="4"/>
        <v>0</v>
      </c>
    </row>
    <row r="27" spans="1:19" s="16" customFormat="1" ht="31.5">
      <c r="A27" s="15" t="s">
        <v>10</v>
      </c>
      <c r="B27" s="14" t="s">
        <v>9</v>
      </c>
      <c r="C27" s="13"/>
      <c r="D27" s="12">
        <f t="shared" ref="D27:S27" si="5">SUM(D28)</f>
        <v>0</v>
      </c>
      <c r="E27" s="12">
        <f t="shared" si="5"/>
        <v>0</v>
      </c>
      <c r="F27" s="12">
        <f t="shared" si="5"/>
        <v>0</v>
      </c>
      <c r="G27" s="12">
        <f t="shared" si="5"/>
        <v>0</v>
      </c>
      <c r="H27" s="12">
        <f t="shared" si="5"/>
        <v>0</v>
      </c>
      <c r="I27" s="12">
        <f t="shared" si="5"/>
        <v>0</v>
      </c>
      <c r="J27" s="12">
        <f t="shared" si="5"/>
        <v>0</v>
      </c>
      <c r="K27" s="12">
        <f t="shared" si="5"/>
        <v>0</v>
      </c>
      <c r="L27" s="12">
        <f t="shared" si="5"/>
        <v>0</v>
      </c>
      <c r="M27" s="12">
        <f t="shared" si="5"/>
        <v>0</v>
      </c>
      <c r="N27" s="12">
        <f t="shared" si="5"/>
        <v>0</v>
      </c>
      <c r="O27" s="12">
        <f t="shared" si="5"/>
        <v>0</v>
      </c>
      <c r="P27" s="12">
        <f t="shared" si="5"/>
        <v>0</v>
      </c>
      <c r="Q27" s="12">
        <f t="shared" si="5"/>
        <v>0</v>
      </c>
      <c r="R27" s="12">
        <f t="shared" si="5"/>
        <v>0</v>
      </c>
      <c r="S27" s="12">
        <f t="shared" si="5"/>
        <v>0</v>
      </c>
    </row>
    <row r="28" spans="1:19" s="16" customFormat="1" ht="141.75">
      <c r="A28" s="10" t="s">
        <v>79</v>
      </c>
      <c r="B28" s="18" t="s">
        <v>80</v>
      </c>
      <c r="C28" s="11" t="s">
        <v>75</v>
      </c>
      <c r="D28" s="17">
        <v>0</v>
      </c>
      <c r="E28" s="17">
        <v>0</v>
      </c>
      <c r="F28" s="17">
        <v>0</v>
      </c>
      <c r="G28" s="17">
        <v>0</v>
      </c>
      <c r="H28" s="17">
        <v>0</v>
      </c>
      <c r="I28" s="17">
        <v>0</v>
      </c>
      <c r="J28" s="17">
        <v>0</v>
      </c>
      <c r="K28" s="17">
        <v>0</v>
      </c>
      <c r="L28" s="17">
        <v>0</v>
      </c>
      <c r="M28" s="17">
        <v>0</v>
      </c>
      <c r="N28" s="17">
        <v>0</v>
      </c>
      <c r="O28" s="17">
        <v>0</v>
      </c>
      <c r="P28" s="17">
        <v>0</v>
      </c>
      <c r="Q28" s="17">
        <v>0</v>
      </c>
      <c r="R28" s="17">
        <v>0</v>
      </c>
      <c r="S28" s="17">
        <v>0</v>
      </c>
    </row>
    <row r="29" spans="1:19" s="16" customFormat="1" ht="110.25">
      <c r="A29" s="10" t="s">
        <v>81</v>
      </c>
      <c r="B29" s="65" t="s">
        <v>82</v>
      </c>
      <c r="C29" s="60" t="s">
        <v>75</v>
      </c>
      <c r="D29" s="17">
        <v>0</v>
      </c>
      <c r="E29" s="17">
        <v>0</v>
      </c>
      <c r="F29" s="17">
        <v>0</v>
      </c>
      <c r="G29" s="17">
        <v>0</v>
      </c>
      <c r="H29" s="17">
        <v>0</v>
      </c>
      <c r="I29" s="17">
        <v>0</v>
      </c>
      <c r="J29" s="17">
        <v>0</v>
      </c>
      <c r="K29" s="17">
        <v>0</v>
      </c>
      <c r="L29" s="17">
        <v>0</v>
      </c>
      <c r="M29" s="17">
        <v>0</v>
      </c>
      <c r="N29" s="17">
        <v>0</v>
      </c>
      <c r="O29" s="17">
        <v>0</v>
      </c>
      <c r="P29" s="17">
        <v>0</v>
      </c>
      <c r="Q29" s="17">
        <v>0</v>
      </c>
      <c r="R29" s="17">
        <v>0</v>
      </c>
      <c r="S29" s="17">
        <v>0</v>
      </c>
    </row>
    <row r="30" spans="1:19" s="16" customFormat="1" ht="110.25">
      <c r="A30" s="10" t="s">
        <v>81</v>
      </c>
      <c r="B30" s="65" t="s">
        <v>83</v>
      </c>
      <c r="C30" s="60" t="s">
        <v>75</v>
      </c>
      <c r="D30" s="17">
        <v>0</v>
      </c>
      <c r="E30" s="17">
        <v>0</v>
      </c>
      <c r="F30" s="17">
        <v>0</v>
      </c>
      <c r="G30" s="17">
        <v>0</v>
      </c>
      <c r="H30" s="17">
        <v>0</v>
      </c>
      <c r="I30" s="17">
        <v>0</v>
      </c>
      <c r="J30" s="17">
        <v>0</v>
      </c>
      <c r="K30" s="17">
        <v>0</v>
      </c>
      <c r="L30" s="17">
        <v>0</v>
      </c>
      <c r="M30" s="17">
        <v>0</v>
      </c>
      <c r="N30" s="17">
        <v>0</v>
      </c>
      <c r="O30" s="17">
        <v>0</v>
      </c>
      <c r="P30" s="17">
        <v>0</v>
      </c>
      <c r="Q30" s="17">
        <v>0</v>
      </c>
      <c r="R30" s="17">
        <v>0</v>
      </c>
      <c r="S30" s="17">
        <v>0</v>
      </c>
    </row>
    <row r="31" spans="1:19" s="16" customFormat="1" ht="81" customHeight="1">
      <c r="A31" s="10" t="s">
        <v>84</v>
      </c>
      <c r="B31" s="65" t="s">
        <v>85</v>
      </c>
      <c r="C31" s="66" t="s">
        <v>86</v>
      </c>
      <c r="D31" s="17">
        <v>0</v>
      </c>
      <c r="E31" s="17">
        <v>0</v>
      </c>
      <c r="F31" s="17">
        <v>0</v>
      </c>
      <c r="G31" s="17">
        <v>0</v>
      </c>
      <c r="H31" s="17">
        <v>0</v>
      </c>
      <c r="I31" s="17">
        <v>0</v>
      </c>
      <c r="J31" s="17">
        <v>0</v>
      </c>
      <c r="K31" s="17">
        <v>0</v>
      </c>
      <c r="L31" s="17">
        <v>0</v>
      </c>
      <c r="M31" s="17">
        <v>0</v>
      </c>
      <c r="N31" s="17">
        <v>0</v>
      </c>
      <c r="O31" s="17">
        <v>0</v>
      </c>
      <c r="P31" s="17">
        <v>0</v>
      </c>
      <c r="Q31" s="17">
        <v>0</v>
      </c>
      <c r="R31" s="17">
        <v>0</v>
      </c>
      <c r="S31" s="17">
        <v>0</v>
      </c>
    </row>
    <row r="32" spans="1:19" ht="31.5">
      <c r="A32" s="15" t="s">
        <v>5</v>
      </c>
      <c r="B32" s="14" t="s">
        <v>4</v>
      </c>
      <c r="C32" s="13"/>
      <c r="D32" s="12">
        <f t="shared" ref="D32:S32" si="6">SUM(D33:D33)</f>
        <v>0</v>
      </c>
      <c r="E32" s="12">
        <f t="shared" si="6"/>
        <v>0</v>
      </c>
      <c r="F32" s="12">
        <f t="shared" si="6"/>
        <v>0</v>
      </c>
      <c r="G32" s="12">
        <f t="shared" si="6"/>
        <v>0</v>
      </c>
      <c r="H32" s="12">
        <f t="shared" si="6"/>
        <v>0.25</v>
      </c>
      <c r="I32" s="12">
        <f t="shared" si="6"/>
        <v>0</v>
      </c>
      <c r="J32" s="12">
        <f t="shared" si="6"/>
        <v>0</v>
      </c>
      <c r="K32" s="12">
        <f t="shared" si="6"/>
        <v>0</v>
      </c>
      <c r="L32" s="12">
        <f t="shared" si="6"/>
        <v>0</v>
      </c>
      <c r="M32" s="12">
        <f t="shared" si="6"/>
        <v>0</v>
      </c>
      <c r="N32" s="12">
        <f t="shared" si="6"/>
        <v>0</v>
      </c>
      <c r="O32" s="12">
        <f t="shared" si="6"/>
        <v>0</v>
      </c>
      <c r="P32" s="12">
        <f t="shared" si="6"/>
        <v>0</v>
      </c>
      <c r="Q32" s="12">
        <f t="shared" si="6"/>
        <v>0</v>
      </c>
      <c r="R32" s="12">
        <f t="shared" si="6"/>
        <v>0</v>
      </c>
      <c r="S32" s="12">
        <f t="shared" si="6"/>
        <v>0</v>
      </c>
    </row>
    <row r="33" spans="1:19" ht="63">
      <c r="A33" s="10" t="s">
        <v>3</v>
      </c>
      <c r="B33" s="39" t="s">
        <v>87</v>
      </c>
      <c r="C33" s="9" t="s">
        <v>88</v>
      </c>
      <c r="D33" s="17">
        <v>0</v>
      </c>
      <c r="E33" s="17">
        <v>0</v>
      </c>
      <c r="F33" s="61">
        <v>0</v>
      </c>
      <c r="G33" s="61">
        <v>0</v>
      </c>
      <c r="H33" s="17">
        <v>0.25</v>
      </c>
      <c r="I33" s="17">
        <v>0</v>
      </c>
      <c r="J33" s="61">
        <v>0</v>
      </c>
      <c r="K33" s="61">
        <v>0</v>
      </c>
      <c r="L33" s="61">
        <v>0</v>
      </c>
      <c r="M33" s="61">
        <v>0</v>
      </c>
      <c r="N33" s="61">
        <v>0</v>
      </c>
      <c r="O33" s="61">
        <v>0</v>
      </c>
      <c r="P33" s="61">
        <v>0</v>
      </c>
      <c r="Q33" s="61">
        <v>0</v>
      </c>
      <c r="R33" s="61">
        <v>0</v>
      </c>
      <c r="S33" s="61">
        <v>0</v>
      </c>
    </row>
    <row r="36" spans="1:19" s="2" customFormat="1" ht="15.75">
      <c r="B36" s="62" t="s">
        <v>2</v>
      </c>
      <c r="C36" s="62"/>
      <c r="D36" s="62"/>
      <c r="F36" s="3"/>
      <c r="G36" s="3"/>
      <c r="H36" s="3"/>
      <c r="I36" s="3"/>
      <c r="J36" s="3"/>
      <c r="K36" s="3"/>
    </row>
    <row r="37" spans="1:19" s="2" customFormat="1" ht="15">
      <c r="B37" s="3"/>
      <c r="C37" s="3"/>
      <c r="D37" s="3"/>
      <c r="E37" s="3"/>
      <c r="F37" s="3"/>
      <c r="G37" s="3"/>
      <c r="H37" s="3"/>
      <c r="I37" s="3"/>
      <c r="J37" s="3"/>
      <c r="K37" s="3"/>
    </row>
    <row r="38" spans="1:19" s="2" customFormat="1" ht="15">
      <c r="B38" s="3"/>
      <c r="C38" s="3"/>
      <c r="D38" s="3"/>
      <c r="E38" s="3"/>
      <c r="F38" s="3"/>
      <c r="G38" s="3"/>
      <c r="H38" s="3"/>
      <c r="I38" s="3"/>
      <c r="J38" s="3"/>
      <c r="K38" s="3"/>
    </row>
    <row r="39" spans="1:19" s="2" customFormat="1" ht="15">
      <c r="B39" s="3"/>
      <c r="C39" s="3"/>
      <c r="D39" s="3"/>
      <c r="E39" s="3"/>
      <c r="F39" s="3"/>
      <c r="G39" s="3"/>
      <c r="H39" s="3"/>
      <c r="I39" s="3"/>
      <c r="J39" s="3"/>
      <c r="K39" s="3"/>
    </row>
    <row r="40" spans="1:19" s="2" customFormat="1" ht="15.75">
      <c r="B40" s="63" t="s">
        <v>0</v>
      </c>
      <c r="C40" s="63"/>
      <c r="D40" s="4"/>
      <c r="E40" s="4"/>
      <c r="F40" s="4"/>
      <c r="G40" s="4"/>
      <c r="H40" s="3"/>
      <c r="I40" s="3"/>
      <c r="J40" s="3"/>
      <c r="K40" s="3"/>
    </row>
    <row r="41" spans="1:19" s="2" customFormat="1" ht="15">
      <c r="B41" s="3"/>
      <c r="C41" s="3"/>
      <c r="D41" s="3"/>
      <c r="E41" s="3"/>
      <c r="F41" s="3"/>
      <c r="G41" s="3"/>
      <c r="H41" s="3"/>
      <c r="I41" s="3"/>
      <c r="J41" s="3"/>
      <c r="K41" s="3"/>
    </row>
  </sheetData>
  <mergeCells count="29">
    <mergeCell ref="P17:Q17"/>
    <mergeCell ref="R17:S17"/>
    <mergeCell ref="B36:D36"/>
    <mergeCell ref="L16:M16"/>
    <mergeCell ref="N16:O16"/>
    <mergeCell ref="P16:Q16"/>
    <mergeCell ref="R16:S16"/>
    <mergeCell ref="D17:E17"/>
    <mergeCell ref="F17:G17"/>
    <mergeCell ref="H17:I17"/>
    <mergeCell ref="J17:K17"/>
    <mergeCell ref="L17:M17"/>
    <mergeCell ref="N17:O17"/>
    <mergeCell ref="A12:S12"/>
    <mergeCell ref="A13:S13"/>
    <mergeCell ref="A14:S14"/>
    <mergeCell ref="A15:A18"/>
    <mergeCell ref="B15:B18"/>
    <mergeCell ref="C15:C18"/>
    <mergeCell ref="D15:S15"/>
    <mergeCell ref="D16:E16"/>
    <mergeCell ref="F16:I16"/>
    <mergeCell ref="J16:K16"/>
    <mergeCell ref="G2:H2"/>
    <mergeCell ref="A4:S4"/>
    <mergeCell ref="A5:S5"/>
    <mergeCell ref="A7:S7"/>
    <mergeCell ref="A8:S8"/>
    <mergeCell ref="A10:S10"/>
  </mergeCells>
  <pageMargins left="0.70866141732283472" right="0.70866141732283472" top="0.74803149606299213" bottom="0.74803149606299213" header="0.31496062992125984" footer="0.31496062992125984"/>
  <pageSetup paperSize="9" scale="2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O44"/>
  <sheetViews>
    <sheetView view="pageBreakPreview" zoomScale="60" zoomScaleNormal="100" workbookViewId="0">
      <selection activeCell="R28" sqref="R28"/>
    </sheetView>
  </sheetViews>
  <sheetFormatPr defaultRowHeight="15.75"/>
  <cols>
    <col min="1" max="1" width="11.625" style="71" customWidth="1"/>
    <col min="2" max="2" width="41.25" style="71" customWidth="1"/>
    <col min="3" max="3" width="16.5" style="71" customWidth="1"/>
    <col min="4" max="4" width="18" style="71" customWidth="1"/>
    <col min="5" max="5" width="6.125" style="71" customWidth="1"/>
    <col min="6" max="10" width="6" style="71" customWidth="1"/>
    <col min="11" max="11" width="18" style="71" customWidth="1"/>
    <col min="12" max="17" width="6" style="71" customWidth="1"/>
    <col min="18" max="18" width="18" style="71" customWidth="1"/>
    <col min="19" max="24" width="6" style="71" customWidth="1"/>
    <col min="25" max="25" width="14.625" style="71" customWidth="1"/>
    <col min="26" max="31" width="6" style="71" customWidth="1"/>
    <col min="32" max="32" width="16.125" style="71" customWidth="1"/>
    <col min="33" max="38" width="6" style="71" customWidth="1"/>
    <col min="39" max="39" width="3.5" style="71" customWidth="1"/>
    <col min="40" max="40" width="5.75" style="71" customWidth="1"/>
    <col min="41" max="41" width="16.125" style="71" customWidth="1"/>
    <col min="42" max="42" width="21.25" style="71" customWidth="1"/>
    <col min="43" max="43" width="12.625" style="71" customWidth="1"/>
    <col min="44" max="44" width="22.375" style="71" customWidth="1"/>
    <col min="45" max="45" width="10.875" style="71" customWidth="1"/>
    <col min="46" max="46" width="17.375" style="71" customWidth="1"/>
    <col min="47" max="48" width="4.125" style="71" customWidth="1"/>
    <col min="49" max="49" width="3.75" style="71" customWidth="1"/>
    <col min="50" max="50" width="3.875" style="71" customWidth="1"/>
    <col min="51" max="51" width="4.5" style="71" customWidth="1"/>
    <col min="52" max="52" width="5" style="71" customWidth="1"/>
    <col min="53" max="53" width="5.5" style="71" customWidth="1"/>
    <col min="54" max="54" width="5.75" style="71" customWidth="1"/>
    <col min="55" max="55" width="5.5" style="71" customWidth="1"/>
    <col min="56" max="57" width="5" style="71" customWidth="1"/>
    <col min="58" max="58" width="12.875" style="71" customWidth="1"/>
    <col min="59" max="68" width="5" style="71" customWidth="1"/>
    <col min="69" max="16384" width="9" style="71"/>
  </cols>
  <sheetData>
    <row r="1" spans="1:67" ht="18.75">
      <c r="O1" s="69"/>
      <c r="P1" s="69"/>
      <c r="Q1" s="69"/>
      <c r="R1" s="69"/>
      <c r="S1" s="69"/>
      <c r="T1" s="69"/>
      <c r="U1" s="69"/>
      <c r="V1" s="69"/>
      <c r="W1" s="69"/>
      <c r="X1" s="69"/>
      <c r="Y1" s="69"/>
      <c r="Z1" s="69"/>
      <c r="AA1" s="69"/>
      <c r="AB1" s="69"/>
      <c r="AC1" s="69"/>
      <c r="AL1" s="172" t="s">
        <v>443</v>
      </c>
    </row>
    <row r="2" spans="1:67" ht="18.75">
      <c r="O2" s="69"/>
      <c r="P2" s="69"/>
      <c r="Q2" s="69"/>
      <c r="R2" s="69"/>
      <c r="S2" s="69"/>
      <c r="T2" s="69"/>
      <c r="U2" s="69"/>
      <c r="V2" s="69"/>
      <c r="W2" s="69"/>
      <c r="X2" s="69"/>
      <c r="Y2" s="69"/>
      <c r="Z2" s="69"/>
      <c r="AA2" s="69"/>
      <c r="AB2" s="69"/>
      <c r="AC2" s="69"/>
      <c r="AL2" s="80" t="s">
        <v>104</v>
      </c>
    </row>
    <row r="3" spans="1:67" ht="18.75">
      <c r="O3" s="69"/>
      <c r="P3" s="69"/>
      <c r="Q3" s="69"/>
      <c r="R3" s="69"/>
      <c r="S3" s="69"/>
      <c r="T3" s="69"/>
      <c r="U3" s="69"/>
      <c r="V3" s="69"/>
      <c r="W3" s="69"/>
      <c r="X3" s="69"/>
      <c r="Y3" s="69"/>
      <c r="Z3" s="69"/>
      <c r="AA3" s="69"/>
      <c r="AB3" s="69"/>
      <c r="AC3" s="69"/>
      <c r="AL3" s="80" t="s">
        <v>105</v>
      </c>
    </row>
    <row r="4" spans="1:67" ht="18.75">
      <c r="A4" s="247" t="s">
        <v>444</v>
      </c>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row>
    <row r="5" spans="1:67" ht="18.75">
      <c r="A5" s="53" t="s">
        <v>65</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row>
    <row r="6" spans="1:67">
      <c r="A6" s="206"/>
      <c r="B6" s="206"/>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row>
    <row r="7" spans="1:67" ht="18.75">
      <c r="A7" s="51" t="s">
        <v>107</v>
      </c>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row>
    <row r="8" spans="1:67">
      <c r="A8" s="52" t="s">
        <v>57</v>
      </c>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row>
    <row r="9" spans="1:67">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row>
    <row r="10" spans="1:67">
      <c r="A10" s="55" t="s">
        <v>61</v>
      </c>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208"/>
      <c r="AN10" s="208"/>
      <c r="AO10" s="208"/>
      <c r="AP10" s="208"/>
      <c r="AQ10" s="208"/>
      <c r="AR10" s="208"/>
      <c r="AS10" s="208"/>
      <c r="AT10" s="208"/>
      <c r="AU10" s="208"/>
      <c r="AV10" s="208"/>
      <c r="AW10" s="208"/>
      <c r="AX10" s="208"/>
      <c r="AY10" s="208"/>
      <c r="AZ10" s="208"/>
      <c r="BA10" s="208"/>
      <c r="BB10" s="208"/>
      <c r="BC10" s="208"/>
      <c r="BD10" s="208"/>
      <c r="BE10" s="208"/>
      <c r="BF10" s="208"/>
    </row>
    <row r="11" spans="1:67" ht="18.75">
      <c r="A11" s="45"/>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248"/>
      <c r="AN11" s="248"/>
      <c r="AO11" s="248"/>
      <c r="AP11" s="248"/>
      <c r="AQ11" s="248"/>
      <c r="AR11" s="248"/>
      <c r="AS11" s="248"/>
      <c r="AT11" s="248"/>
      <c r="AU11" s="248"/>
      <c r="AV11" s="248"/>
      <c r="AW11" s="248"/>
      <c r="AX11" s="248"/>
    </row>
    <row r="12" spans="1:67" ht="18.75">
      <c r="A12" s="209" t="str">
        <f>'[4]4'!A11:AG11</f>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
      <c r="B12" s="209"/>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c r="BI12" s="210"/>
      <c r="BJ12" s="210"/>
      <c r="BK12" s="210"/>
      <c r="BL12" s="210"/>
      <c r="BM12" s="210"/>
      <c r="BN12" s="210"/>
      <c r="BO12" s="210"/>
    </row>
    <row r="13" spans="1:67" ht="15.75" customHeight="1">
      <c r="A13" s="211" t="s">
        <v>56</v>
      </c>
      <c r="B13" s="211"/>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c r="BI13" s="212"/>
      <c r="BJ13" s="212"/>
      <c r="BK13" s="212"/>
      <c r="BL13" s="212"/>
      <c r="BM13" s="212"/>
      <c r="BN13" s="212"/>
      <c r="BO13" s="212"/>
    </row>
    <row r="14" spans="1:67">
      <c r="A14" s="213"/>
      <c r="B14" s="213"/>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5"/>
      <c r="AN14" s="215"/>
      <c r="AO14" s="215"/>
      <c r="AP14" s="215"/>
      <c r="AQ14" s="249"/>
      <c r="AR14" s="249"/>
      <c r="AS14" s="249"/>
      <c r="AT14" s="249"/>
      <c r="AU14" s="249"/>
      <c r="AV14" s="249"/>
      <c r="AW14" s="249"/>
      <c r="AX14" s="249"/>
      <c r="AY14" s="249"/>
      <c r="AZ14" s="249"/>
      <c r="BA14" s="249"/>
      <c r="BB14" s="249"/>
      <c r="BC14" s="249"/>
      <c r="BD14" s="249"/>
      <c r="BE14" s="249"/>
      <c r="BF14" s="249"/>
    </row>
    <row r="15" spans="1:67" ht="19.5" customHeight="1">
      <c r="A15" s="216" t="s">
        <v>55</v>
      </c>
      <c r="B15" s="217" t="s">
        <v>54</v>
      </c>
      <c r="C15" s="217" t="s">
        <v>53</v>
      </c>
      <c r="D15" s="221" t="s">
        <v>445</v>
      </c>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50"/>
      <c r="AN15" s="250"/>
      <c r="AO15" s="250"/>
      <c r="AP15" s="250"/>
    </row>
    <row r="16" spans="1:67" ht="43.5" customHeight="1">
      <c r="A16" s="223"/>
      <c r="B16" s="217"/>
      <c r="C16" s="217"/>
      <c r="D16" s="221" t="s">
        <v>446</v>
      </c>
      <c r="E16" s="221"/>
      <c r="F16" s="221"/>
      <c r="G16" s="221"/>
      <c r="H16" s="221"/>
      <c r="I16" s="221"/>
      <c r="J16" s="221"/>
      <c r="K16" s="221" t="s">
        <v>447</v>
      </c>
      <c r="L16" s="221"/>
      <c r="M16" s="221"/>
      <c r="N16" s="221"/>
      <c r="O16" s="221"/>
      <c r="P16" s="221"/>
      <c r="Q16" s="221"/>
      <c r="R16" s="221" t="s">
        <v>448</v>
      </c>
      <c r="S16" s="221"/>
      <c r="T16" s="221"/>
      <c r="U16" s="221"/>
      <c r="V16" s="221"/>
      <c r="W16" s="221"/>
      <c r="X16" s="221"/>
      <c r="Y16" s="221" t="s">
        <v>449</v>
      </c>
      <c r="Z16" s="221"/>
      <c r="AA16" s="221"/>
      <c r="AB16" s="221"/>
      <c r="AC16" s="221"/>
      <c r="AD16" s="221"/>
      <c r="AE16" s="221"/>
      <c r="AF16" s="217" t="s">
        <v>450</v>
      </c>
      <c r="AG16" s="217"/>
      <c r="AH16" s="217"/>
      <c r="AI16" s="217"/>
      <c r="AJ16" s="217"/>
      <c r="AK16" s="217"/>
      <c r="AL16" s="217"/>
      <c r="AM16" s="250"/>
      <c r="AN16" s="250"/>
      <c r="AO16" s="250"/>
      <c r="AP16" s="250"/>
    </row>
    <row r="17" spans="1:38" ht="43.5" customHeight="1">
      <c r="A17" s="223"/>
      <c r="B17" s="217"/>
      <c r="C17" s="217"/>
      <c r="D17" s="233" t="s">
        <v>364</v>
      </c>
      <c r="E17" s="221" t="s">
        <v>365</v>
      </c>
      <c r="F17" s="221"/>
      <c r="G17" s="221"/>
      <c r="H17" s="221"/>
      <c r="I17" s="221"/>
      <c r="J17" s="221"/>
      <c r="K17" s="233" t="s">
        <v>364</v>
      </c>
      <c r="L17" s="217" t="s">
        <v>365</v>
      </c>
      <c r="M17" s="217"/>
      <c r="N17" s="217"/>
      <c r="O17" s="217"/>
      <c r="P17" s="217"/>
      <c r="Q17" s="217"/>
      <c r="R17" s="233" t="s">
        <v>364</v>
      </c>
      <c r="S17" s="217" t="s">
        <v>365</v>
      </c>
      <c r="T17" s="217"/>
      <c r="U17" s="217"/>
      <c r="V17" s="217"/>
      <c r="W17" s="217"/>
      <c r="X17" s="217"/>
      <c r="Y17" s="233" t="s">
        <v>364</v>
      </c>
      <c r="Z17" s="217" t="s">
        <v>365</v>
      </c>
      <c r="AA17" s="217"/>
      <c r="AB17" s="217"/>
      <c r="AC17" s="217"/>
      <c r="AD17" s="217"/>
      <c r="AE17" s="217"/>
      <c r="AF17" s="233" t="s">
        <v>364</v>
      </c>
      <c r="AG17" s="217" t="s">
        <v>365</v>
      </c>
      <c r="AH17" s="217"/>
      <c r="AI17" s="217"/>
      <c r="AJ17" s="217"/>
      <c r="AK17" s="217"/>
      <c r="AL17" s="217"/>
    </row>
    <row r="18" spans="1:38" ht="87.75" customHeight="1">
      <c r="A18" s="234"/>
      <c r="B18" s="217"/>
      <c r="C18" s="217"/>
      <c r="D18" s="107" t="s">
        <v>366</v>
      </c>
      <c r="E18" s="107" t="s">
        <v>366</v>
      </c>
      <c r="F18" s="235" t="s">
        <v>367</v>
      </c>
      <c r="G18" s="235" t="s">
        <v>368</v>
      </c>
      <c r="H18" s="235" t="s">
        <v>369</v>
      </c>
      <c r="I18" s="235" t="s">
        <v>370</v>
      </c>
      <c r="J18" s="235" t="s">
        <v>371</v>
      </c>
      <c r="K18" s="107" t="s">
        <v>366</v>
      </c>
      <c r="L18" s="107" t="s">
        <v>366</v>
      </c>
      <c r="M18" s="235" t="s">
        <v>367</v>
      </c>
      <c r="N18" s="235" t="s">
        <v>368</v>
      </c>
      <c r="O18" s="235" t="s">
        <v>369</v>
      </c>
      <c r="P18" s="235" t="s">
        <v>370</v>
      </c>
      <c r="Q18" s="235" t="s">
        <v>371</v>
      </c>
      <c r="R18" s="107" t="s">
        <v>366</v>
      </c>
      <c r="S18" s="107" t="s">
        <v>366</v>
      </c>
      <c r="T18" s="235" t="s">
        <v>367</v>
      </c>
      <c r="U18" s="235" t="s">
        <v>368</v>
      </c>
      <c r="V18" s="235" t="s">
        <v>369</v>
      </c>
      <c r="W18" s="235" t="s">
        <v>370</v>
      </c>
      <c r="X18" s="235" t="s">
        <v>371</v>
      </c>
      <c r="Y18" s="107" t="s">
        <v>366</v>
      </c>
      <c r="Z18" s="107" t="s">
        <v>366</v>
      </c>
      <c r="AA18" s="235" t="s">
        <v>367</v>
      </c>
      <c r="AB18" s="235" t="s">
        <v>368</v>
      </c>
      <c r="AC18" s="235" t="s">
        <v>369</v>
      </c>
      <c r="AD18" s="235" t="s">
        <v>370</v>
      </c>
      <c r="AE18" s="235" t="s">
        <v>371</v>
      </c>
      <c r="AF18" s="107" t="s">
        <v>366</v>
      </c>
      <c r="AG18" s="107" t="s">
        <v>366</v>
      </c>
      <c r="AH18" s="235" t="s">
        <v>367</v>
      </c>
      <c r="AI18" s="235" t="s">
        <v>368</v>
      </c>
      <c r="AJ18" s="235" t="s">
        <v>369</v>
      </c>
      <c r="AK18" s="235" t="s">
        <v>370</v>
      </c>
      <c r="AL18" s="235" t="s">
        <v>371</v>
      </c>
    </row>
    <row r="19" spans="1:38">
      <c r="A19" s="236">
        <v>1</v>
      </c>
      <c r="B19" s="236">
        <v>2</v>
      </c>
      <c r="C19" s="236">
        <v>3</v>
      </c>
      <c r="D19" s="237" t="s">
        <v>451</v>
      </c>
      <c r="E19" s="237" t="s">
        <v>452</v>
      </c>
      <c r="F19" s="237" t="s">
        <v>453</v>
      </c>
      <c r="G19" s="237" t="s">
        <v>454</v>
      </c>
      <c r="H19" s="237" t="s">
        <v>455</v>
      </c>
      <c r="I19" s="237" t="s">
        <v>456</v>
      </c>
      <c r="J19" s="237" t="s">
        <v>457</v>
      </c>
      <c r="K19" s="237" t="s">
        <v>458</v>
      </c>
      <c r="L19" s="237" t="s">
        <v>459</v>
      </c>
      <c r="M19" s="237" t="s">
        <v>460</v>
      </c>
      <c r="N19" s="237" t="s">
        <v>461</v>
      </c>
      <c r="O19" s="237" t="s">
        <v>462</v>
      </c>
      <c r="P19" s="237" t="s">
        <v>463</v>
      </c>
      <c r="Q19" s="237" t="s">
        <v>464</v>
      </c>
      <c r="R19" s="237" t="s">
        <v>465</v>
      </c>
      <c r="S19" s="237" t="s">
        <v>466</v>
      </c>
      <c r="T19" s="237" t="s">
        <v>467</v>
      </c>
      <c r="U19" s="237" t="s">
        <v>468</v>
      </c>
      <c r="V19" s="237" t="s">
        <v>469</v>
      </c>
      <c r="W19" s="237" t="s">
        <v>470</v>
      </c>
      <c r="X19" s="237" t="s">
        <v>471</v>
      </c>
      <c r="Y19" s="237" t="s">
        <v>472</v>
      </c>
      <c r="Z19" s="237" t="s">
        <v>473</v>
      </c>
      <c r="AA19" s="237" t="s">
        <v>474</v>
      </c>
      <c r="AB19" s="237" t="s">
        <v>475</v>
      </c>
      <c r="AC19" s="237" t="s">
        <v>476</v>
      </c>
      <c r="AD19" s="237" t="s">
        <v>477</v>
      </c>
      <c r="AE19" s="237" t="s">
        <v>478</v>
      </c>
      <c r="AF19" s="237" t="s">
        <v>479</v>
      </c>
      <c r="AG19" s="237" t="s">
        <v>480</v>
      </c>
      <c r="AH19" s="237" t="s">
        <v>481</v>
      </c>
      <c r="AI19" s="237" t="s">
        <v>482</v>
      </c>
      <c r="AJ19" s="237" t="s">
        <v>442</v>
      </c>
      <c r="AK19" s="237" t="s">
        <v>483</v>
      </c>
      <c r="AL19" s="237" t="s">
        <v>484</v>
      </c>
    </row>
    <row r="20" spans="1:38" ht="31.5">
      <c r="A20" s="238" t="str">
        <f>'[2]2'!A18</f>
        <v>0</v>
      </c>
      <c r="B20" s="238" t="str">
        <f>'[2]2'!B18</f>
        <v>ВСЕГО по инвестиционной программе, в том числе:</v>
      </c>
      <c r="C20" s="239">
        <v>0</v>
      </c>
      <c r="D20" s="240">
        <f t="shared" ref="D20:AL20" si="0">SUM(D21:D23)</f>
        <v>0</v>
      </c>
      <c r="E20" s="240">
        <f t="shared" si="0"/>
        <v>0</v>
      </c>
      <c r="F20" s="240">
        <f t="shared" si="0"/>
        <v>0</v>
      </c>
      <c r="G20" s="240">
        <f t="shared" si="0"/>
        <v>0</v>
      </c>
      <c r="H20" s="240">
        <f t="shared" si="0"/>
        <v>0</v>
      </c>
      <c r="I20" s="240">
        <f t="shared" si="0"/>
        <v>0</v>
      </c>
      <c r="J20" s="240">
        <f t="shared" si="0"/>
        <v>0</v>
      </c>
      <c r="K20" s="240">
        <f t="shared" si="0"/>
        <v>0</v>
      </c>
      <c r="L20" s="240">
        <f t="shared" si="0"/>
        <v>0</v>
      </c>
      <c r="M20" s="240">
        <f t="shared" si="0"/>
        <v>0</v>
      </c>
      <c r="N20" s="240">
        <f t="shared" si="0"/>
        <v>0</v>
      </c>
      <c r="O20" s="240">
        <f t="shared" si="0"/>
        <v>0</v>
      </c>
      <c r="P20" s="240">
        <f t="shared" si="0"/>
        <v>0</v>
      </c>
      <c r="Q20" s="240">
        <f t="shared" si="0"/>
        <v>0</v>
      </c>
      <c r="R20" s="240">
        <f t="shared" si="0"/>
        <v>0</v>
      </c>
      <c r="S20" s="240">
        <f t="shared" si="0"/>
        <v>0</v>
      </c>
      <c r="T20" s="240">
        <f t="shared" si="0"/>
        <v>0</v>
      </c>
      <c r="U20" s="240">
        <f t="shared" si="0"/>
        <v>0</v>
      </c>
      <c r="V20" s="240">
        <f t="shared" si="0"/>
        <v>0</v>
      </c>
      <c r="W20" s="240">
        <f t="shared" si="0"/>
        <v>0</v>
      </c>
      <c r="X20" s="240">
        <f t="shared" si="0"/>
        <v>0</v>
      </c>
      <c r="Y20" s="240">
        <f t="shared" si="0"/>
        <v>0</v>
      </c>
      <c r="Z20" s="240">
        <f t="shared" si="0"/>
        <v>5.6379999999999999</v>
      </c>
      <c r="AA20" s="240">
        <f t="shared" si="0"/>
        <v>0.25</v>
      </c>
      <c r="AB20" s="240">
        <f t="shared" si="0"/>
        <v>0</v>
      </c>
      <c r="AC20" s="240">
        <f t="shared" si="0"/>
        <v>2</v>
      </c>
      <c r="AD20" s="240">
        <f t="shared" si="0"/>
        <v>0</v>
      </c>
      <c r="AE20" s="240">
        <f t="shared" si="0"/>
        <v>0</v>
      </c>
      <c r="AF20" s="240">
        <f t="shared" si="0"/>
        <v>0</v>
      </c>
      <c r="AG20" s="240">
        <f t="shared" si="0"/>
        <v>5.6379999999999999</v>
      </c>
      <c r="AH20" s="240">
        <f t="shared" si="0"/>
        <v>0.25</v>
      </c>
      <c r="AI20" s="240">
        <f t="shared" si="0"/>
        <v>0</v>
      </c>
      <c r="AJ20" s="240">
        <f t="shared" si="0"/>
        <v>2</v>
      </c>
      <c r="AK20" s="240">
        <f t="shared" si="0"/>
        <v>0</v>
      </c>
      <c r="AL20" s="240">
        <f t="shared" si="0"/>
        <v>0</v>
      </c>
    </row>
    <row r="21" spans="1:38">
      <c r="A21" s="238" t="str">
        <f>'[2]2'!A19</f>
        <v>0.1</v>
      </c>
      <c r="B21" s="238" t="str">
        <f>'[2]2'!B19</f>
        <v>Технологическое присоединение, всего</v>
      </c>
      <c r="C21" s="239">
        <v>0</v>
      </c>
      <c r="D21" s="240">
        <f t="shared" ref="D21:AL21" si="1">D24</f>
        <v>0</v>
      </c>
      <c r="E21" s="240">
        <f t="shared" si="1"/>
        <v>0</v>
      </c>
      <c r="F21" s="240">
        <f t="shared" si="1"/>
        <v>0</v>
      </c>
      <c r="G21" s="240">
        <f t="shared" si="1"/>
        <v>0</v>
      </c>
      <c r="H21" s="240">
        <f t="shared" si="1"/>
        <v>0</v>
      </c>
      <c r="I21" s="240">
        <f t="shared" si="1"/>
        <v>0</v>
      </c>
      <c r="J21" s="240">
        <f t="shared" si="1"/>
        <v>0</v>
      </c>
      <c r="K21" s="240">
        <f t="shared" si="1"/>
        <v>0</v>
      </c>
      <c r="L21" s="240">
        <f t="shared" si="1"/>
        <v>0</v>
      </c>
      <c r="M21" s="240">
        <f t="shared" si="1"/>
        <v>0</v>
      </c>
      <c r="N21" s="240">
        <f t="shared" si="1"/>
        <v>0</v>
      </c>
      <c r="O21" s="240">
        <f t="shared" si="1"/>
        <v>0</v>
      </c>
      <c r="P21" s="240">
        <f t="shared" si="1"/>
        <v>0</v>
      </c>
      <c r="Q21" s="240">
        <f t="shared" si="1"/>
        <v>0</v>
      </c>
      <c r="R21" s="240">
        <f t="shared" si="1"/>
        <v>0</v>
      </c>
      <c r="S21" s="240">
        <f t="shared" si="1"/>
        <v>0</v>
      </c>
      <c r="T21" s="240">
        <f t="shared" si="1"/>
        <v>0</v>
      </c>
      <c r="U21" s="240">
        <f t="shared" si="1"/>
        <v>0</v>
      </c>
      <c r="V21" s="240">
        <f t="shared" si="1"/>
        <v>0</v>
      </c>
      <c r="W21" s="240">
        <f t="shared" si="1"/>
        <v>0</v>
      </c>
      <c r="X21" s="240">
        <f t="shared" si="1"/>
        <v>0</v>
      </c>
      <c r="Y21" s="240">
        <f t="shared" si="1"/>
        <v>0</v>
      </c>
      <c r="Z21" s="240">
        <f t="shared" si="1"/>
        <v>0</v>
      </c>
      <c r="AA21" s="240">
        <f t="shared" si="1"/>
        <v>0</v>
      </c>
      <c r="AB21" s="240">
        <f t="shared" si="1"/>
        <v>0</v>
      </c>
      <c r="AC21" s="240">
        <f t="shared" si="1"/>
        <v>0</v>
      </c>
      <c r="AD21" s="240">
        <f t="shared" si="1"/>
        <v>0</v>
      </c>
      <c r="AE21" s="240">
        <f t="shared" si="1"/>
        <v>0</v>
      </c>
      <c r="AF21" s="240">
        <f t="shared" si="1"/>
        <v>0</v>
      </c>
      <c r="AG21" s="240">
        <f t="shared" si="1"/>
        <v>0</v>
      </c>
      <c r="AH21" s="240">
        <f t="shared" si="1"/>
        <v>0</v>
      </c>
      <c r="AI21" s="240">
        <f t="shared" si="1"/>
        <v>0</v>
      </c>
      <c r="AJ21" s="240">
        <f t="shared" si="1"/>
        <v>0</v>
      </c>
      <c r="AK21" s="240">
        <f t="shared" si="1"/>
        <v>0</v>
      </c>
      <c r="AL21" s="240">
        <f t="shared" si="1"/>
        <v>0</v>
      </c>
    </row>
    <row r="22" spans="1:38" ht="31.5">
      <c r="A22" s="238" t="str">
        <f>'[2]2'!A20</f>
        <v>0.2</v>
      </c>
      <c r="B22" s="238" t="str">
        <f>'[2]2'!B20</f>
        <v>Реконструкция, модернизация, техническое перевооружение, всего</v>
      </c>
      <c r="C22" s="239">
        <v>0</v>
      </c>
      <c r="D22" s="240">
        <f t="shared" ref="D22:AL22" si="2">D26</f>
        <v>0</v>
      </c>
      <c r="E22" s="240">
        <f t="shared" si="2"/>
        <v>0</v>
      </c>
      <c r="F22" s="240">
        <f t="shared" si="2"/>
        <v>0</v>
      </c>
      <c r="G22" s="240">
        <f t="shared" si="2"/>
        <v>0</v>
      </c>
      <c r="H22" s="240">
        <f t="shared" si="2"/>
        <v>0</v>
      </c>
      <c r="I22" s="240">
        <f t="shared" si="2"/>
        <v>0</v>
      </c>
      <c r="J22" s="240">
        <f t="shared" si="2"/>
        <v>0</v>
      </c>
      <c r="K22" s="240">
        <f t="shared" si="2"/>
        <v>0</v>
      </c>
      <c r="L22" s="240">
        <f t="shared" si="2"/>
        <v>0</v>
      </c>
      <c r="M22" s="240">
        <f t="shared" si="2"/>
        <v>0</v>
      </c>
      <c r="N22" s="240">
        <f t="shared" si="2"/>
        <v>0</v>
      </c>
      <c r="O22" s="240">
        <f t="shared" si="2"/>
        <v>0</v>
      </c>
      <c r="P22" s="240">
        <f t="shared" si="2"/>
        <v>0</v>
      </c>
      <c r="Q22" s="240">
        <f t="shared" si="2"/>
        <v>0</v>
      </c>
      <c r="R22" s="240">
        <f t="shared" si="2"/>
        <v>0</v>
      </c>
      <c r="S22" s="240">
        <f t="shared" si="2"/>
        <v>0</v>
      </c>
      <c r="T22" s="240">
        <f t="shared" si="2"/>
        <v>0</v>
      </c>
      <c r="U22" s="240">
        <f t="shared" si="2"/>
        <v>0</v>
      </c>
      <c r="V22" s="240">
        <f t="shared" si="2"/>
        <v>0</v>
      </c>
      <c r="W22" s="240">
        <f t="shared" si="2"/>
        <v>0</v>
      </c>
      <c r="X22" s="240">
        <f t="shared" si="2"/>
        <v>0</v>
      </c>
      <c r="Y22" s="240">
        <f t="shared" si="2"/>
        <v>0</v>
      </c>
      <c r="Z22" s="240">
        <f t="shared" si="2"/>
        <v>5.37</v>
      </c>
      <c r="AA22" s="240">
        <f t="shared" si="2"/>
        <v>0</v>
      </c>
      <c r="AB22" s="240">
        <f t="shared" si="2"/>
        <v>0</v>
      </c>
      <c r="AC22" s="240">
        <f t="shared" si="2"/>
        <v>2</v>
      </c>
      <c r="AD22" s="240">
        <f t="shared" si="2"/>
        <v>0</v>
      </c>
      <c r="AE22" s="240">
        <f t="shared" si="2"/>
        <v>0</v>
      </c>
      <c r="AF22" s="240">
        <f t="shared" si="2"/>
        <v>0</v>
      </c>
      <c r="AG22" s="240">
        <f t="shared" si="2"/>
        <v>5.37</v>
      </c>
      <c r="AH22" s="240">
        <f t="shared" si="2"/>
        <v>0</v>
      </c>
      <c r="AI22" s="240">
        <f t="shared" si="2"/>
        <v>0</v>
      </c>
      <c r="AJ22" s="240">
        <f t="shared" si="2"/>
        <v>2</v>
      </c>
      <c r="AK22" s="240">
        <f t="shared" si="2"/>
        <v>0</v>
      </c>
      <c r="AL22" s="240">
        <f t="shared" si="2"/>
        <v>0</v>
      </c>
    </row>
    <row r="23" spans="1:38">
      <c r="A23" s="238" t="str">
        <f>'[2]2'!A21</f>
        <v>0.6</v>
      </c>
      <c r="B23" s="238" t="str">
        <f>'[2]2'!B21</f>
        <v>Прочие инвестиционные проекты, всего</v>
      </c>
      <c r="C23" s="239">
        <v>0</v>
      </c>
      <c r="D23" s="240">
        <f t="shared" ref="D23:Y23" si="3">D29</f>
        <v>0</v>
      </c>
      <c r="E23" s="240">
        <f t="shared" si="3"/>
        <v>0</v>
      </c>
      <c r="F23" s="240">
        <f t="shared" si="3"/>
        <v>0</v>
      </c>
      <c r="G23" s="240">
        <f t="shared" si="3"/>
        <v>0</v>
      </c>
      <c r="H23" s="240">
        <f t="shared" si="3"/>
        <v>0</v>
      </c>
      <c r="I23" s="240">
        <f t="shared" si="3"/>
        <v>0</v>
      </c>
      <c r="J23" s="240">
        <f t="shared" si="3"/>
        <v>0</v>
      </c>
      <c r="K23" s="240">
        <f t="shared" si="3"/>
        <v>0</v>
      </c>
      <c r="L23" s="240">
        <f t="shared" si="3"/>
        <v>0</v>
      </c>
      <c r="M23" s="240">
        <f t="shared" si="3"/>
        <v>0</v>
      </c>
      <c r="N23" s="240">
        <f t="shared" si="3"/>
        <v>0</v>
      </c>
      <c r="O23" s="240">
        <f t="shared" si="3"/>
        <v>0</v>
      </c>
      <c r="P23" s="240">
        <f t="shared" si="3"/>
        <v>0</v>
      </c>
      <c r="Q23" s="240">
        <f t="shared" si="3"/>
        <v>0</v>
      </c>
      <c r="R23" s="240">
        <f t="shared" si="3"/>
        <v>0</v>
      </c>
      <c r="S23" s="240">
        <f t="shared" si="3"/>
        <v>0</v>
      </c>
      <c r="T23" s="240">
        <f t="shared" si="3"/>
        <v>0</v>
      </c>
      <c r="U23" s="240">
        <f t="shared" si="3"/>
        <v>0</v>
      </c>
      <c r="V23" s="240">
        <f t="shared" si="3"/>
        <v>0</v>
      </c>
      <c r="W23" s="240">
        <f t="shared" si="3"/>
        <v>0</v>
      </c>
      <c r="X23" s="240">
        <f t="shared" si="3"/>
        <v>0</v>
      </c>
      <c r="Y23" s="240">
        <f t="shared" si="3"/>
        <v>0</v>
      </c>
      <c r="Z23" s="240">
        <f t="shared" ref="Z23:AL23" si="4">Z30</f>
        <v>0.26800000000000002</v>
      </c>
      <c r="AA23" s="240">
        <f t="shared" si="4"/>
        <v>0.25</v>
      </c>
      <c r="AB23" s="240">
        <f t="shared" si="4"/>
        <v>0</v>
      </c>
      <c r="AC23" s="240">
        <f t="shared" si="4"/>
        <v>0</v>
      </c>
      <c r="AD23" s="240">
        <f t="shared" si="4"/>
        <v>0</v>
      </c>
      <c r="AE23" s="240">
        <f t="shared" si="4"/>
        <v>0</v>
      </c>
      <c r="AF23" s="240">
        <f t="shared" si="4"/>
        <v>0</v>
      </c>
      <c r="AG23" s="240">
        <f t="shared" si="4"/>
        <v>0.26800000000000002</v>
      </c>
      <c r="AH23" s="240">
        <f t="shared" si="4"/>
        <v>0.25</v>
      </c>
      <c r="AI23" s="240">
        <f t="shared" si="4"/>
        <v>0</v>
      </c>
      <c r="AJ23" s="240">
        <f t="shared" si="4"/>
        <v>0</v>
      </c>
      <c r="AK23" s="240">
        <f t="shared" si="4"/>
        <v>0</v>
      </c>
      <c r="AL23" s="240">
        <f t="shared" si="4"/>
        <v>0</v>
      </c>
    </row>
    <row r="24" spans="1:38" ht="31.5">
      <c r="A24" s="238">
        <f>'[2]2'!A22</f>
        <v>0</v>
      </c>
      <c r="B24" s="238" t="str">
        <f>'[2]2'!B22</f>
        <v>Технологическое присоединение, всего, в том числе:</v>
      </c>
      <c r="C24" s="239">
        <v>0</v>
      </c>
      <c r="D24" s="240">
        <v>0</v>
      </c>
      <c r="E24" s="240">
        <v>0</v>
      </c>
      <c r="F24" s="240">
        <v>0</v>
      </c>
      <c r="G24" s="240">
        <v>0</v>
      </c>
      <c r="H24" s="240">
        <v>0</v>
      </c>
      <c r="I24" s="240">
        <v>0</v>
      </c>
      <c r="J24" s="240">
        <v>0</v>
      </c>
      <c r="K24" s="240">
        <v>0</v>
      </c>
      <c r="L24" s="240">
        <v>0</v>
      </c>
      <c r="M24" s="240">
        <v>0</v>
      </c>
      <c r="N24" s="240">
        <v>0</v>
      </c>
      <c r="O24" s="240">
        <v>0</v>
      </c>
      <c r="P24" s="240">
        <v>0</v>
      </c>
      <c r="Q24" s="240">
        <v>0</v>
      </c>
      <c r="R24" s="240">
        <v>0</v>
      </c>
      <c r="S24" s="240">
        <v>0</v>
      </c>
      <c r="T24" s="240">
        <v>0</v>
      </c>
      <c r="U24" s="240">
        <v>0</v>
      </c>
      <c r="V24" s="240">
        <v>0</v>
      </c>
      <c r="W24" s="240">
        <v>0</v>
      </c>
      <c r="X24" s="240">
        <v>0</v>
      </c>
      <c r="Y24" s="240">
        <v>0</v>
      </c>
      <c r="Z24" s="240">
        <v>0</v>
      </c>
      <c r="AA24" s="240">
        <v>0</v>
      </c>
      <c r="AB24" s="240">
        <v>0</v>
      </c>
      <c r="AC24" s="240">
        <v>0</v>
      </c>
      <c r="AD24" s="240">
        <v>0</v>
      </c>
      <c r="AE24" s="240">
        <v>0</v>
      </c>
      <c r="AF24" s="240">
        <v>0</v>
      </c>
      <c r="AG24" s="240">
        <v>0</v>
      </c>
      <c r="AH24" s="240">
        <v>0</v>
      </c>
      <c r="AI24" s="240">
        <v>0</v>
      </c>
      <c r="AJ24" s="240">
        <v>0</v>
      </c>
      <c r="AK24" s="240">
        <v>0</v>
      </c>
      <c r="AL24" s="240">
        <v>0</v>
      </c>
    </row>
    <row r="25" spans="1:38">
      <c r="A25" s="238">
        <f>'[2]2'!A23</f>
        <v>0</v>
      </c>
      <c r="B25" s="238" t="str">
        <f>'[2]2'!B23</f>
        <v>Республика Марий Эл</v>
      </c>
      <c r="C25" s="239">
        <v>0</v>
      </c>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row>
    <row r="26" spans="1:38" ht="47.25">
      <c r="A26" s="238" t="str">
        <f>'[2]2'!A24</f>
        <v>1.2.2</v>
      </c>
      <c r="B26" s="238" t="str">
        <f>'[2]2'!B24</f>
        <v>Реконструкция, модернизация, техническое перевооружение линий электропередачи, всего, в том числе:</v>
      </c>
      <c r="C26" s="239">
        <v>0</v>
      </c>
      <c r="D26" s="240">
        <f t="shared" ref="D26:S27" si="5">D27</f>
        <v>0</v>
      </c>
      <c r="E26" s="240">
        <f t="shared" si="5"/>
        <v>0</v>
      </c>
      <c r="F26" s="240">
        <f t="shared" si="5"/>
        <v>0</v>
      </c>
      <c r="G26" s="240">
        <f t="shared" si="5"/>
        <v>0</v>
      </c>
      <c r="H26" s="240">
        <f t="shared" si="5"/>
        <v>0</v>
      </c>
      <c r="I26" s="240">
        <f t="shared" si="5"/>
        <v>0</v>
      </c>
      <c r="J26" s="240">
        <f t="shared" si="5"/>
        <v>0</v>
      </c>
      <c r="K26" s="240">
        <f t="shared" si="5"/>
        <v>0</v>
      </c>
      <c r="L26" s="240">
        <f t="shared" si="5"/>
        <v>0</v>
      </c>
      <c r="M26" s="240">
        <f t="shared" si="5"/>
        <v>0</v>
      </c>
      <c r="N26" s="240">
        <f t="shared" si="5"/>
        <v>0</v>
      </c>
      <c r="O26" s="240">
        <f t="shared" si="5"/>
        <v>0</v>
      </c>
      <c r="P26" s="240">
        <f t="shared" si="5"/>
        <v>0</v>
      </c>
      <c r="Q26" s="240">
        <f t="shared" si="5"/>
        <v>0</v>
      </c>
      <c r="R26" s="240">
        <f t="shared" si="5"/>
        <v>0</v>
      </c>
      <c r="S26" s="240">
        <f t="shared" si="5"/>
        <v>0</v>
      </c>
      <c r="T26" s="240">
        <f t="shared" ref="T26:AI27" si="6">T27</f>
        <v>0</v>
      </c>
      <c r="U26" s="240">
        <f t="shared" si="6"/>
        <v>0</v>
      </c>
      <c r="V26" s="240">
        <f t="shared" si="6"/>
        <v>0</v>
      </c>
      <c r="W26" s="240">
        <f t="shared" si="6"/>
        <v>0</v>
      </c>
      <c r="X26" s="240">
        <f t="shared" si="6"/>
        <v>0</v>
      </c>
      <c r="Y26" s="240">
        <f t="shared" si="6"/>
        <v>0</v>
      </c>
      <c r="Z26" s="240">
        <f t="shared" si="6"/>
        <v>5.37</v>
      </c>
      <c r="AA26" s="240">
        <f t="shared" si="6"/>
        <v>0</v>
      </c>
      <c r="AB26" s="240">
        <f t="shared" si="6"/>
        <v>0</v>
      </c>
      <c r="AC26" s="240">
        <f t="shared" si="6"/>
        <v>2</v>
      </c>
      <c r="AD26" s="240">
        <f t="shared" si="6"/>
        <v>0</v>
      </c>
      <c r="AE26" s="240">
        <f t="shared" si="6"/>
        <v>0</v>
      </c>
      <c r="AF26" s="240">
        <f t="shared" si="6"/>
        <v>0</v>
      </c>
      <c r="AG26" s="240">
        <f t="shared" si="6"/>
        <v>5.37</v>
      </c>
      <c r="AH26" s="240">
        <f t="shared" si="6"/>
        <v>0</v>
      </c>
      <c r="AI26" s="240">
        <f t="shared" si="6"/>
        <v>0</v>
      </c>
      <c r="AJ26" s="240">
        <f t="shared" ref="AH26:AN27" si="7">AJ27</f>
        <v>2</v>
      </c>
      <c r="AK26" s="240">
        <f t="shared" si="7"/>
        <v>0</v>
      </c>
      <c r="AL26" s="240">
        <f t="shared" si="7"/>
        <v>0</v>
      </c>
    </row>
    <row r="27" spans="1:38" ht="31.5">
      <c r="A27" s="238" t="str">
        <f>'[2]2'!A25</f>
        <v>1.2.2.1</v>
      </c>
      <c r="B27" s="238" t="str">
        <f>'[2]2'!B25</f>
        <v>Реконструкция линий электропередачи, всего, в том числе:</v>
      </c>
      <c r="C27" s="239">
        <v>0</v>
      </c>
      <c r="D27" s="240">
        <f t="shared" si="5"/>
        <v>0</v>
      </c>
      <c r="E27" s="240">
        <f t="shared" si="5"/>
        <v>0</v>
      </c>
      <c r="F27" s="240">
        <f t="shared" si="5"/>
        <v>0</v>
      </c>
      <c r="G27" s="240">
        <f t="shared" si="5"/>
        <v>0</v>
      </c>
      <c r="H27" s="240">
        <f t="shared" si="5"/>
        <v>0</v>
      </c>
      <c r="I27" s="240">
        <f t="shared" si="5"/>
        <v>0</v>
      </c>
      <c r="J27" s="240">
        <f t="shared" si="5"/>
        <v>0</v>
      </c>
      <c r="K27" s="240">
        <f t="shared" si="5"/>
        <v>0</v>
      </c>
      <c r="L27" s="240">
        <f t="shared" si="5"/>
        <v>0</v>
      </c>
      <c r="M27" s="240">
        <f t="shared" si="5"/>
        <v>0</v>
      </c>
      <c r="N27" s="240">
        <f t="shared" si="5"/>
        <v>0</v>
      </c>
      <c r="O27" s="240">
        <f t="shared" si="5"/>
        <v>0</v>
      </c>
      <c r="P27" s="240">
        <f t="shared" si="5"/>
        <v>0</v>
      </c>
      <c r="Q27" s="240">
        <f t="shared" si="5"/>
        <v>0</v>
      </c>
      <c r="R27" s="240">
        <f t="shared" si="5"/>
        <v>0</v>
      </c>
      <c r="S27" s="240">
        <f t="shared" si="5"/>
        <v>0</v>
      </c>
      <c r="T27" s="240">
        <f t="shared" si="6"/>
        <v>0</v>
      </c>
      <c r="U27" s="240">
        <f t="shared" si="6"/>
        <v>0</v>
      </c>
      <c r="V27" s="240">
        <f t="shared" si="6"/>
        <v>0</v>
      </c>
      <c r="W27" s="240">
        <f t="shared" si="6"/>
        <v>0</v>
      </c>
      <c r="X27" s="240">
        <f t="shared" si="6"/>
        <v>0</v>
      </c>
      <c r="Y27" s="240">
        <f t="shared" si="6"/>
        <v>0</v>
      </c>
      <c r="Z27" s="240">
        <f>Z28+Z29</f>
        <v>5.37</v>
      </c>
      <c r="AA27" s="240">
        <f t="shared" si="6"/>
        <v>0</v>
      </c>
      <c r="AB27" s="240">
        <f t="shared" si="6"/>
        <v>0</v>
      </c>
      <c r="AC27" s="240">
        <f t="shared" si="6"/>
        <v>2</v>
      </c>
      <c r="AD27" s="240">
        <f t="shared" si="6"/>
        <v>0</v>
      </c>
      <c r="AE27" s="240">
        <f t="shared" si="6"/>
        <v>0</v>
      </c>
      <c r="AF27" s="240">
        <f t="shared" si="6"/>
        <v>0</v>
      </c>
      <c r="AG27" s="240">
        <f>AG28+AG29</f>
        <v>5.37</v>
      </c>
      <c r="AH27" s="240">
        <f t="shared" si="7"/>
        <v>0</v>
      </c>
      <c r="AI27" s="240">
        <f t="shared" si="7"/>
        <v>0</v>
      </c>
      <c r="AJ27" s="240">
        <f t="shared" si="7"/>
        <v>2</v>
      </c>
      <c r="AK27" s="240">
        <f t="shared" si="7"/>
        <v>0</v>
      </c>
      <c r="AL27" s="240">
        <f t="shared" si="7"/>
        <v>0</v>
      </c>
    </row>
    <row r="28" spans="1:38" ht="166.5" customHeight="1">
      <c r="A28" s="238" t="str">
        <f>'[2]2'!A26</f>
        <v>1.2.2.1.</v>
      </c>
      <c r="B28" s="238" t="str">
        <f>'[2]2'!B26</f>
        <v xml:space="preserve">Выполнение строительно-монтажных работ проводимых по программе реконструкции воздушной линии электропередач 35 кВ (бух. Наименование ПС "Силикатный"-ТП 35/6 "Сурок") инв. № 865002901 находящаяся по адресу  Республика Марий Эл, Медведевский район, в/г 18, п. Сурок  </v>
      </c>
      <c r="C28" s="238" t="str">
        <f>'[2]2'!C26</f>
        <v>I/ВЛГ/12/01/0001</v>
      </c>
      <c r="D28" s="242">
        <v>0</v>
      </c>
      <c r="E28" s="242">
        <v>0</v>
      </c>
      <c r="F28" s="242">
        <v>0</v>
      </c>
      <c r="G28" s="242">
        <v>0</v>
      </c>
      <c r="H28" s="242">
        <v>0</v>
      </c>
      <c r="I28" s="242">
        <v>0</v>
      </c>
      <c r="J28" s="242">
        <v>0</v>
      </c>
      <c r="K28" s="242">
        <v>0</v>
      </c>
      <c r="L28" s="242">
        <v>0</v>
      </c>
      <c r="M28" s="242">
        <v>0</v>
      </c>
      <c r="N28" s="242">
        <v>0</v>
      </c>
      <c r="O28" s="242">
        <v>0</v>
      </c>
      <c r="P28" s="242">
        <v>0</v>
      </c>
      <c r="Q28" s="242">
        <v>0</v>
      </c>
      <c r="R28" s="242">
        <v>0</v>
      </c>
      <c r="S28" s="242">
        <v>0</v>
      </c>
      <c r="T28" s="242">
        <v>0</v>
      </c>
      <c r="U28" s="242">
        <v>0</v>
      </c>
      <c r="V28" s="242">
        <v>0</v>
      </c>
      <c r="W28" s="242">
        <v>0</v>
      </c>
      <c r="X28" s="242">
        <v>0</v>
      </c>
      <c r="Y28" s="242">
        <v>0</v>
      </c>
      <c r="Z28" s="242">
        <f>6.444/1.2</f>
        <v>5.37</v>
      </c>
      <c r="AA28" s="242">
        <f>'[4]4'!AJ28</f>
        <v>0</v>
      </c>
      <c r="AB28" s="242">
        <f>'[4]4'!AK28</f>
        <v>0</v>
      </c>
      <c r="AC28" s="242">
        <f>'[4]4'!AL28</f>
        <v>2</v>
      </c>
      <c r="AD28" s="242">
        <f>'[4]4'!AM28</f>
        <v>0</v>
      </c>
      <c r="AE28" s="242">
        <v>0</v>
      </c>
      <c r="AF28" s="242">
        <v>0</v>
      </c>
      <c r="AG28" s="242">
        <f>Z28</f>
        <v>5.37</v>
      </c>
      <c r="AH28" s="242">
        <f>AB28</f>
        <v>0</v>
      </c>
      <c r="AI28" s="242">
        <v>0</v>
      </c>
      <c r="AJ28" s="242">
        <v>2</v>
      </c>
      <c r="AK28" s="242">
        <v>0</v>
      </c>
      <c r="AL28" s="242">
        <v>0</v>
      </c>
    </row>
    <row r="29" spans="1:38" ht="88.5" hidden="1" customHeight="1">
      <c r="A29" s="238"/>
      <c r="B29" s="238"/>
      <c r="C29" s="238"/>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1"/>
      <c r="AG29" s="242"/>
      <c r="AH29" s="242"/>
      <c r="AI29" s="242"/>
      <c r="AJ29" s="242"/>
      <c r="AK29" s="242"/>
      <c r="AL29" s="242"/>
    </row>
    <row r="30" spans="1:38" ht="27" customHeight="1">
      <c r="A30" s="251" t="s">
        <v>5</v>
      </c>
      <c r="B30" s="251" t="s">
        <v>4</v>
      </c>
      <c r="C30" s="251">
        <v>0</v>
      </c>
      <c r="D30" s="251">
        <v>0</v>
      </c>
      <c r="E30" s="251"/>
      <c r="F30" s="251"/>
      <c r="G30" s="251"/>
      <c r="H30" s="251"/>
      <c r="I30" s="251"/>
      <c r="J30" s="251"/>
      <c r="K30" s="251"/>
      <c r="L30" s="251"/>
      <c r="M30" s="251"/>
      <c r="N30" s="251"/>
      <c r="O30" s="251"/>
      <c r="P30" s="251"/>
      <c r="Q30" s="251"/>
      <c r="R30" s="251"/>
      <c r="S30" s="251"/>
      <c r="T30" s="251"/>
      <c r="U30" s="251"/>
      <c r="V30" s="251"/>
      <c r="W30" s="251"/>
      <c r="X30" s="251"/>
      <c r="Y30" s="251"/>
      <c r="Z30" s="189">
        <f>Z31</f>
        <v>0.26800000000000002</v>
      </c>
      <c r="AA30" s="189">
        <f t="shared" ref="AA30:AL30" si="8">AA31</f>
        <v>0.25</v>
      </c>
      <c r="AB30" s="189">
        <f t="shared" si="8"/>
        <v>0</v>
      </c>
      <c r="AC30" s="189">
        <f t="shared" si="8"/>
        <v>0</v>
      </c>
      <c r="AD30" s="189">
        <f t="shared" si="8"/>
        <v>0</v>
      </c>
      <c r="AE30" s="189">
        <f t="shared" si="8"/>
        <v>0</v>
      </c>
      <c r="AF30" s="189">
        <f t="shared" si="8"/>
        <v>0</v>
      </c>
      <c r="AG30" s="189">
        <f t="shared" si="8"/>
        <v>0.26800000000000002</v>
      </c>
      <c r="AH30" s="189">
        <f t="shared" si="8"/>
        <v>0.25</v>
      </c>
      <c r="AI30" s="189">
        <f t="shared" si="8"/>
        <v>0</v>
      </c>
      <c r="AJ30" s="189">
        <f t="shared" si="8"/>
        <v>0</v>
      </c>
      <c r="AK30" s="189">
        <f t="shared" si="8"/>
        <v>0</v>
      </c>
      <c r="AL30" s="189">
        <f t="shared" si="8"/>
        <v>0</v>
      </c>
    </row>
    <row r="31" spans="1:38" ht="83.25" customHeight="1">
      <c r="A31" s="251" t="s">
        <v>3</v>
      </c>
      <c r="B31" s="253" t="s">
        <v>68</v>
      </c>
      <c r="C31" s="115" t="s">
        <v>69</v>
      </c>
      <c r="D31" s="242">
        <v>0</v>
      </c>
      <c r="E31" s="242">
        <v>0</v>
      </c>
      <c r="F31" s="242">
        <v>0</v>
      </c>
      <c r="G31" s="242">
        <v>0</v>
      </c>
      <c r="H31" s="242">
        <v>0</v>
      </c>
      <c r="I31" s="242">
        <v>0</v>
      </c>
      <c r="J31" s="242">
        <v>0</v>
      </c>
      <c r="K31" s="242">
        <v>0</v>
      </c>
      <c r="L31" s="242">
        <v>0</v>
      </c>
      <c r="M31" s="242">
        <v>0</v>
      </c>
      <c r="N31" s="242">
        <v>0</v>
      </c>
      <c r="O31" s="242">
        <v>0</v>
      </c>
      <c r="P31" s="242">
        <v>0</v>
      </c>
      <c r="Q31" s="242">
        <v>0</v>
      </c>
      <c r="R31" s="242">
        <v>0</v>
      </c>
      <c r="S31" s="242">
        <v>0</v>
      </c>
      <c r="T31" s="242">
        <v>0</v>
      </c>
      <c r="U31" s="242">
        <v>0</v>
      </c>
      <c r="V31" s="242">
        <v>0</v>
      </c>
      <c r="W31" s="242">
        <v>0</v>
      </c>
      <c r="X31" s="242">
        <v>0</v>
      </c>
      <c r="Y31" s="242">
        <v>0</v>
      </c>
      <c r="Z31" s="242">
        <v>0.26800000000000002</v>
      </c>
      <c r="AA31" s="242">
        <v>0.25</v>
      </c>
      <c r="AB31" s="242">
        <f>'[4]4'!AK31</f>
        <v>0</v>
      </c>
      <c r="AC31" s="242">
        <f>'[4]4'!AL31</f>
        <v>0</v>
      </c>
      <c r="AD31" s="242">
        <f>'[4]4'!AM31</f>
        <v>0</v>
      </c>
      <c r="AE31" s="242">
        <v>0</v>
      </c>
      <c r="AF31" s="241">
        <v>0</v>
      </c>
      <c r="AG31" s="242">
        <f>Z31</f>
        <v>0.26800000000000002</v>
      </c>
      <c r="AH31" s="242">
        <f>AA31</f>
        <v>0.25</v>
      </c>
      <c r="AI31" s="242">
        <v>0</v>
      </c>
      <c r="AJ31" s="242">
        <v>0</v>
      </c>
      <c r="AK31" s="242">
        <v>0</v>
      </c>
      <c r="AL31" s="242">
        <v>0</v>
      </c>
    </row>
    <row r="35" spans="2:36" s="2" customFormat="1">
      <c r="B35" s="67" t="s">
        <v>2</v>
      </c>
      <c r="C35" s="67"/>
      <c r="D35" s="67"/>
      <c r="F35" s="3"/>
      <c r="G35" s="169" t="s">
        <v>305</v>
      </c>
      <c r="H35" s="3"/>
      <c r="I35" s="3"/>
      <c r="J35" s="3"/>
      <c r="K35" s="3"/>
      <c r="L35" s="3"/>
      <c r="M35" s="3"/>
      <c r="N35" s="3"/>
      <c r="O35" s="3"/>
      <c r="P35" s="3"/>
      <c r="Q35" s="3"/>
      <c r="R35" s="3"/>
      <c r="S35" s="170"/>
      <c r="T35" s="3"/>
      <c r="U35" s="3"/>
    </row>
    <row r="36" spans="2:36" s="2" customFormat="1" ht="15">
      <c r="B36" s="3"/>
      <c r="C36" s="3"/>
      <c r="D36" s="3"/>
      <c r="E36" s="3"/>
      <c r="F36" s="3"/>
      <c r="G36" s="3"/>
      <c r="H36" s="3"/>
      <c r="I36" s="3"/>
      <c r="J36" s="3"/>
      <c r="K36" s="3"/>
      <c r="L36" s="3"/>
      <c r="M36" s="3"/>
      <c r="N36" s="3"/>
      <c r="O36" s="3"/>
      <c r="P36" s="3"/>
      <c r="Q36" s="3"/>
      <c r="R36" s="3"/>
      <c r="S36" s="170"/>
      <c r="T36" s="3"/>
      <c r="U36" s="3"/>
    </row>
    <row r="37" spans="2:36" s="2" customFormat="1" ht="15">
      <c r="B37" s="3"/>
      <c r="C37" s="3"/>
      <c r="D37" s="3"/>
      <c r="E37" s="3"/>
      <c r="F37" s="3"/>
      <c r="G37" s="3"/>
      <c r="H37" s="3"/>
      <c r="I37" s="3"/>
      <c r="J37" s="3"/>
      <c r="K37" s="3"/>
      <c r="L37" s="3"/>
      <c r="M37" s="3"/>
      <c r="N37" s="3"/>
      <c r="O37" s="3"/>
      <c r="P37" s="3"/>
      <c r="Q37" s="3"/>
      <c r="R37" s="3"/>
      <c r="S37" s="170"/>
      <c r="T37" s="3"/>
      <c r="U37" s="3"/>
    </row>
    <row r="38" spans="2:36" s="2" customFormat="1" ht="15">
      <c r="B38" s="3"/>
      <c r="C38" s="3"/>
      <c r="D38" s="3"/>
      <c r="E38" s="3"/>
      <c r="F38" s="3"/>
      <c r="G38" s="3"/>
      <c r="H38" s="3"/>
      <c r="I38" s="3"/>
      <c r="J38" s="3"/>
      <c r="K38" s="3"/>
      <c r="L38" s="3"/>
      <c r="M38" s="3"/>
      <c r="N38" s="3"/>
      <c r="O38" s="3"/>
      <c r="P38" s="3"/>
      <c r="Q38" s="3"/>
      <c r="R38" s="3"/>
      <c r="S38" s="170"/>
      <c r="T38" s="3"/>
      <c r="U38" s="3"/>
    </row>
    <row r="39" spans="2:36" s="2" customFormat="1">
      <c r="B39" s="68" t="s">
        <v>485</v>
      </c>
      <c r="C39" s="68"/>
      <c r="D39" s="4"/>
      <c r="F39" s="4"/>
      <c r="G39" s="6" t="s">
        <v>486</v>
      </c>
      <c r="H39" s="4"/>
      <c r="I39" s="4"/>
      <c r="J39" s="4"/>
      <c r="K39" s="4"/>
      <c r="L39" s="3"/>
      <c r="M39" s="3"/>
      <c r="N39" s="3"/>
      <c r="O39" s="3"/>
      <c r="P39" s="3"/>
      <c r="Q39" s="3"/>
      <c r="R39" s="3"/>
      <c r="S39" s="170"/>
      <c r="T39" s="3"/>
      <c r="U39" s="3"/>
    </row>
    <row r="40" spans="2:36" s="2" customFormat="1" ht="15">
      <c r="B40" s="3"/>
      <c r="C40" s="3"/>
      <c r="D40" s="3"/>
      <c r="E40" s="3"/>
      <c r="F40" s="3"/>
      <c r="G40" s="3"/>
      <c r="H40" s="3"/>
      <c r="I40" s="3"/>
      <c r="J40" s="3"/>
      <c r="K40" s="3"/>
      <c r="L40" s="3"/>
      <c r="M40" s="3"/>
      <c r="N40" s="3"/>
      <c r="O40" s="3"/>
      <c r="P40" s="3"/>
      <c r="Q40" s="3"/>
      <c r="R40" s="3"/>
      <c r="S40" s="170"/>
      <c r="T40" s="3"/>
      <c r="U40" s="3"/>
    </row>
    <row r="44" spans="2:36">
      <c r="AJ44" s="71" t="s">
        <v>487</v>
      </c>
    </row>
  </sheetData>
  <mergeCells count="23">
    <mergeCell ref="B35:D35"/>
    <mergeCell ref="AF16:AL16"/>
    <mergeCell ref="E17:J17"/>
    <mergeCell ref="L17:Q17"/>
    <mergeCell ref="S17:X17"/>
    <mergeCell ref="Z17:AE17"/>
    <mergeCell ref="AG17:AL17"/>
    <mergeCell ref="A13:AL13"/>
    <mergeCell ref="A14:AL14"/>
    <mergeCell ref="A15:A18"/>
    <mergeCell ref="B15:B18"/>
    <mergeCell ref="C15:C18"/>
    <mergeCell ref="D15:AL15"/>
    <mergeCell ref="D16:J16"/>
    <mergeCell ref="K16:Q16"/>
    <mergeCell ref="R16:X16"/>
    <mergeCell ref="Y16:AE16"/>
    <mergeCell ref="A4:AL4"/>
    <mergeCell ref="A5:AL5"/>
    <mergeCell ref="A7:AL7"/>
    <mergeCell ref="A8:AL8"/>
    <mergeCell ref="A10:AL10"/>
    <mergeCell ref="A12:AL12"/>
  </mergeCells>
  <pageMargins left="0.70866141732283472" right="0.70866141732283472" top="0.74803149606299213" bottom="0.74803149606299213" header="0.31496062992125984" footer="0.31496062992125984"/>
  <pageSetup paperSize="8" scale="5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O46"/>
  <sheetViews>
    <sheetView view="pageBreakPreview" topLeftCell="A13" zoomScale="60" zoomScaleNormal="100" workbookViewId="0">
      <selection activeCell="D28" sqref="D28"/>
    </sheetView>
  </sheetViews>
  <sheetFormatPr defaultRowHeight="15.75"/>
  <cols>
    <col min="1" max="1" width="11.625" style="71" customWidth="1"/>
    <col min="2" max="2" width="41.25" style="71" customWidth="1"/>
    <col min="3" max="3" width="16.5" style="71" customWidth="1"/>
    <col min="4" max="4" width="18" style="71" customWidth="1"/>
    <col min="5" max="5" width="6.125" style="71" customWidth="1"/>
    <col min="6" max="10" width="6" style="71" customWidth="1"/>
    <col min="11" max="11" width="18" style="71" customWidth="1"/>
    <col min="12" max="17" width="6" style="71" customWidth="1"/>
    <col min="18" max="18" width="18" style="71" customWidth="1"/>
    <col min="19" max="24" width="6" style="71" customWidth="1"/>
    <col min="25" max="25" width="14.625" style="71" customWidth="1"/>
    <col min="26" max="31" width="6" style="71" customWidth="1"/>
    <col min="32" max="32" width="16.125" style="71" customWidth="1"/>
    <col min="33" max="38" width="6" style="71" customWidth="1"/>
    <col min="39" max="39" width="3.5" style="71" customWidth="1"/>
    <col min="40" max="40" width="5.75" style="71" customWidth="1"/>
    <col min="41" max="41" width="16.125" style="71" customWidth="1"/>
    <col min="42" max="42" width="21.25" style="71" customWidth="1"/>
    <col min="43" max="43" width="12.625" style="71" customWidth="1"/>
    <col min="44" max="44" width="22.375" style="71" customWidth="1"/>
    <col min="45" max="45" width="10.875" style="71" customWidth="1"/>
    <col min="46" max="46" width="17.375" style="71" customWidth="1"/>
    <col min="47" max="48" width="4.125" style="71" customWidth="1"/>
    <col min="49" max="49" width="3.75" style="71" customWidth="1"/>
    <col min="50" max="50" width="3.875" style="71" customWidth="1"/>
    <col min="51" max="51" width="4.5" style="71" customWidth="1"/>
    <col min="52" max="52" width="5" style="71" customWidth="1"/>
    <col min="53" max="53" width="5.5" style="71" customWidth="1"/>
    <col min="54" max="54" width="5.75" style="71" customWidth="1"/>
    <col min="55" max="55" width="5.5" style="71" customWidth="1"/>
    <col min="56" max="57" width="5" style="71" customWidth="1"/>
    <col min="58" max="58" width="12.875" style="71" customWidth="1"/>
    <col min="59" max="68" width="5" style="71" customWidth="1"/>
    <col min="69" max="16384" width="9" style="71"/>
  </cols>
  <sheetData>
    <row r="1" spans="1:67" ht="18.75">
      <c r="O1" s="69"/>
      <c r="P1" s="69"/>
      <c r="Q1" s="69"/>
      <c r="R1" s="69"/>
      <c r="S1" s="69"/>
      <c r="T1" s="69"/>
      <c r="U1" s="69"/>
      <c r="V1" s="69"/>
      <c r="W1" s="69"/>
      <c r="X1" s="69"/>
      <c r="Y1" s="69"/>
      <c r="Z1" s="69"/>
      <c r="AA1" s="69"/>
      <c r="AB1" s="69"/>
      <c r="AC1" s="69"/>
      <c r="AL1" s="172" t="s">
        <v>443</v>
      </c>
    </row>
    <row r="2" spans="1:67" ht="18.75">
      <c r="O2" s="69"/>
      <c r="P2" s="69"/>
      <c r="Q2" s="69"/>
      <c r="R2" s="69"/>
      <c r="S2" s="69"/>
      <c r="T2" s="69"/>
      <c r="U2" s="69"/>
      <c r="V2" s="69"/>
      <c r="W2" s="69"/>
      <c r="X2" s="69"/>
      <c r="Y2" s="69"/>
      <c r="Z2" s="69"/>
      <c r="AA2" s="69"/>
      <c r="AB2" s="69"/>
      <c r="AC2" s="69"/>
      <c r="AL2" s="80" t="s">
        <v>104</v>
      </c>
    </row>
    <row r="3" spans="1:67" ht="18.75">
      <c r="O3" s="69"/>
      <c r="P3" s="69"/>
      <c r="Q3" s="69"/>
      <c r="R3" s="69"/>
      <c r="S3" s="69"/>
      <c r="T3" s="69"/>
      <c r="U3" s="69"/>
      <c r="V3" s="69"/>
      <c r="W3" s="69"/>
      <c r="X3" s="69"/>
      <c r="Y3" s="69"/>
      <c r="Z3" s="69"/>
      <c r="AA3" s="69"/>
      <c r="AB3" s="69"/>
      <c r="AC3" s="69"/>
      <c r="AL3" s="80" t="s">
        <v>105</v>
      </c>
    </row>
    <row r="4" spans="1:67" ht="18.75">
      <c r="A4" s="247" t="s">
        <v>444</v>
      </c>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row>
    <row r="5" spans="1:67" ht="18.75">
      <c r="A5" s="53" t="s">
        <v>70</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row>
    <row r="6" spans="1:67">
      <c r="A6" s="206"/>
      <c r="B6" s="206"/>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row>
    <row r="7" spans="1:67" ht="18.75">
      <c r="A7" s="51" t="s">
        <v>107</v>
      </c>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row>
    <row r="8" spans="1:67">
      <c r="A8" s="52" t="s">
        <v>57</v>
      </c>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row>
    <row r="9" spans="1:67">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row>
    <row r="10" spans="1:67">
      <c r="A10" s="55" t="s">
        <v>61</v>
      </c>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208"/>
      <c r="AN10" s="208"/>
      <c r="AO10" s="208"/>
      <c r="AP10" s="208"/>
      <c r="AQ10" s="208"/>
      <c r="AR10" s="208"/>
      <c r="AS10" s="208"/>
      <c r="AT10" s="208"/>
      <c r="AU10" s="208"/>
      <c r="AV10" s="208"/>
      <c r="AW10" s="208"/>
      <c r="AX10" s="208"/>
      <c r="AY10" s="208"/>
      <c r="AZ10" s="208"/>
      <c r="BA10" s="208"/>
      <c r="BB10" s="208"/>
      <c r="BC10" s="208"/>
      <c r="BD10" s="208"/>
      <c r="BE10" s="208"/>
      <c r="BF10" s="208"/>
    </row>
    <row r="11" spans="1:67" ht="18.75">
      <c r="A11" s="45"/>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248"/>
      <c r="AN11" s="248"/>
      <c r="AO11" s="248"/>
      <c r="AP11" s="248"/>
      <c r="AQ11" s="248"/>
      <c r="AR11" s="248"/>
      <c r="AS11" s="248"/>
      <c r="AT11" s="248"/>
      <c r="AU11" s="248"/>
      <c r="AV11" s="248"/>
      <c r="AW11" s="248"/>
      <c r="AX11" s="248"/>
    </row>
    <row r="12" spans="1:67" ht="18.75">
      <c r="A12" s="209" t="str">
        <f>'[4]4'!A11:AG11</f>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
      <c r="B12" s="209"/>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c r="BI12" s="210"/>
      <c r="BJ12" s="210"/>
      <c r="BK12" s="210"/>
      <c r="BL12" s="210"/>
      <c r="BM12" s="210"/>
      <c r="BN12" s="210"/>
      <c r="BO12" s="210"/>
    </row>
    <row r="13" spans="1:67" ht="15.75" customHeight="1">
      <c r="A13" s="211" t="s">
        <v>56</v>
      </c>
      <c r="B13" s="211"/>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c r="BI13" s="212"/>
      <c r="BJ13" s="212"/>
      <c r="BK13" s="212"/>
      <c r="BL13" s="212"/>
      <c r="BM13" s="212"/>
      <c r="BN13" s="212"/>
      <c r="BO13" s="212"/>
    </row>
    <row r="14" spans="1:67">
      <c r="A14" s="213"/>
      <c r="B14" s="213"/>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5"/>
      <c r="AN14" s="215"/>
      <c r="AO14" s="215"/>
      <c r="AP14" s="215"/>
      <c r="AQ14" s="249"/>
      <c r="AR14" s="249"/>
      <c r="AS14" s="249"/>
      <c r="AT14" s="249"/>
      <c r="AU14" s="249"/>
      <c r="AV14" s="249"/>
      <c r="AW14" s="249"/>
      <c r="AX14" s="249"/>
      <c r="AY14" s="249"/>
      <c r="AZ14" s="249"/>
      <c r="BA14" s="249"/>
      <c r="BB14" s="249"/>
      <c r="BC14" s="249"/>
      <c r="BD14" s="249"/>
      <c r="BE14" s="249"/>
      <c r="BF14" s="249"/>
    </row>
    <row r="15" spans="1:67" ht="19.5" customHeight="1">
      <c r="A15" s="216" t="s">
        <v>55</v>
      </c>
      <c r="B15" s="217" t="s">
        <v>54</v>
      </c>
      <c r="C15" s="217" t="s">
        <v>53</v>
      </c>
      <c r="D15" s="221" t="s">
        <v>445</v>
      </c>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50"/>
      <c r="AN15" s="250"/>
      <c r="AO15" s="250"/>
      <c r="AP15" s="250"/>
    </row>
    <row r="16" spans="1:67" ht="43.5" customHeight="1">
      <c r="A16" s="223"/>
      <c r="B16" s="217"/>
      <c r="C16" s="217"/>
      <c r="D16" s="221" t="s">
        <v>446</v>
      </c>
      <c r="E16" s="221"/>
      <c r="F16" s="221"/>
      <c r="G16" s="221"/>
      <c r="H16" s="221"/>
      <c r="I16" s="221"/>
      <c r="J16" s="221"/>
      <c r="K16" s="221" t="s">
        <v>447</v>
      </c>
      <c r="L16" s="221"/>
      <c r="M16" s="221"/>
      <c r="N16" s="221"/>
      <c r="O16" s="221"/>
      <c r="P16" s="221"/>
      <c r="Q16" s="221"/>
      <c r="R16" s="221" t="s">
        <v>448</v>
      </c>
      <c r="S16" s="221"/>
      <c r="T16" s="221"/>
      <c r="U16" s="221"/>
      <c r="V16" s="221"/>
      <c r="W16" s="221"/>
      <c r="X16" s="221"/>
      <c r="Y16" s="221" t="s">
        <v>449</v>
      </c>
      <c r="Z16" s="221"/>
      <c r="AA16" s="221"/>
      <c r="AB16" s="221"/>
      <c r="AC16" s="221"/>
      <c r="AD16" s="221"/>
      <c r="AE16" s="221"/>
      <c r="AF16" s="217" t="s">
        <v>450</v>
      </c>
      <c r="AG16" s="217"/>
      <c r="AH16" s="217"/>
      <c r="AI16" s="217"/>
      <c r="AJ16" s="217"/>
      <c r="AK16" s="217"/>
      <c r="AL16" s="217"/>
      <c r="AM16" s="250"/>
      <c r="AN16" s="250"/>
      <c r="AO16" s="250"/>
      <c r="AP16" s="250"/>
    </row>
    <row r="17" spans="1:41" ht="43.5" customHeight="1">
      <c r="A17" s="223"/>
      <c r="B17" s="217"/>
      <c r="C17" s="217"/>
      <c r="D17" s="233" t="s">
        <v>364</v>
      </c>
      <c r="E17" s="221" t="s">
        <v>365</v>
      </c>
      <c r="F17" s="221"/>
      <c r="G17" s="221"/>
      <c r="H17" s="221"/>
      <c r="I17" s="221"/>
      <c r="J17" s="221"/>
      <c r="K17" s="233" t="s">
        <v>364</v>
      </c>
      <c r="L17" s="217" t="s">
        <v>365</v>
      </c>
      <c r="M17" s="217"/>
      <c r="N17" s="217"/>
      <c r="O17" s="217"/>
      <c r="P17" s="217"/>
      <c r="Q17" s="217"/>
      <c r="R17" s="233" t="s">
        <v>364</v>
      </c>
      <c r="S17" s="217" t="s">
        <v>365</v>
      </c>
      <c r="T17" s="217"/>
      <c r="U17" s="217"/>
      <c r="V17" s="217"/>
      <c r="W17" s="217"/>
      <c r="X17" s="217"/>
      <c r="Y17" s="233" t="s">
        <v>364</v>
      </c>
      <c r="Z17" s="217" t="s">
        <v>365</v>
      </c>
      <c r="AA17" s="217"/>
      <c r="AB17" s="217"/>
      <c r="AC17" s="217"/>
      <c r="AD17" s="217"/>
      <c r="AE17" s="217"/>
      <c r="AF17" s="233" t="s">
        <v>364</v>
      </c>
      <c r="AG17" s="217" t="s">
        <v>365</v>
      </c>
      <c r="AH17" s="217"/>
      <c r="AI17" s="217"/>
      <c r="AJ17" s="217"/>
      <c r="AK17" s="217"/>
      <c r="AL17" s="217"/>
    </row>
    <row r="18" spans="1:41" ht="87.75" customHeight="1">
      <c r="A18" s="234"/>
      <c r="B18" s="217"/>
      <c r="C18" s="217"/>
      <c r="D18" s="107" t="s">
        <v>366</v>
      </c>
      <c r="E18" s="107" t="s">
        <v>366</v>
      </c>
      <c r="F18" s="235" t="s">
        <v>367</v>
      </c>
      <c r="G18" s="235" t="s">
        <v>368</v>
      </c>
      <c r="H18" s="235" t="s">
        <v>369</v>
      </c>
      <c r="I18" s="235" t="s">
        <v>370</v>
      </c>
      <c r="J18" s="235" t="s">
        <v>371</v>
      </c>
      <c r="K18" s="107" t="s">
        <v>366</v>
      </c>
      <c r="L18" s="107" t="s">
        <v>366</v>
      </c>
      <c r="M18" s="235" t="s">
        <v>367</v>
      </c>
      <c r="N18" s="235" t="s">
        <v>368</v>
      </c>
      <c r="O18" s="235" t="s">
        <v>369</v>
      </c>
      <c r="P18" s="235" t="s">
        <v>370</v>
      </c>
      <c r="Q18" s="235" t="s">
        <v>371</v>
      </c>
      <c r="R18" s="107" t="s">
        <v>366</v>
      </c>
      <c r="S18" s="107" t="s">
        <v>366</v>
      </c>
      <c r="T18" s="235" t="s">
        <v>367</v>
      </c>
      <c r="U18" s="235" t="s">
        <v>368</v>
      </c>
      <c r="V18" s="235" t="s">
        <v>369</v>
      </c>
      <c r="W18" s="235" t="s">
        <v>370</v>
      </c>
      <c r="X18" s="235" t="s">
        <v>371</v>
      </c>
      <c r="Y18" s="107" t="s">
        <v>366</v>
      </c>
      <c r="Z18" s="107" t="s">
        <v>366</v>
      </c>
      <c r="AA18" s="235" t="s">
        <v>367</v>
      </c>
      <c r="AB18" s="235" t="s">
        <v>368</v>
      </c>
      <c r="AC18" s="235" t="s">
        <v>369</v>
      </c>
      <c r="AD18" s="235" t="s">
        <v>370</v>
      </c>
      <c r="AE18" s="235" t="s">
        <v>371</v>
      </c>
      <c r="AF18" s="107" t="s">
        <v>366</v>
      </c>
      <c r="AG18" s="107" t="s">
        <v>366</v>
      </c>
      <c r="AH18" s="235" t="s">
        <v>367</v>
      </c>
      <c r="AI18" s="235" t="s">
        <v>368</v>
      </c>
      <c r="AJ18" s="235" t="s">
        <v>369</v>
      </c>
      <c r="AK18" s="235" t="s">
        <v>370</v>
      </c>
      <c r="AL18" s="235" t="s">
        <v>371</v>
      </c>
    </row>
    <row r="19" spans="1:41">
      <c r="A19" s="236">
        <v>1</v>
      </c>
      <c r="B19" s="236">
        <v>2</v>
      </c>
      <c r="C19" s="236">
        <v>3</v>
      </c>
      <c r="D19" s="237" t="s">
        <v>451</v>
      </c>
      <c r="E19" s="237" t="s">
        <v>452</v>
      </c>
      <c r="F19" s="237" t="s">
        <v>453</v>
      </c>
      <c r="G19" s="237" t="s">
        <v>454</v>
      </c>
      <c r="H19" s="237" t="s">
        <v>455</v>
      </c>
      <c r="I19" s="237" t="s">
        <v>456</v>
      </c>
      <c r="J19" s="237" t="s">
        <v>457</v>
      </c>
      <c r="K19" s="237" t="s">
        <v>458</v>
      </c>
      <c r="L19" s="237" t="s">
        <v>459</v>
      </c>
      <c r="M19" s="237" t="s">
        <v>460</v>
      </c>
      <c r="N19" s="237" t="s">
        <v>461</v>
      </c>
      <c r="O19" s="237" t="s">
        <v>462</v>
      </c>
      <c r="P19" s="237" t="s">
        <v>463</v>
      </c>
      <c r="Q19" s="237" t="s">
        <v>464</v>
      </c>
      <c r="R19" s="237" t="s">
        <v>465</v>
      </c>
      <c r="S19" s="237" t="s">
        <v>466</v>
      </c>
      <c r="T19" s="237" t="s">
        <v>467</v>
      </c>
      <c r="U19" s="237" t="s">
        <v>468</v>
      </c>
      <c r="V19" s="237" t="s">
        <v>469</v>
      </c>
      <c r="W19" s="237" t="s">
        <v>470</v>
      </c>
      <c r="X19" s="237" t="s">
        <v>471</v>
      </c>
      <c r="Y19" s="237" t="s">
        <v>472</v>
      </c>
      <c r="Z19" s="237" t="s">
        <v>473</v>
      </c>
      <c r="AA19" s="237" t="s">
        <v>474</v>
      </c>
      <c r="AB19" s="237" t="s">
        <v>475</v>
      </c>
      <c r="AC19" s="237" t="s">
        <v>476</v>
      </c>
      <c r="AD19" s="237" t="s">
        <v>477</v>
      </c>
      <c r="AE19" s="237" t="s">
        <v>478</v>
      </c>
      <c r="AF19" s="237" t="s">
        <v>479</v>
      </c>
      <c r="AG19" s="237" t="s">
        <v>480</v>
      </c>
      <c r="AH19" s="237" t="s">
        <v>481</v>
      </c>
      <c r="AI19" s="237" t="s">
        <v>482</v>
      </c>
      <c r="AJ19" s="237" t="s">
        <v>442</v>
      </c>
      <c r="AK19" s="237" t="s">
        <v>483</v>
      </c>
      <c r="AL19" s="237" t="s">
        <v>484</v>
      </c>
    </row>
    <row r="20" spans="1:41" ht="31.5">
      <c r="A20" s="238" t="str">
        <f>'[2]2'!A18</f>
        <v>0</v>
      </c>
      <c r="B20" s="238" t="str">
        <f>'[2]2'!B18</f>
        <v>ВСЕГО по инвестиционной программе, в том числе:</v>
      </c>
      <c r="C20" s="239">
        <v>0</v>
      </c>
      <c r="D20" s="240">
        <f t="shared" ref="D20:AL20" si="0">SUM(D21:D23)</f>
        <v>0</v>
      </c>
      <c r="E20" s="240">
        <f t="shared" si="0"/>
        <v>0</v>
      </c>
      <c r="F20" s="240">
        <f t="shared" si="0"/>
        <v>0</v>
      </c>
      <c r="G20" s="240">
        <f t="shared" si="0"/>
        <v>0</v>
      </c>
      <c r="H20" s="240">
        <f t="shared" si="0"/>
        <v>0</v>
      </c>
      <c r="I20" s="240">
        <f t="shared" si="0"/>
        <v>0</v>
      </c>
      <c r="J20" s="240">
        <f t="shared" si="0"/>
        <v>0</v>
      </c>
      <c r="K20" s="240">
        <f t="shared" si="0"/>
        <v>0</v>
      </c>
      <c r="L20" s="240">
        <f t="shared" si="0"/>
        <v>0</v>
      </c>
      <c r="M20" s="240">
        <f t="shared" si="0"/>
        <v>0</v>
      </c>
      <c r="N20" s="240">
        <f t="shared" si="0"/>
        <v>0</v>
      </c>
      <c r="O20" s="240">
        <f t="shared" si="0"/>
        <v>0</v>
      </c>
      <c r="P20" s="240">
        <f t="shared" si="0"/>
        <v>0</v>
      </c>
      <c r="Q20" s="240">
        <f t="shared" si="0"/>
        <v>0</v>
      </c>
      <c r="R20" s="240">
        <f t="shared" si="0"/>
        <v>0</v>
      </c>
      <c r="S20" s="240">
        <f t="shared" si="0"/>
        <v>0</v>
      </c>
      <c r="T20" s="240">
        <f t="shared" si="0"/>
        <v>0</v>
      </c>
      <c r="U20" s="240">
        <f t="shared" si="0"/>
        <v>0</v>
      </c>
      <c r="V20" s="240">
        <f t="shared" si="0"/>
        <v>0</v>
      </c>
      <c r="W20" s="240">
        <f t="shared" si="0"/>
        <v>0</v>
      </c>
      <c r="X20" s="240">
        <f t="shared" si="0"/>
        <v>0</v>
      </c>
      <c r="Y20" s="240">
        <f t="shared" si="0"/>
        <v>0</v>
      </c>
      <c r="Z20" s="240">
        <f t="shared" si="0"/>
        <v>5.5949999999999989</v>
      </c>
      <c r="AA20" s="240">
        <f t="shared" si="0"/>
        <v>0.16</v>
      </c>
      <c r="AB20" s="240">
        <f t="shared" si="0"/>
        <v>0</v>
      </c>
      <c r="AC20" s="240">
        <f t="shared" si="0"/>
        <v>0</v>
      </c>
      <c r="AD20" s="240">
        <f t="shared" si="0"/>
        <v>0</v>
      </c>
      <c r="AE20" s="240">
        <f t="shared" si="0"/>
        <v>0</v>
      </c>
      <c r="AF20" s="240">
        <f t="shared" si="0"/>
        <v>0</v>
      </c>
      <c r="AG20" s="240">
        <f t="shared" si="0"/>
        <v>5.5949999999999989</v>
      </c>
      <c r="AH20" s="240">
        <f t="shared" si="0"/>
        <v>0.16</v>
      </c>
      <c r="AI20" s="240">
        <f t="shared" si="0"/>
        <v>0</v>
      </c>
      <c r="AJ20" s="240">
        <f t="shared" si="0"/>
        <v>0</v>
      </c>
      <c r="AK20" s="240">
        <f t="shared" si="0"/>
        <v>0</v>
      </c>
      <c r="AL20" s="240">
        <f t="shared" si="0"/>
        <v>0</v>
      </c>
    </row>
    <row r="21" spans="1:41">
      <c r="A21" s="238" t="str">
        <f>'[2]2'!A19</f>
        <v>0.1</v>
      </c>
      <c r="B21" s="238" t="str">
        <f>'[2]2'!B19</f>
        <v>Технологическое присоединение, всего</v>
      </c>
      <c r="C21" s="239">
        <v>0</v>
      </c>
      <c r="D21" s="240">
        <f t="shared" ref="D21:AL21" si="1">D24</f>
        <v>0</v>
      </c>
      <c r="E21" s="240">
        <f t="shared" si="1"/>
        <v>0</v>
      </c>
      <c r="F21" s="240">
        <f t="shared" si="1"/>
        <v>0</v>
      </c>
      <c r="G21" s="240">
        <f t="shared" si="1"/>
        <v>0</v>
      </c>
      <c r="H21" s="240">
        <f t="shared" si="1"/>
        <v>0</v>
      </c>
      <c r="I21" s="240">
        <f t="shared" si="1"/>
        <v>0</v>
      </c>
      <c r="J21" s="240">
        <f t="shared" si="1"/>
        <v>0</v>
      </c>
      <c r="K21" s="240">
        <f t="shared" si="1"/>
        <v>0</v>
      </c>
      <c r="L21" s="240">
        <f t="shared" si="1"/>
        <v>0</v>
      </c>
      <c r="M21" s="240">
        <f t="shared" si="1"/>
        <v>0</v>
      </c>
      <c r="N21" s="240">
        <f t="shared" si="1"/>
        <v>0</v>
      </c>
      <c r="O21" s="240">
        <f t="shared" si="1"/>
        <v>0</v>
      </c>
      <c r="P21" s="240">
        <f t="shared" si="1"/>
        <v>0</v>
      </c>
      <c r="Q21" s="240">
        <f t="shared" si="1"/>
        <v>0</v>
      </c>
      <c r="R21" s="240">
        <f t="shared" si="1"/>
        <v>0</v>
      </c>
      <c r="S21" s="240">
        <f t="shared" si="1"/>
        <v>0</v>
      </c>
      <c r="T21" s="240">
        <f t="shared" si="1"/>
        <v>0</v>
      </c>
      <c r="U21" s="240">
        <f t="shared" si="1"/>
        <v>0</v>
      </c>
      <c r="V21" s="240">
        <f t="shared" si="1"/>
        <v>0</v>
      </c>
      <c r="W21" s="240">
        <f t="shared" si="1"/>
        <v>0</v>
      </c>
      <c r="X21" s="240">
        <f t="shared" si="1"/>
        <v>0</v>
      </c>
      <c r="Y21" s="240">
        <f t="shared" si="1"/>
        <v>0</v>
      </c>
      <c r="Z21" s="240">
        <f t="shared" si="1"/>
        <v>0</v>
      </c>
      <c r="AA21" s="240">
        <f t="shared" si="1"/>
        <v>0</v>
      </c>
      <c r="AB21" s="240">
        <f t="shared" si="1"/>
        <v>0</v>
      </c>
      <c r="AC21" s="240">
        <f t="shared" si="1"/>
        <v>0</v>
      </c>
      <c r="AD21" s="240">
        <f t="shared" si="1"/>
        <v>0</v>
      </c>
      <c r="AE21" s="240">
        <f t="shared" si="1"/>
        <v>0</v>
      </c>
      <c r="AF21" s="240">
        <f t="shared" si="1"/>
        <v>0</v>
      </c>
      <c r="AG21" s="240">
        <f t="shared" si="1"/>
        <v>0</v>
      </c>
      <c r="AH21" s="240">
        <f t="shared" si="1"/>
        <v>0</v>
      </c>
      <c r="AI21" s="240">
        <f t="shared" si="1"/>
        <v>0</v>
      </c>
      <c r="AJ21" s="240">
        <f t="shared" si="1"/>
        <v>0</v>
      </c>
      <c r="AK21" s="240">
        <f t="shared" si="1"/>
        <v>0</v>
      </c>
      <c r="AL21" s="240">
        <f t="shared" si="1"/>
        <v>0</v>
      </c>
    </row>
    <row r="22" spans="1:41" ht="31.5">
      <c r="A22" s="238" t="str">
        <f>'[2]2'!A20</f>
        <v>0.2</v>
      </c>
      <c r="B22" s="238" t="str">
        <f>'[2]2'!B20</f>
        <v>Реконструкция, модернизация, техническое перевооружение, всего</v>
      </c>
      <c r="C22" s="239">
        <v>0</v>
      </c>
      <c r="D22" s="240">
        <f t="shared" ref="D22:AL22" si="2">D26</f>
        <v>0</v>
      </c>
      <c r="E22" s="240">
        <f t="shared" si="2"/>
        <v>0</v>
      </c>
      <c r="F22" s="240">
        <f t="shared" si="2"/>
        <v>0</v>
      </c>
      <c r="G22" s="240">
        <f t="shared" si="2"/>
        <v>0</v>
      </c>
      <c r="H22" s="240">
        <f t="shared" si="2"/>
        <v>0</v>
      </c>
      <c r="I22" s="240">
        <f t="shared" si="2"/>
        <v>0</v>
      </c>
      <c r="J22" s="240">
        <f t="shared" si="2"/>
        <v>0</v>
      </c>
      <c r="K22" s="240">
        <f t="shared" si="2"/>
        <v>0</v>
      </c>
      <c r="L22" s="240">
        <f t="shared" si="2"/>
        <v>0</v>
      </c>
      <c r="M22" s="240">
        <f t="shared" si="2"/>
        <v>0</v>
      </c>
      <c r="N22" s="240">
        <f t="shared" si="2"/>
        <v>0</v>
      </c>
      <c r="O22" s="240">
        <f t="shared" si="2"/>
        <v>0</v>
      </c>
      <c r="P22" s="240">
        <f t="shared" si="2"/>
        <v>0</v>
      </c>
      <c r="Q22" s="240">
        <f t="shared" si="2"/>
        <v>0</v>
      </c>
      <c r="R22" s="240">
        <f t="shared" si="2"/>
        <v>0</v>
      </c>
      <c r="S22" s="240">
        <f t="shared" si="2"/>
        <v>0</v>
      </c>
      <c r="T22" s="240">
        <f t="shared" si="2"/>
        <v>0</v>
      </c>
      <c r="U22" s="240">
        <f t="shared" si="2"/>
        <v>0</v>
      </c>
      <c r="V22" s="240">
        <f t="shared" si="2"/>
        <v>0</v>
      </c>
      <c r="W22" s="240">
        <f t="shared" si="2"/>
        <v>0</v>
      </c>
      <c r="X22" s="240">
        <f t="shared" si="2"/>
        <v>0</v>
      </c>
      <c r="Y22" s="240">
        <f t="shared" si="2"/>
        <v>0</v>
      </c>
      <c r="Z22" s="240">
        <f t="shared" si="2"/>
        <v>5.4158333333333326</v>
      </c>
      <c r="AA22" s="240">
        <f t="shared" si="2"/>
        <v>0</v>
      </c>
      <c r="AB22" s="240">
        <f t="shared" si="2"/>
        <v>0</v>
      </c>
      <c r="AC22" s="240">
        <f t="shared" si="2"/>
        <v>0</v>
      </c>
      <c r="AD22" s="240">
        <f t="shared" si="2"/>
        <v>0</v>
      </c>
      <c r="AE22" s="240">
        <f t="shared" si="2"/>
        <v>0</v>
      </c>
      <c r="AF22" s="240">
        <f t="shared" si="2"/>
        <v>0</v>
      </c>
      <c r="AG22" s="240">
        <f t="shared" si="2"/>
        <v>5.4158333333333326</v>
      </c>
      <c r="AH22" s="240">
        <f t="shared" si="2"/>
        <v>0</v>
      </c>
      <c r="AI22" s="240">
        <f t="shared" si="2"/>
        <v>0</v>
      </c>
      <c r="AJ22" s="240">
        <f t="shared" si="2"/>
        <v>0</v>
      </c>
      <c r="AK22" s="240">
        <f t="shared" si="2"/>
        <v>0</v>
      </c>
      <c r="AL22" s="240">
        <f t="shared" si="2"/>
        <v>0</v>
      </c>
    </row>
    <row r="23" spans="1:41">
      <c r="A23" s="238" t="str">
        <f>'[2]2'!A21</f>
        <v>0.6</v>
      </c>
      <c r="B23" s="238" t="str">
        <f>'[2]2'!B21</f>
        <v>Прочие инвестиционные проекты, всего</v>
      </c>
      <c r="C23" s="239">
        <v>0</v>
      </c>
      <c r="D23" s="240">
        <f t="shared" ref="D23:Y23" si="3">D29</f>
        <v>0</v>
      </c>
      <c r="E23" s="240">
        <f t="shared" si="3"/>
        <v>0</v>
      </c>
      <c r="F23" s="240">
        <f t="shared" si="3"/>
        <v>0</v>
      </c>
      <c r="G23" s="240">
        <f t="shared" si="3"/>
        <v>0</v>
      </c>
      <c r="H23" s="240">
        <f t="shared" si="3"/>
        <v>0</v>
      </c>
      <c r="I23" s="240">
        <f t="shared" si="3"/>
        <v>0</v>
      </c>
      <c r="J23" s="240">
        <f t="shared" si="3"/>
        <v>0</v>
      </c>
      <c r="K23" s="240">
        <f t="shared" si="3"/>
        <v>0</v>
      </c>
      <c r="L23" s="240">
        <f t="shared" si="3"/>
        <v>0</v>
      </c>
      <c r="M23" s="240">
        <f t="shared" si="3"/>
        <v>0</v>
      </c>
      <c r="N23" s="240">
        <f t="shared" si="3"/>
        <v>0</v>
      </c>
      <c r="O23" s="240">
        <f t="shared" si="3"/>
        <v>0</v>
      </c>
      <c r="P23" s="240">
        <f t="shared" si="3"/>
        <v>0</v>
      </c>
      <c r="Q23" s="240">
        <f t="shared" si="3"/>
        <v>0</v>
      </c>
      <c r="R23" s="240">
        <f t="shared" si="3"/>
        <v>0</v>
      </c>
      <c r="S23" s="240">
        <f t="shared" si="3"/>
        <v>0</v>
      </c>
      <c r="T23" s="240">
        <f t="shared" si="3"/>
        <v>0</v>
      </c>
      <c r="U23" s="240">
        <f t="shared" si="3"/>
        <v>0</v>
      </c>
      <c r="V23" s="240">
        <f t="shared" si="3"/>
        <v>0</v>
      </c>
      <c r="W23" s="240">
        <f t="shared" si="3"/>
        <v>0</v>
      </c>
      <c r="X23" s="240">
        <f t="shared" si="3"/>
        <v>0</v>
      </c>
      <c r="Y23" s="240">
        <f t="shared" si="3"/>
        <v>0</v>
      </c>
      <c r="Z23" s="240">
        <f>Z30</f>
        <v>0.17916666666666667</v>
      </c>
      <c r="AA23" s="240">
        <f t="shared" ref="AA23:AL23" si="4">AA30</f>
        <v>0.16</v>
      </c>
      <c r="AB23" s="240">
        <f t="shared" si="4"/>
        <v>0</v>
      </c>
      <c r="AC23" s="240">
        <f t="shared" si="4"/>
        <v>0</v>
      </c>
      <c r="AD23" s="240">
        <f t="shared" si="4"/>
        <v>0</v>
      </c>
      <c r="AE23" s="240">
        <f t="shared" si="4"/>
        <v>0</v>
      </c>
      <c r="AF23" s="240">
        <f t="shared" si="4"/>
        <v>0</v>
      </c>
      <c r="AG23" s="240">
        <f t="shared" si="4"/>
        <v>0.17916666666666667</v>
      </c>
      <c r="AH23" s="240">
        <f t="shared" si="4"/>
        <v>0.16</v>
      </c>
      <c r="AI23" s="240">
        <f t="shared" si="4"/>
        <v>0</v>
      </c>
      <c r="AJ23" s="240">
        <f t="shared" si="4"/>
        <v>0</v>
      </c>
      <c r="AK23" s="240">
        <f t="shared" si="4"/>
        <v>0</v>
      </c>
      <c r="AL23" s="240">
        <f t="shared" si="4"/>
        <v>0</v>
      </c>
    </row>
    <row r="24" spans="1:41" ht="31.5">
      <c r="A24" s="238">
        <f>'[2]2'!A22</f>
        <v>0</v>
      </c>
      <c r="B24" s="238" t="str">
        <f>'[2]2'!B22</f>
        <v>Технологическое присоединение, всего, в том числе:</v>
      </c>
      <c r="C24" s="239">
        <v>0</v>
      </c>
      <c r="D24" s="240">
        <v>0</v>
      </c>
      <c r="E24" s="240">
        <v>0</v>
      </c>
      <c r="F24" s="240">
        <v>0</v>
      </c>
      <c r="G24" s="240">
        <v>0</v>
      </c>
      <c r="H24" s="240">
        <v>0</v>
      </c>
      <c r="I24" s="240">
        <v>0</v>
      </c>
      <c r="J24" s="240">
        <v>0</v>
      </c>
      <c r="K24" s="240">
        <v>0</v>
      </c>
      <c r="L24" s="240">
        <v>0</v>
      </c>
      <c r="M24" s="240">
        <v>0</v>
      </c>
      <c r="N24" s="240">
        <v>0</v>
      </c>
      <c r="O24" s="240">
        <v>0</v>
      </c>
      <c r="P24" s="240">
        <v>0</v>
      </c>
      <c r="Q24" s="240">
        <v>0</v>
      </c>
      <c r="R24" s="240">
        <v>0</v>
      </c>
      <c r="S24" s="240">
        <v>0</v>
      </c>
      <c r="T24" s="240">
        <v>0</v>
      </c>
      <c r="U24" s="240">
        <v>0</v>
      </c>
      <c r="V24" s="240">
        <v>0</v>
      </c>
      <c r="W24" s="240">
        <v>0</v>
      </c>
      <c r="X24" s="240">
        <v>0</v>
      </c>
      <c r="Y24" s="240">
        <v>0</v>
      </c>
      <c r="Z24" s="240">
        <v>0</v>
      </c>
      <c r="AA24" s="240">
        <v>0</v>
      </c>
      <c r="AB24" s="240">
        <v>0</v>
      </c>
      <c r="AC24" s="240">
        <v>0</v>
      </c>
      <c r="AD24" s="240">
        <v>0</v>
      </c>
      <c r="AE24" s="240">
        <v>0</v>
      </c>
      <c r="AF24" s="240">
        <v>0</v>
      </c>
      <c r="AG24" s="240">
        <v>0</v>
      </c>
      <c r="AH24" s="240">
        <v>0</v>
      </c>
      <c r="AI24" s="240">
        <v>0</v>
      </c>
      <c r="AJ24" s="240">
        <v>0</v>
      </c>
      <c r="AK24" s="240">
        <v>0</v>
      </c>
      <c r="AL24" s="240">
        <v>0</v>
      </c>
    </row>
    <row r="25" spans="1:41">
      <c r="A25" s="238">
        <f>'[2]2'!A23</f>
        <v>0</v>
      </c>
      <c r="B25" s="238" t="str">
        <f>'[2]2'!B23</f>
        <v>Республика Марий Эл</v>
      </c>
      <c r="C25" s="239">
        <v>0</v>
      </c>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row>
    <row r="26" spans="1:41" ht="47.25">
      <c r="A26" s="238" t="str">
        <f>'[2]2'!A24</f>
        <v>1.2.2</v>
      </c>
      <c r="B26" s="238" t="str">
        <f>'[2]2'!B24</f>
        <v>Реконструкция, модернизация, техническое перевооружение линий электропередачи, всего, в том числе:</v>
      </c>
      <c r="C26" s="239">
        <v>0</v>
      </c>
      <c r="D26" s="240">
        <f t="shared" ref="D26:S27" si="5">D27</f>
        <v>0</v>
      </c>
      <c r="E26" s="240">
        <f t="shared" si="5"/>
        <v>0</v>
      </c>
      <c r="F26" s="240">
        <f t="shared" si="5"/>
        <v>0</v>
      </c>
      <c r="G26" s="240">
        <f t="shared" si="5"/>
        <v>0</v>
      </c>
      <c r="H26" s="240">
        <f t="shared" si="5"/>
        <v>0</v>
      </c>
      <c r="I26" s="240">
        <f t="shared" si="5"/>
        <v>0</v>
      </c>
      <c r="J26" s="240">
        <f t="shared" si="5"/>
        <v>0</v>
      </c>
      <c r="K26" s="240">
        <f t="shared" si="5"/>
        <v>0</v>
      </c>
      <c r="L26" s="240">
        <f t="shared" si="5"/>
        <v>0</v>
      </c>
      <c r="M26" s="240">
        <f t="shared" si="5"/>
        <v>0</v>
      </c>
      <c r="N26" s="240">
        <f t="shared" si="5"/>
        <v>0</v>
      </c>
      <c r="O26" s="240">
        <f t="shared" si="5"/>
        <v>0</v>
      </c>
      <c r="P26" s="240">
        <f t="shared" si="5"/>
        <v>0</v>
      </c>
      <c r="Q26" s="240">
        <f t="shared" si="5"/>
        <v>0</v>
      </c>
      <c r="R26" s="240">
        <f t="shared" si="5"/>
        <v>0</v>
      </c>
      <c r="S26" s="240">
        <f t="shared" si="5"/>
        <v>0</v>
      </c>
      <c r="T26" s="240">
        <f t="shared" ref="T26:AI27" si="6">T27</f>
        <v>0</v>
      </c>
      <c r="U26" s="240">
        <f t="shared" si="6"/>
        <v>0</v>
      </c>
      <c r="V26" s="240">
        <f t="shared" si="6"/>
        <v>0</v>
      </c>
      <c r="W26" s="240">
        <f t="shared" si="6"/>
        <v>0</v>
      </c>
      <c r="X26" s="240">
        <f t="shared" si="6"/>
        <v>0</v>
      </c>
      <c r="Y26" s="240">
        <f t="shared" si="6"/>
        <v>0</v>
      </c>
      <c r="Z26" s="240">
        <f t="shared" si="6"/>
        <v>5.4158333333333326</v>
      </c>
      <c r="AA26" s="240">
        <f t="shared" si="6"/>
        <v>0</v>
      </c>
      <c r="AB26" s="240">
        <f t="shared" si="6"/>
        <v>0</v>
      </c>
      <c r="AC26" s="240">
        <f t="shared" si="6"/>
        <v>0</v>
      </c>
      <c r="AD26" s="240">
        <f t="shared" si="6"/>
        <v>0</v>
      </c>
      <c r="AE26" s="240">
        <f t="shared" si="6"/>
        <v>0</v>
      </c>
      <c r="AF26" s="240">
        <f t="shared" si="6"/>
        <v>0</v>
      </c>
      <c r="AG26" s="240">
        <f t="shared" si="6"/>
        <v>5.4158333333333326</v>
      </c>
      <c r="AH26" s="240">
        <f t="shared" si="6"/>
        <v>0</v>
      </c>
      <c r="AI26" s="240">
        <f t="shared" si="6"/>
        <v>0</v>
      </c>
      <c r="AJ26" s="240">
        <f t="shared" ref="AJ26:AN26" si="7">AJ27</f>
        <v>0</v>
      </c>
      <c r="AK26" s="240">
        <f t="shared" si="7"/>
        <v>0</v>
      </c>
      <c r="AL26" s="240">
        <f t="shared" si="7"/>
        <v>0</v>
      </c>
    </row>
    <row r="27" spans="1:41" ht="31.5">
      <c r="A27" s="238" t="str">
        <f>'[2]2'!A25</f>
        <v>1.2.2.1</v>
      </c>
      <c r="B27" s="238" t="str">
        <f>'[2]2'!B25</f>
        <v>Реконструкция линий электропередачи, всего, в том числе:</v>
      </c>
      <c r="C27" s="239">
        <v>0</v>
      </c>
      <c r="D27" s="240">
        <f t="shared" si="5"/>
        <v>0</v>
      </c>
      <c r="E27" s="240">
        <f t="shared" si="5"/>
        <v>0</v>
      </c>
      <c r="F27" s="240">
        <f t="shared" si="5"/>
        <v>0</v>
      </c>
      <c r="G27" s="240">
        <f t="shared" si="5"/>
        <v>0</v>
      </c>
      <c r="H27" s="240">
        <f t="shared" si="5"/>
        <v>0</v>
      </c>
      <c r="I27" s="240">
        <f t="shared" si="5"/>
        <v>0</v>
      </c>
      <c r="J27" s="240">
        <f t="shared" si="5"/>
        <v>0</v>
      </c>
      <c r="K27" s="240">
        <f t="shared" si="5"/>
        <v>0</v>
      </c>
      <c r="L27" s="240">
        <f t="shared" si="5"/>
        <v>0</v>
      </c>
      <c r="M27" s="240">
        <f t="shared" si="5"/>
        <v>0</v>
      </c>
      <c r="N27" s="240">
        <f t="shared" si="5"/>
        <v>0</v>
      </c>
      <c r="O27" s="240">
        <f t="shared" si="5"/>
        <v>0</v>
      </c>
      <c r="P27" s="240">
        <f t="shared" si="5"/>
        <v>0</v>
      </c>
      <c r="Q27" s="240">
        <f t="shared" si="5"/>
        <v>0</v>
      </c>
      <c r="R27" s="240">
        <f t="shared" si="5"/>
        <v>0</v>
      </c>
      <c r="S27" s="240">
        <f t="shared" si="5"/>
        <v>0</v>
      </c>
      <c r="T27" s="240">
        <f t="shared" si="6"/>
        <v>0</v>
      </c>
      <c r="U27" s="240">
        <f t="shared" si="6"/>
        <v>0</v>
      </c>
      <c r="V27" s="240">
        <f t="shared" si="6"/>
        <v>0</v>
      </c>
      <c r="W27" s="240">
        <f t="shared" si="6"/>
        <v>0</v>
      </c>
      <c r="X27" s="240">
        <f t="shared" si="6"/>
        <v>0</v>
      </c>
      <c r="Y27" s="240">
        <f t="shared" si="6"/>
        <v>0</v>
      </c>
      <c r="Z27" s="240">
        <f>Z28+Z29</f>
        <v>5.4158333333333326</v>
      </c>
      <c r="AA27" s="240">
        <f t="shared" ref="AA27:AL27" si="8">AA28+AA29</f>
        <v>0</v>
      </c>
      <c r="AB27" s="240">
        <f t="shared" si="8"/>
        <v>0</v>
      </c>
      <c r="AC27" s="240">
        <f t="shared" si="8"/>
        <v>0</v>
      </c>
      <c r="AD27" s="240">
        <f t="shared" si="8"/>
        <v>0</v>
      </c>
      <c r="AE27" s="240">
        <f t="shared" si="8"/>
        <v>0</v>
      </c>
      <c r="AF27" s="240">
        <f t="shared" si="8"/>
        <v>0</v>
      </c>
      <c r="AG27" s="240">
        <f t="shared" si="8"/>
        <v>5.4158333333333326</v>
      </c>
      <c r="AH27" s="240">
        <f t="shared" si="8"/>
        <v>0</v>
      </c>
      <c r="AI27" s="240">
        <f t="shared" si="8"/>
        <v>0</v>
      </c>
      <c r="AJ27" s="240">
        <f t="shared" si="8"/>
        <v>0</v>
      </c>
      <c r="AK27" s="240">
        <f t="shared" si="8"/>
        <v>0</v>
      </c>
      <c r="AL27" s="240">
        <f t="shared" si="8"/>
        <v>0</v>
      </c>
    </row>
    <row r="28" spans="1:41" ht="129" customHeight="1">
      <c r="A28" s="137" t="s">
        <v>252</v>
      </c>
      <c r="B28" s="138" t="s">
        <v>7</v>
      </c>
      <c r="C28" s="60" t="s">
        <v>72</v>
      </c>
      <c r="D28" s="242">
        <v>0</v>
      </c>
      <c r="E28" s="242">
        <v>0</v>
      </c>
      <c r="F28" s="242">
        <v>0</v>
      </c>
      <c r="G28" s="242">
        <v>0</v>
      </c>
      <c r="H28" s="242">
        <v>0</v>
      </c>
      <c r="I28" s="242">
        <v>0</v>
      </c>
      <c r="J28" s="242">
        <v>0</v>
      </c>
      <c r="K28" s="242">
        <v>0</v>
      </c>
      <c r="L28" s="242">
        <v>0</v>
      </c>
      <c r="M28" s="242">
        <v>0</v>
      </c>
      <c r="N28" s="242">
        <v>0</v>
      </c>
      <c r="O28" s="242">
        <v>0</v>
      </c>
      <c r="P28" s="242">
        <v>0</v>
      </c>
      <c r="Q28" s="242">
        <v>0</v>
      </c>
      <c r="R28" s="242">
        <v>0</v>
      </c>
      <c r="S28" s="242">
        <v>0</v>
      </c>
      <c r="T28" s="242">
        <v>0</v>
      </c>
      <c r="U28" s="242">
        <v>0</v>
      </c>
      <c r="V28" s="242">
        <v>0</v>
      </c>
      <c r="W28" s="242">
        <v>0</v>
      </c>
      <c r="X28" s="242">
        <v>0</v>
      </c>
      <c r="Y28" s="242">
        <v>0</v>
      </c>
      <c r="Z28" s="244">
        <f>5.499/1.2</f>
        <v>4.5824999999999996</v>
      </c>
      <c r="AA28" s="242">
        <f>'[4]4'!AX28</f>
        <v>0</v>
      </c>
      <c r="AB28" s="242">
        <f>'[4]4'!AY28</f>
        <v>0</v>
      </c>
      <c r="AC28" s="242">
        <f>'[4]4'!AZ28</f>
        <v>0</v>
      </c>
      <c r="AD28" s="242">
        <f>'[4]4'!BA28</f>
        <v>0</v>
      </c>
      <c r="AE28" s="242">
        <f>'[4]4'!BB28</f>
        <v>0</v>
      </c>
      <c r="AF28" s="242">
        <f>'[4]4'!BC28</f>
        <v>0</v>
      </c>
      <c r="AG28" s="242">
        <f>Z28</f>
        <v>4.5824999999999996</v>
      </c>
      <c r="AH28" s="242">
        <f>'[4]4'!BE28</f>
        <v>0</v>
      </c>
      <c r="AI28" s="242">
        <f>'[4]4'!BF28</f>
        <v>0</v>
      </c>
      <c r="AJ28" s="242">
        <v>0</v>
      </c>
      <c r="AK28" s="242">
        <f>'[4]4'!BH28</f>
        <v>0</v>
      </c>
      <c r="AL28" s="242">
        <f>'[4]4'!BI28</f>
        <v>0</v>
      </c>
    </row>
    <row r="29" spans="1:41" ht="129" customHeight="1">
      <c r="A29" s="137" t="s">
        <v>73</v>
      </c>
      <c r="B29" s="138" t="s">
        <v>74</v>
      </c>
      <c r="C29" s="60" t="s">
        <v>72</v>
      </c>
      <c r="D29" s="242">
        <f t="shared" ref="D29:AL29" si="9">SUM(D30:D31)</f>
        <v>0</v>
      </c>
      <c r="E29" s="242">
        <f t="shared" si="9"/>
        <v>0</v>
      </c>
      <c r="F29" s="242">
        <f t="shared" si="9"/>
        <v>0</v>
      </c>
      <c r="G29" s="242">
        <f t="shared" si="9"/>
        <v>0</v>
      </c>
      <c r="H29" s="242">
        <f t="shared" si="9"/>
        <v>0</v>
      </c>
      <c r="I29" s="242">
        <f t="shared" si="9"/>
        <v>0</v>
      </c>
      <c r="J29" s="242">
        <f t="shared" si="9"/>
        <v>0</v>
      </c>
      <c r="K29" s="242">
        <f t="shared" si="9"/>
        <v>0</v>
      </c>
      <c r="L29" s="242">
        <f t="shared" si="9"/>
        <v>0</v>
      </c>
      <c r="M29" s="242">
        <f t="shared" si="9"/>
        <v>0</v>
      </c>
      <c r="N29" s="242">
        <f t="shared" si="9"/>
        <v>0</v>
      </c>
      <c r="O29" s="242">
        <f t="shared" si="9"/>
        <v>0</v>
      </c>
      <c r="P29" s="242">
        <f t="shared" si="9"/>
        <v>0</v>
      </c>
      <c r="Q29" s="242">
        <f t="shared" si="9"/>
        <v>0</v>
      </c>
      <c r="R29" s="242">
        <f t="shared" si="9"/>
        <v>0</v>
      </c>
      <c r="S29" s="242">
        <f t="shared" si="9"/>
        <v>0</v>
      </c>
      <c r="T29" s="242">
        <f t="shared" si="9"/>
        <v>0</v>
      </c>
      <c r="U29" s="242">
        <f t="shared" si="9"/>
        <v>0</v>
      </c>
      <c r="V29" s="242">
        <f t="shared" si="9"/>
        <v>0</v>
      </c>
      <c r="W29" s="242">
        <f t="shared" si="9"/>
        <v>0</v>
      </c>
      <c r="X29" s="242">
        <f t="shared" si="9"/>
        <v>0</v>
      </c>
      <c r="Y29" s="242">
        <f t="shared" si="9"/>
        <v>0</v>
      </c>
      <c r="Z29" s="244">
        <f>1/1.2</f>
        <v>0.83333333333333337</v>
      </c>
      <c r="AA29" s="242">
        <v>0</v>
      </c>
      <c r="AB29" s="242">
        <f t="shared" si="9"/>
        <v>0</v>
      </c>
      <c r="AC29" s="242">
        <f t="shared" si="9"/>
        <v>0</v>
      </c>
      <c r="AD29" s="242">
        <f t="shared" si="9"/>
        <v>0</v>
      </c>
      <c r="AE29" s="242">
        <f t="shared" si="9"/>
        <v>0</v>
      </c>
      <c r="AF29" s="241">
        <f t="shared" si="9"/>
        <v>0</v>
      </c>
      <c r="AG29" s="242">
        <f>Z29</f>
        <v>0.83333333333333337</v>
      </c>
      <c r="AH29" s="241">
        <v>0</v>
      </c>
      <c r="AI29" s="241">
        <f t="shared" si="9"/>
        <v>0</v>
      </c>
      <c r="AJ29" s="241">
        <f t="shared" si="9"/>
        <v>0</v>
      </c>
      <c r="AK29" s="241">
        <f t="shared" si="9"/>
        <v>0</v>
      </c>
      <c r="AL29" s="241">
        <f t="shared" si="9"/>
        <v>0</v>
      </c>
    </row>
    <row r="30" spans="1:41" ht="31.5">
      <c r="A30" s="15" t="s">
        <v>5</v>
      </c>
      <c r="B30" s="115" t="s">
        <v>4</v>
      </c>
      <c r="C30" s="238"/>
      <c r="D30" s="240">
        <v>0</v>
      </c>
      <c r="E30" s="240">
        <v>0</v>
      </c>
      <c r="F30" s="240">
        <v>0</v>
      </c>
      <c r="G30" s="240">
        <v>0</v>
      </c>
      <c r="H30" s="240">
        <v>0</v>
      </c>
      <c r="I30" s="240">
        <v>0</v>
      </c>
      <c r="J30" s="240">
        <v>0</v>
      </c>
      <c r="K30" s="240">
        <v>0</v>
      </c>
      <c r="L30" s="240">
        <v>0</v>
      </c>
      <c r="M30" s="240">
        <v>0</v>
      </c>
      <c r="N30" s="240">
        <v>0</v>
      </c>
      <c r="O30" s="240">
        <v>0</v>
      </c>
      <c r="P30" s="240">
        <v>0</v>
      </c>
      <c r="Q30" s="240">
        <v>0</v>
      </c>
      <c r="R30" s="240">
        <v>0</v>
      </c>
      <c r="S30" s="240">
        <v>0</v>
      </c>
      <c r="T30" s="240">
        <v>0</v>
      </c>
      <c r="U30" s="240">
        <v>0</v>
      </c>
      <c r="V30" s="240">
        <v>0</v>
      </c>
      <c r="W30" s="240">
        <v>0</v>
      </c>
      <c r="X30" s="240">
        <v>0</v>
      </c>
      <c r="Y30" s="240">
        <f>'[4]4'!AV33</f>
        <v>0</v>
      </c>
      <c r="Z30" s="240">
        <f>Z31</f>
        <v>0.17916666666666667</v>
      </c>
      <c r="AA30" s="240">
        <f>AA31</f>
        <v>0.16</v>
      </c>
      <c r="AB30" s="240">
        <f t="shared" ref="AB30:AL30" si="10">AB31</f>
        <v>0</v>
      </c>
      <c r="AC30" s="240">
        <f t="shared" si="10"/>
        <v>0</v>
      </c>
      <c r="AD30" s="240">
        <f t="shared" si="10"/>
        <v>0</v>
      </c>
      <c r="AE30" s="240">
        <f t="shared" si="10"/>
        <v>0</v>
      </c>
      <c r="AF30" s="240">
        <f t="shared" si="10"/>
        <v>0</v>
      </c>
      <c r="AG30" s="240">
        <f t="shared" si="10"/>
        <v>0.17916666666666667</v>
      </c>
      <c r="AH30" s="240">
        <f t="shared" si="10"/>
        <v>0.16</v>
      </c>
      <c r="AI30" s="240">
        <f t="shared" si="10"/>
        <v>0</v>
      </c>
      <c r="AJ30" s="240">
        <f t="shared" si="10"/>
        <v>0</v>
      </c>
      <c r="AK30" s="240">
        <f t="shared" si="10"/>
        <v>0</v>
      </c>
      <c r="AL30" s="254">
        <f t="shared" si="10"/>
        <v>0</v>
      </c>
      <c r="AM30" s="250"/>
      <c r="AN30" s="250"/>
      <c r="AO30" s="250"/>
    </row>
    <row r="31" spans="1:41" ht="63">
      <c r="A31" s="238" t="s">
        <v>3</v>
      </c>
      <c r="B31" s="238" t="s">
        <v>76</v>
      </c>
      <c r="C31" s="238" t="s">
        <v>77</v>
      </c>
      <c r="D31" s="242">
        <v>0</v>
      </c>
      <c r="E31" s="242">
        <v>0</v>
      </c>
      <c r="F31" s="242">
        <v>0</v>
      </c>
      <c r="G31" s="242">
        <v>0</v>
      </c>
      <c r="H31" s="242">
        <v>0</v>
      </c>
      <c r="I31" s="242">
        <v>0</v>
      </c>
      <c r="J31" s="242">
        <v>0</v>
      </c>
      <c r="K31" s="242">
        <v>0</v>
      </c>
      <c r="L31" s="242">
        <v>0</v>
      </c>
      <c r="M31" s="242">
        <v>0</v>
      </c>
      <c r="N31" s="242">
        <v>0</v>
      </c>
      <c r="O31" s="242">
        <v>0</v>
      </c>
      <c r="P31" s="242">
        <v>0</v>
      </c>
      <c r="Q31" s="242">
        <v>0</v>
      </c>
      <c r="R31" s="242">
        <v>0</v>
      </c>
      <c r="S31" s="242">
        <v>0</v>
      </c>
      <c r="T31" s="242">
        <v>0</v>
      </c>
      <c r="U31" s="242">
        <v>0</v>
      </c>
      <c r="V31" s="242">
        <v>0</v>
      </c>
      <c r="W31" s="242">
        <v>0</v>
      </c>
      <c r="X31" s="242">
        <v>0</v>
      </c>
      <c r="Y31" s="242">
        <f>'[4]4'!AV34</f>
        <v>0</v>
      </c>
      <c r="Z31" s="242">
        <v>0.17916666666666667</v>
      </c>
      <c r="AA31" s="242">
        <v>0.16</v>
      </c>
      <c r="AB31" s="242">
        <f>'[4]4'!AY34</f>
        <v>0</v>
      </c>
      <c r="AC31" s="242">
        <f>'[4]4'!AZ34</f>
        <v>0</v>
      </c>
      <c r="AD31" s="242">
        <f>'[4]4'!BA34</f>
        <v>0</v>
      </c>
      <c r="AE31" s="242">
        <f>'[4]4'!BB34</f>
        <v>0</v>
      </c>
      <c r="AF31" s="242">
        <f>'[4]4'!BC34</f>
        <v>0</v>
      </c>
      <c r="AG31" s="242">
        <f>Z31</f>
        <v>0.17916666666666667</v>
      </c>
      <c r="AH31" s="242">
        <f t="shared" ref="AH31:AL31" si="11">AA31</f>
        <v>0.16</v>
      </c>
      <c r="AI31" s="242">
        <f t="shared" si="11"/>
        <v>0</v>
      </c>
      <c r="AJ31" s="242">
        <f t="shared" si="11"/>
        <v>0</v>
      </c>
      <c r="AK31" s="242">
        <f t="shared" si="11"/>
        <v>0</v>
      </c>
      <c r="AL31" s="255">
        <f t="shared" si="11"/>
        <v>0</v>
      </c>
      <c r="AM31" s="256"/>
      <c r="AN31" s="256"/>
      <c r="AO31" s="250"/>
    </row>
    <row r="32" spans="1:41">
      <c r="AM32" s="250"/>
      <c r="AN32" s="250"/>
      <c r="AO32" s="250"/>
    </row>
    <row r="37" spans="2:36" s="2" customFormat="1">
      <c r="B37" s="67" t="s">
        <v>2</v>
      </c>
      <c r="C37" s="67"/>
      <c r="D37" s="67"/>
      <c r="F37" s="3"/>
      <c r="G37" s="169" t="s">
        <v>305</v>
      </c>
      <c r="H37" s="3"/>
      <c r="I37" s="3"/>
      <c r="J37" s="3"/>
      <c r="K37" s="3"/>
      <c r="L37" s="3"/>
      <c r="M37" s="3"/>
      <c r="N37" s="3"/>
      <c r="O37" s="3"/>
      <c r="P37" s="3"/>
      <c r="Q37" s="3"/>
      <c r="R37" s="3"/>
      <c r="S37" s="170"/>
      <c r="T37" s="3"/>
      <c r="U37" s="3"/>
    </row>
    <row r="38" spans="2:36" s="2" customFormat="1" ht="15">
      <c r="B38" s="3"/>
      <c r="C38" s="3"/>
      <c r="D38" s="3"/>
      <c r="E38" s="3"/>
      <c r="F38" s="3"/>
      <c r="G38" s="3"/>
      <c r="H38" s="3"/>
      <c r="I38" s="3"/>
      <c r="J38" s="3"/>
      <c r="K38" s="3"/>
      <c r="L38" s="3"/>
      <c r="M38" s="3"/>
      <c r="N38" s="3"/>
      <c r="O38" s="3"/>
      <c r="P38" s="3"/>
      <c r="Q38" s="3"/>
      <c r="R38" s="3"/>
      <c r="S38" s="170"/>
      <c r="T38" s="3"/>
      <c r="U38" s="3"/>
    </row>
    <row r="39" spans="2:36" s="2" customFormat="1" ht="15">
      <c r="B39" s="3"/>
      <c r="C39" s="3"/>
      <c r="D39" s="3"/>
      <c r="E39" s="3"/>
      <c r="F39" s="3"/>
      <c r="G39" s="3"/>
      <c r="H39" s="3"/>
      <c r="I39" s="3"/>
      <c r="J39" s="3"/>
      <c r="K39" s="3"/>
      <c r="L39" s="3"/>
      <c r="M39" s="3"/>
      <c r="N39" s="3"/>
      <c r="O39" s="3"/>
      <c r="P39" s="3"/>
      <c r="Q39" s="3"/>
      <c r="R39" s="3"/>
      <c r="S39" s="170"/>
      <c r="T39" s="3"/>
      <c r="U39" s="3"/>
    </row>
    <row r="40" spans="2:36" s="2" customFormat="1" ht="15">
      <c r="B40" s="3"/>
      <c r="C40" s="3"/>
      <c r="D40" s="3"/>
      <c r="E40" s="3"/>
      <c r="F40" s="3"/>
      <c r="G40" s="3"/>
      <c r="H40" s="3"/>
      <c r="I40" s="3"/>
      <c r="J40" s="3"/>
      <c r="K40" s="3"/>
      <c r="L40" s="3"/>
      <c r="M40" s="3"/>
      <c r="N40" s="3"/>
      <c r="O40" s="3"/>
      <c r="P40" s="3"/>
      <c r="Q40" s="3"/>
      <c r="R40" s="3"/>
      <c r="S40" s="170"/>
      <c r="T40" s="3"/>
      <c r="U40" s="3"/>
    </row>
    <row r="41" spans="2:36" s="2" customFormat="1">
      <c r="B41" s="68" t="s">
        <v>485</v>
      </c>
      <c r="C41" s="68"/>
      <c r="D41" s="4"/>
      <c r="F41" s="4"/>
      <c r="G41" s="6" t="s">
        <v>486</v>
      </c>
      <c r="H41" s="4"/>
      <c r="I41" s="4"/>
      <c r="J41" s="4"/>
      <c r="K41" s="4"/>
      <c r="L41" s="3"/>
      <c r="M41" s="3"/>
      <c r="N41" s="3"/>
      <c r="O41" s="3"/>
      <c r="P41" s="3"/>
      <c r="Q41" s="3"/>
      <c r="R41" s="3"/>
      <c r="S41" s="170"/>
      <c r="T41" s="3"/>
      <c r="U41" s="3"/>
    </row>
    <row r="42" spans="2:36" s="2" customFormat="1" ht="15">
      <c r="B42" s="3"/>
      <c r="C42" s="3"/>
      <c r="D42" s="3"/>
      <c r="E42" s="3"/>
      <c r="F42" s="3"/>
      <c r="G42" s="3"/>
      <c r="H42" s="3"/>
      <c r="I42" s="3"/>
      <c r="J42" s="3"/>
      <c r="K42" s="3"/>
      <c r="L42" s="3"/>
      <c r="M42" s="3"/>
      <c r="N42" s="3"/>
      <c r="O42" s="3"/>
      <c r="P42" s="3"/>
      <c r="Q42" s="3"/>
      <c r="R42" s="3"/>
      <c r="S42" s="170"/>
      <c r="T42" s="3"/>
      <c r="U42" s="3"/>
    </row>
    <row r="46" spans="2:36">
      <c r="AJ46" s="71" t="s">
        <v>487</v>
      </c>
    </row>
  </sheetData>
  <mergeCells count="23">
    <mergeCell ref="B37:D37"/>
    <mergeCell ref="AF16:AL16"/>
    <mergeCell ref="E17:J17"/>
    <mergeCell ref="L17:Q17"/>
    <mergeCell ref="S17:X17"/>
    <mergeCell ref="Z17:AE17"/>
    <mergeCell ref="AG17:AL17"/>
    <mergeCell ref="A13:AL13"/>
    <mergeCell ref="A14:AL14"/>
    <mergeCell ref="A15:A18"/>
    <mergeCell ref="B15:B18"/>
    <mergeCell ref="C15:C18"/>
    <mergeCell ref="D15:AL15"/>
    <mergeCell ref="D16:J16"/>
    <mergeCell ref="K16:Q16"/>
    <mergeCell ref="R16:X16"/>
    <mergeCell ref="Y16:AE16"/>
    <mergeCell ref="A4:AL4"/>
    <mergeCell ref="A5:AL5"/>
    <mergeCell ref="A7:AL7"/>
    <mergeCell ref="A8:AL8"/>
    <mergeCell ref="A10:AL10"/>
    <mergeCell ref="A12:AL12"/>
  </mergeCells>
  <pageMargins left="0.70866141732283472" right="0.70866141732283472" top="0.74803149606299213" bottom="0.74803149606299213" header="0.31496062992125984" footer="0.31496062992125984"/>
  <pageSetup paperSize="8" scale="5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O48"/>
  <sheetViews>
    <sheetView view="pageBreakPreview" topLeftCell="A17" zoomScale="60" zoomScaleNormal="100" workbookViewId="0">
      <selection activeCell="K29" sqref="K29"/>
    </sheetView>
  </sheetViews>
  <sheetFormatPr defaultRowHeight="15.75"/>
  <cols>
    <col min="1" max="1" width="11.625" style="71" customWidth="1"/>
    <col min="2" max="2" width="41.25" style="71" customWidth="1"/>
    <col min="3" max="3" width="16.5" style="71" customWidth="1"/>
    <col min="4" max="4" width="18" style="71" customWidth="1"/>
    <col min="5" max="5" width="6.125" style="71" customWidth="1"/>
    <col min="6" max="10" width="6" style="71" customWidth="1"/>
    <col min="11" max="11" width="18" style="71" customWidth="1"/>
    <col min="12" max="17" width="6" style="71" customWidth="1"/>
    <col min="18" max="18" width="18" style="71" customWidth="1"/>
    <col min="19" max="24" width="6" style="71" customWidth="1"/>
    <col min="25" max="25" width="14.625" style="71" customWidth="1"/>
    <col min="26" max="31" width="6" style="71" customWidth="1"/>
    <col min="32" max="32" width="16.125" style="71" customWidth="1"/>
    <col min="33" max="38" width="6" style="71" customWidth="1"/>
    <col min="39" max="39" width="3.5" style="71" customWidth="1"/>
    <col min="40" max="40" width="5.75" style="71" customWidth="1"/>
    <col min="41" max="41" width="16.125" style="71" customWidth="1"/>
    <col min="42" max="42" width="21.25" style="71" customWidth="1"/>
    <col min="43" max="43" width="12.625" style="71" customWidth="1"/>
    <col min="44" max="44" width="22.375" style="71" customWidth="1"/>
    <col min="45" max="45" width="10.875" style="71" customWidth="1"/>
    <col min="46" max="46" width="17.375" style="71" customWidth="1"/>
    <col min="47" max="48" width="4.125" style="71" customWidth="1"/>
    <col min="49" max="49" width="3.75" style="71" customWidth="1"/>
    <col min="50" max="50" width="3.875" style="71" customWidth="1"/>
    <col min="51" max="51" width="4.5" style="71" customWidth="1"/>
    <col min="52" max="52" width="5" style="71" customWidth="1"/>
    <col min="53" max="53" width="5.5" style="71" customWidth="1"/>
    <col min="54" max="54" width="5.75" style="71" customWidth="1"/>
    <col min="55" max="55" width="5.5" style="71" customWidth="1"/>
    <col min="56" max="57" width="5" style="71" customWidth="1"/>
    <col min="58" max="58" width="12.875" style="71" customWidth="1"/>
    <col min="59" max="68" width="5" style="71" customWidth="1"/>
    <col min="69" max="16384" width="9" style="71"/>
  </cols>
  <sheetData>
    <row r="1" spans="1:67" ht="18.75">
      <c r="O1" s="69"/>
      <c r="P1" s="69"/>
      <c r="Q1" s="69"/>
      <c r="R1" s="69"/>
      <c r="S1" s="69"/>
      <c r="T1" s="69"/>
      <c r="U1" s="69"/>
      <c r="V1" s="69"/>
      <c r="W1" s="69"/>
      <c r="X1" s="69"/>
      <c r="Y1" s="69"/>
      <c r="Z1" s="69"/>
      <c r="AA1" s="69"/>
      <c r="AB1" s="69"/>
      <c r="AC1" s="69"/>
      <c r="AL1" s="172" t="s">
        <v>443</v>
      </c>
    </row>
    <row r="2" spans="1:67" ht="18.75">
      <c r="O2" s="69"/>
      <c r="P2" s="69"/>
      <c r="Q2" s="69"/>
      <c r="R2" s="69"/>
      <c r="S2" s="69"/>
      <c r="T2" s="69"/>
      <c r="U2" s="69"/>
      <c r="V2" s="69"/>
      <c r="W2" s="69"/>
      <c r="X2" s="69"/>
      <c r="Y2" s="69"/>
      <c r="Z2" s="69"/>
      <c r="AA2" s="69"/>
      <c r="AB2" s="69"/>
      <c r="AC2" s="69"/>
      <c r="AL2" s="80" t="s">
        <v>104</v>
      </c>
    </row>
    <row r="3" spans="1:67" ht="18.75">
      <c r="O3" s="69"/>
      <c r="P3" s="69"/>
      <c r="Q3" s="69"/>
      <c r="R3" s="69"/>
      <c r="S3" s="69"/>
      <c r="T3" s="69"/>
      <c r="U3" s="69"/>
      <c r="V3" s="69"/>
      <c r="W3" s="69"/>
      <c r="X3" s="69"/>
      <c r="Y3" s="69"/>
      <c r="Z3" s="69"/>
      <c r="AA3" s="69"/>
      <c r="AB3" s="69"/>
      <c r="AC3" s="69"/>
      <c r="AL3" s="80" t="s">
        <v>105</v>
      </c>
    </row>
    <row r="4" spans="1:67" ht="18.75">
      <c r="A4" s="247" t="s">
        <v>444</v>
      </c>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row>
    <row r="5" spans="1:67" ht="18.75">
      <c r="A5" s="53" t="s">
        <v>78</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row>
    <row r="6" spans="1:67">
      <c r="A6" s="206"/>
      <c r="B6" s="206"/>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row>
    <row r="7" spans="1:67" ht="18.75">
      <c r="A7" s="51" t="s">
        <v>107</v>
      </c>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row>
    <row r="8" spans="1:67">
      <c r="A8" s="52" t="s">
        <v>57</v>
      </c>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row>
    <row r="9" spans="1:67">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row>
    <row r="10" spans="1:67">
      <c r="A10" s="55" t="s">
        <v>61</v>
      </c>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208"/>
      <c r="AN10" s="208"/>
      <c r="AO10" s="208"/>
      <c r="AP10" s="208"/>
      <c r="AQ10" s="208"/>
      <c r="AR10" s="208"/>
      <c r="AS10" s="208"/>
      <c r="AT10" s="208"/>
      <c r="AU10" s="208"/>
      <c r="AV10" s="208"/>
      <c r="AW10" s="208"/>
      <c r="AX10" s="208"/>
      <c r="AY10" s="208"/>
      <c r="AZ10" s="208"/>
      <c r="BA10" s="208"/>
      <c r="BB10" s="208"/>
      <c r="BC10" s="208"/>
      <c r="BD10" s="208"/>
      <c r="BE10" s="208"/>
      <c r="BF10" s="208"/>
    </row>
    <row r="11" spans="1:67" ht="18.75">
      <c r="A11" s="45"/>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248"/>
      <c r="AN11" s="248"/>
      <c r="AO11" s="248"/>
      <c r="AP11" s="248"/>
      <c r="AQ11" s="248"/>
      <c r="AR11" s="248"/>
      <c r="AS11" s="248"/>
      <c r="AT11" s="248"/>
      <c r="AU11" s="248"/>
      <c r="AV11" s="248"/>
      <c r="AW11" s="248"/>
      <c r="AX11" s="248"/>
    </row>
    <row r="12" spans="1:67" ht="18.75">
      <c r="A12" s="209" t="str">
        <f>'[4]4'!A11:AG11</f>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
      <c r="B12" s="209"/>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c r="BI12" s="210"/>
      <c r="BJ12" s="210"/>
      <c r="BK12" s="210"/>
      <c r="BL12" s="210"/>
      <c r="BM12" s="210"/>
      <c r="BN12" s="210"/>
      <c r="BO12" s="210"/>
    </row>
    <row r="13" spans="1:67" ht="15.75" customHeight="1">
      <c r="A13" s="211" t="s">
        <v>56</v>
      </c>
      <c r="B13" s="211"/>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c r="BI13" s="212"/>
      <c r="BJ13" s="212"/>
      <c r="BK13" s="212"/>
      <c r="BL13" s="212"/>
      <c r="BM13" s="212"/>
      <c r="BN13" s="212"/>
      <c r="BO13" s="212"/>
    </row>
    <row r="14" spans="1:67">
      <c r="A14" s="213"/>
      <c r="B14" s="213"/>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5"/>
      <c r="AN14" s="215"/>
      <c r="AO14" s="215"/>
      <c r="AP14" s="215"/>
      <c r="AQ14" s="249"/>
      <c r="AR14" s="249"/>
      <c r="AS14" s="249"/>
      <c r="AT14" s="249"/>
      <c r="AU14" s="249"/>
      <c r="AV14" s="249"/>
      <c r="AW14" s="249"/>
      <c r="AX14" s="249"/>
      <c r="AY14" s="249"/>
      <c r="AZ14" s="249"/>
      <c r="BA14" s="249"/>
      <c r="BB14" s="249"/>
      <c r="BC14" s="249"/>
      <c r="BD14" s="249"/>
      <c r="BE14" s="249"/>
      <c r="BF14" s="249"/>
    </row>
    <row r="15" spans="1:67" ht="19.5" customHeight="1">
      <c r="A15" s="216" t="s">
        <v>55</v>
      </c>
      <c r="B15" s="217" t="s">
        <v>54</v>
      </c>
      <c r="C15" s="217" t="s">
        <v>53</v>
      </c>
      <c r="D15" s="221" t="s">
        <v>445</v>
      </c>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50"/>
      <c r="AN15" s="250"/>
      <c r="AO15" s="250"/>
      <c r="AP15" s="250"/>
    </row>
    <row r="16" spans="1:67" ht="43.5" customHeight="1">
      <c r="A16" s="223"/>
      <c r="B16" s="217"/>
      <c r="C16" s="217"/>
      <c r="D16" s="221" t="s">
        <v>446</v>
      </c>
      <c r="E16" s="221"/>
      <c r="F16" s="221"/>
      <c r="G16" s="221"/>
      <c r="H16" s="221"/>
      <c r="I16" s="221"/>
      <c r="J16" s="221"/>
      <c r="K16" s="221" t="s">
        <v>447</v>
      </c>
      <c r="L16" s="221"/>
      <c r="M16" s="221"/>
      <c r="N16" s="221"/>
      <c r="O16" s="221"/>
      <c r="P16" s="221"/>
      <c r="Q16" s="221"/>
      <c r="R16" s="221" t="s">
        <v>448</v>
      </c>
      <c r="S16" s="221"/>
      <c r="T16" s="221"/>
      <c r="U16" s="221"/>
      <c r="V16" s="221"/>
      <c r="W16" s="221"/>
      <c r="X16" s="221"/>
      <c r="Y16" s="221" t="s">
        <v>449</v>
      </c>
      <c r="Z16" s="221"/>
      <c r="AA16" s="221"/>
      <c r="AB16" s="221"/>
      <c r="AC16" s="221"/>
      <c r="AD16" s="221"/>
      <c r="AE16" s="221"/>
      <c r="AF16" s="217" t="s">
        <v>450</v>
      </c>
      <c r="AG16" s="217"/>
      <c r="AH16" s="217"/>
      <c r="AI16" s="217"/>
      <c r="AJ16" s="217"/>
      <c r="AK16" s="217"/>
      <c r="AL16" s="217"/>
      <c r="AM16" s="250"/>
      <c r="AN16" s="250"/>
      <c r="AO16" s="250"/>
      <c r="AP16" s="250"/>
    </row>
    <row r="17" spans="1:41" ht="43.5" customHeight="1">
      <c r="A17" s="223"/>
      <c r="B17" s="217"/>
      <c r="C17" s="217"/>
      <c r="D17" s="233" t="s">
        <v>364</v>
      </c>
      <c r="E17" s="221" t="s">
        <v>365</v>
      </c>
      <c r="F17" s="221"/>
      <c r="G17" s="221"/>
      <c r="H17" s="221"/>
      <c r="I17" s="221"/>
      <c r="J17" s="221"/>
      <c r="K17" s="233" t="s">
        <v>364</v>
      </c>
      <c r="L17" s="217" t="s">
        <v>365</v>
      </c>
      <c r="M17" s="217"/>
      <c r="N17" s="217"/>
      <c r="O17" s="217"/>
      <c r="P17" s="217"/>
      <c r="Q17" s="217"/>
      <c r="R17" s="233" t="s">
        <v>364</v>
      </c>
      <c r="S17" s="217" t="s">
        <v>365</v>
      </c>
      <c r="T17" s="217"/>
      <c r="U17" s="217"/>
      <c r="V17" s="217"/>
      <c r="W17" s="217"/>
      <c r="X17" s="217"/>
      <c r="Y17" s="233" t="s">
        <v>364</v>
      </c>
      <c r="Z17" s="217" t="s">
        <v>365</v>
      </c>
      <c r="AA17" s="217"/>
      <c r="AB17" s="217"/>
      <c r="AC17" s="217"/>
      <c r="AD17" s="217"/>
      <c r="AE17" s="217"/>
      <c r="AF17" s="233" t="s">
        <v>364</v>
      </c>
      <c r="AG17" s="217" t="s">
        <v>365</v>
      </c>
      <c r="AH17" s="217"/>
      <c r="AI17" s="217"/>
      <c r="AJ17" s="217"/>
      <c r="AK17" s="217"/>
      <c r="AL17" s="217"/>
    </row>
    <row r="18" spans="1:41" ht="87.75" customHeight="1">
      <c r="A18" s="234"/>
      <c r="B18" s="217"/>
      <c r="C18" s="217"/>
      <c r="D18" s="107" t="s">
        <v>366</v>
      </c>
      <c r="E18" s="107" t="s">
        <v>366</v>
      </c>
      <c r="F18" s="235" t="s">
        <v>367</v>
      </c>
      <c r="G18" s="235" t="s">
        <v>368</v>
      </c>
      <c r="H18" s="235" t="s">
        <v>369</v>
      </c>
      <c r="I18" s="235" t="s">
        <v>370</v>
      </c>
      <c r="J18" s="235" t="s">
        <v>371</v>
      </c>
      <c r="K18" s="107" t="s">
        <v>366</v>
      </c>
      <c r="L18" s="107" t="s">
        <v>366</v>
      </c>
      <c r="M18" s="235" t="s">
        <v>367</v>
      </c>
      <c r="N18" s="235" t="s">
        <v>368</v>
      </c>
      <c r="O18" s="235" t="s">
        <v>369</v>
      </c>
      <c r="P18" s="235" t="s">
        <v>370</v>
      </c>
      <c r="Q18" s="235" t="s">
        <v>371</v>
      </c>
      <c r="R18" s="107" t="s">
        <v>366</v>
      </c>
      <c r="S18" s="107" t="s">
        <v>366</v>
      </c>
      <c r="T18" s="235" t="s">
        <v>367</v>
      </c>
      <c r="U18" s="235" t="s">
        <v>368</v>
      </c>
      <c r="V18" s="235" t="s">
        <v>369</v>
      </c>
      <c r="W18" s="235" t="s">
        <v>370</v>
      </c>
      <c r="X18" s="235" t="s">
        <v>371</v>
      </c>
      <c r="Y18" s="107" t="s">
        <v>366</v>
      </c>
      <c r="Z18" s="107" t="s">
        <v>366</v>
      </c>
      <c r="AA18" s="235" t="s">
        <v>367</v>
      </c>
      <c r="AB18" s="235" t="s">
        <v>368</v>
      </c>
      <c r="AC18" s="235" t="s">
        <v>369</v>
      </c>
      <c r="AD18" s="235" t="s">
        <v>370</v>
      </c>
      <c r="AE18" s="235" t="s">
        <v>371</v>
      </c>
      <c r="AF18" s="107" t="s">
        <v>366</v>
      </c>
      <c r="AG18" s="107" t="s">
        <v>366</v>
      </c>
      <c r="AH18" s="235" t="s">
        <v>367</v>
      </c>
      <c r="AI18" s="235" t="s">
        <v>368</v>
      </c>
      <c r="AJ18" s="235" t="s">
        <v>369</v>
      </c>
      <c r="AK18" s="235" t="s">
        <v>370</v>
      </c>
      <c r="AL18" s="235" t="s">
        <v>371</v>
      </c>
    </row>
    <row r="19" spans="1:41">
      <c r="A19" s="236">
        <v>1</v>
      </c>
      <c r="B19" s="236">
        <v>2</v>
      </c>
      <c r="C19" s="236">
        <v>3</v>
      </c>
      <c r="D19" s="237" t="s">
        <v>451</v>
      </c>
      <c r="E19" s="237" t="s">
        <v>452</v>
      </c>
      <c r="F19" s="237" t="s">
        <v>453</v>
      </c>
      <c r="G19" s="237" t="s">
        <v>454</v>
      </c>
      <c r="H19" s="237" t="s">
        <v>455</v>
      </c>
      <c r="I19" s="237" t="s">
        <v>456</v>
      </c>
      <c r="J19" s="237" t="s">
        <v>457</v>
      </c>
      <c r="K19" s="237" t="s">
        <v>458</v>
      </c>
      <c r="L19" s="237" t="s">
        <v>459</v>
      </c>
      <c r="M19" s="237" t="s">
        <v>460</v>
      </c>
      <c r="N19" s="237" t="s">
        <v>461</v>
      </c>
      <c r="O19" s="237" t="s">
        <v>462</v>
      </c>
      <c r="P19" s="237" t="s">
        <v>463</v>
      </c>
      <c r="Q19" s="237" t="s">
        <v>464</v>
      </c>
      <c r="R19" s="237" t="s">
        <v>465</v>
      </c>
      <c r="S19" s="237" t="s">
        <v>466</v>
      </c>
      <c r="T19" s="237" t="s">
        <v>467</v>
      </c>
      <c r="U19" s="237" t="s">
        <v>468</v>
      </c>
      <c r="V19" s="237" t="s">
        <v>469</v>
      </c>
      <c r="W19" s="237" t="s">
        <v>470</v>
      </c>
      <c r="X19" s="237" t="s">
        <v>471</v>
      </c>
      <c r="Y19" s="237" t="s">
        <v>472</v>
      </c>
      <c r="Z19" s="237" t="s">
        <v>473</v>
      </c>
      <c r="AA19" s="237" t="s">
        <v>474</v>
      </c>
      <c r="AB19" s="237" t="s">
        <v>475</v>
      </c>
      <c r="AC19" s="237" t="s">
        <v>476</v>
      </c>
      <c r="AD19" s="237" t="s">
        <v>477</v>
      </c>
      <c r="AE19" s="237" t="s">
        <v>478</v>
      </c>
      <c r="AF19" s="237" t="s">
        <v>479</v>
      </c>
      <c r="AG19" s="237" t="s">
        <v>480</v>
      </c>
      <c r="AH19" s="237" t="s">
        <v>481</v>
      </c>
      <c r="AI19" s="237" t="s">
        <v>482</v>
      </c>
      <c r="AJ19" s="237" t="s">
        <v>442</v>
      </c>
      <c r="AK19" s="237" t="s">
        <v>483</v>
      </c>
      <c r="AL19" s="237" t="s">
        <v>484</v>
      </c>
    </row>
    <row r="20" spans="1:41" ht="31.5">
      <c r="A20" s="238" t="str">
        <f>'[2]2'!A18</f>
        <v>0</v>
      </c>
      <c r="B20" s="238" t="str">
        <f>'[2]2'!B18</f>
        <v>ВСЕГО по инвестиционной программе, в том числе:</v>
      </c>
      <c r="C20" s="239">
        <v>0</v>
      </c>
      <c r="D20" s="240">
        <f t="shared" ref="D20:AL20" si="0">SUM(D21:D23)</f>
        <v>0</v>
      </c>
      <c r="E20" s="240">
        <f t="shared" si="0"/>
        <v>0</v>
      </c>
      <c r="F20" s="240">
        <f t="shared" si="0"/>
        <v>0</v>
      </c>
      <c r="G20" s="240">
        <f t="shared" si="0"/>
        <v>0</v>
      </c>
      <c r="H20" s="240">
        <f t="shared" si="0"/>
        <v>0</v>
      </c>
      <c r="I20" s="240">
        <f t="shared" si="0"/>
        <v>0</v>
      </c>
      <c r="J20" s="240">
        <f t="shared" si="0"/>
        <v>0</v>
      </c>
      <c r="K20" s="240">
        <f t="shared" si="0"/>
        <v>0</v>
      </c>
      <c r="L20" s="240">
        <f t="shared" si="0"/>
        <v>0</v>
      </c>
      <c r="M20" s="240">
        <f t="shared" si="0"/>
        <v>0</v>
      </c>
      <c r="N20" s="240">
        <f t="shared" si="0"/>
        <v>0</v>
      </c>
      <c r="O20" s="240">
        <f t="shared" si="0"/>
        <v>0</v>
      </c>
      <c r="P20" s="240">
        <f t="shared" si="0"/>
        <v>0</v>
      </c>
      <c r="Q20" s="240">
        <f t="shared" si="0"/>
        <v>0</v>
      </c>
      <c r="R20" s="240">
        <f t="shared" si="0"/>
        <v>0</v>
      </c>
      <c r="S20" s="240">
        <f t="shared" si="0"/>
        <v>0</v>
      </c>
      <c r="T20" s="240">
        <f t="shared" si="0"/>
        <v>0</v>
      </c>
      <c r="U20" s="240">
        <f t="shared" si="0"/>
        <v>0</v>
      </c>
      <c r="V20" s="240">
        <f t="shared" si="0"/>
        <v>0</v>
      </c>
      <c r="W20" s="240">
        <f t="shared" si="0"/>
        <v>0</v>
      </c>
      <c r="X20" s="240">
        <f t="shared" si="0"/>
        <v>0</v>
      </c>
      <c r="Y20" s="240">
        <f t="shared" si="0"/>
        <v>0</v>
      </c>
      <c r="Z20" s="240">
        <f t="shared" si="0"/>
        <v>5.4733333333333336</v>
      </c>
      <c r="AA20" s="240">
        <f t="shared" si="0"/>
        <v>1.1599999999999999</v>
      </c>
      <c r="AB20" s="240">
        <f t="shared" si="0"/>
        <v>0</v>
      </c>
      <c r="AC20" s="240">
        <f t="shared" si="0"/>
        <v>0</v>
      </c>
      <c r="AD20" s="240">
        <f t="shared" si="0"/>
        <v>0</v>
      </c>
      <c r="AE20" s="240">
        <f t="shared" si="0"/>
        <v>0</v>
      </c>
      <c r="AF20" s="240">
        <f t="shared" si="0"/>
        <v>0</v>
      </c>
      <c r="AG20" s="240">
        <f t="shared" si="0"/>
        <v>5.4733333333333336</v>
      </c>
      <c r="AH20" s="240">
        <f t="shared" si="0"/>
        <v>0.16</v>
      </c>
      <c r="AI20" s="240">
        <f t="shared" si="0"/>
        <v>0</v>
      </c>
      <c r="AJ20" s="240">
        <f t="shared" si="0"/>
        <v>0</v>
      </c>
      <c r="AK20" s="240">
        <f t="shared" si="0"/>
        <v>0</v>
      </c>
      <c r="AL20" s="240">
        <f t="shared" si="0"/>
        <v>0</v>
      </c>
    </row>
    <row r="21" spans="1:41">
      <c r="A21" s="238" t="str">
        <f>'[2]2'!A19</f>
        <v>0.1</v>
      </c>
      <c r="B21" s="238" t="str">
        <f>'[2]2'!B19</f>
        <v>Технологическое присоединение, всего</v>
      </c>
      <c r="C21" s="239">
        <v>0</v>
      </c>
      <c r="D21" s="240">
        <f t="shared" ref="D21:AL21" si="1">D24</f>
        <v>0</v>
      </c>
      <c r="E21" s="240">
        <f t="shared" si="1"/>
        <v>0</v>
      </c>
      <c r="F21" s="240">
        <f t="shared" si="1"/>
        <v>0</v>
      </c>
      <c r="G21" s="240">
        <f t="shared" si="1"/>
        <v>0</v>
      </c>
      <c r="H21" s="240">
        <f t="shared" si="1"/>
        <v>0</v>
      </c>
      <c r="I21" s="240">
        <f t="shared" si="1"/>
        <v>0</v>
      </c>
      <c r="J21" s="240">
        <f t="shared" si="1"/>
        <v>0</v>
      </c>
      <c r="K21" s="240">
        <f t="shared" si="1"/>
        <v>0</v>
      </c>
      <c r="L21" s="240">
        <f t="shared" si="1"/>
        <v>0</v>
      </c>
      <c r="M21" s="240">
        <f t="shared" si="1"/>
        <v>0</v>
      </c>
      <c r="N21" s="240">
        <f t="shared" si="1"/>
        <v>0</v>
      </c>
      <c r="O21" s="240">
        <f t="shared" si="1"/>
        <v>0</v>
      </c>
      <c r="P21" s="240">
        <f t="shared" si="1"/>
        <v>0</v>
      </c>
      <c r="Q21" s="240">
        <f t="shared" si="1"/>
        <v>0</v>
      </c>
      <c r="R21" s="240">
        <f t="shared" si="1"/>
        <v>0</v>
      </c>
      <c r="S21" s="240">
        <f t="shared" si="1"/>
        <v>0</v>
      </c>
      <c r="T21" s="240">
        <f t="shared" si="1"/>
        <v>0</v>
      </c>
      <c r="U21" s="240">
        <f t="shared" si="1"/>
        <v>0</v>
      </c>
      <c r="V21" s="240">
        <f t="shared" si="1"/>
        <v>0</v>
      </c>
      <c r="W21" s="240">
        <f t="shared" si="1"/>
        <v>0</v>
      </c>
      <c r="X21" s="240">
        <f t="shared" si="1"/>
        <v>0</v>
      </c>
      <c r="Y21" s="240">
        <f t="shared" si="1"/>
        <v>0</v>
      </c>
      <c r="Z21" s="240">
        <f t="shared" si="1"/>
        <v>0</v>
      </c>
      <c r="AA21" s="240">
        <f t="shared" si="1"/>
        <v>0</v>
      </c>
      <c r="AB21" s="240">
        <f t="shared" si="1"/>
        <v>0</v>
      </c>
      <c r="AC21" s="240">
        <f t="shared" si="1"/>
        <v>0</v>
      </c>
      <c r="AD21" s="240">
        <f t="shared" si="1"/>
        <v>0</v>
      </c>
      <c r="AE21" s="240">
        <f t="shared" si="1"/>
        <v>0</v>
      </c>
      <c r="AF21" s="240">
        <f t="shared" si="1"/>
        <v>0</v>
      </c>
      <c r="AG21" s="240">
        <f t="shared" si="1"/>
        <v>0</v>
      </c>
      <c r="AH21" s="240">
        <f t="shared" si="1"/>
        <v>0</v>
      </c>
      <c r="AI21" s="240">
        <f t="shared" si="1"/>
        <v>0</v>
      </c>
      <c r="AJ21" s="240">
        <f t="shared" si="1"/>
        <v>0</v>
      </c>
      <c r="AK21" s="240">
        <f t="shared" si="1"/>
        <v>0</v>
      </c>
      <c r="AL21" s="240">
        <f t="shared" si="1"/>
        <v>0</v>
      </c>
    </row>
    <row r="22" spans="1:41" ht="31.5">
      <c r="A22" s="238" t="str">
        <f>'[2]2'!A20</f>
        <v>0.2</v>
      </c>
      <c r="B22" s="238" t="str">
        <f>'[2]2'!B20</f>
        <v>Реконструкция, модернизация, техническое перевооружение, всего</v>
      </c>
      <c r="C22" s="239">
        <v>0</v>
      </c>
      <c r="D22" s="240">
        <f t="shared" ref="D22:AL22" si="2">D26</f>
        <v>0</v>
      </c>
      <c r="E22" s="240">
        <f t="shared" si="2"/>
        <v>0</v>
      </c>
      <c r="F22" s="240">
        <f t="shared" si="2"/>
        <v>0</v>
      </c>
      <c r="G22" s="240">
        <f t="shared" si="2"/>
        <v>0</v>
      </c>
      <c r="H22" s="240">
        <f t="shared" si="2"/>
        <v>0</v>
      </c>
      <c r="I22" s="240">
        <f t="shared" si="2"/>
        <v>0</v>
      </c>
      <c r="J22" s="240">
        <f t="shared" si="2"/>
        <v>0</v>
      </c>
      <c r="K22" s="240">
        <f t="shared" si="2"/>
        <v>0</v>
      </c>
      <c r="L22" s="240">
        <f t="shared" si="2"/>
        <v>0</v>
      </c>
      <c r="M22" s="240">
        <f t="shared" si="2"/>
        <v>0</v>
      </c>
      <c r="N22" s="240">
        <f t="shared" si="2"/>
        <v>0</v>
      </c>
      <c r="O22" s="240">
        <f t="shared" si="2"/>
        <v>0</v>
      </c>
      <c r="P22" s="240">
        <f t="shared" si="2"/>
        <v>0</v>
      </c>
      <c r="Q22" s="240">
        <f t="shared" si="2"/>
        <v>0</v>
      </c>
      <c r="R22" s="240">
        <f t="shared" si="2"/>
        <v>0</v>
      </c>
      <c r="S22" s="240">
        <f t="shared" si="2"/>
        <v>0</v>
      </c>
      <c r="T22" s="240">
        <f t="shared" si="2"/>
        <v>0</v>
      </c>
      <c r="U22" s="240">
        <f t="shared" si="2"/>
        <v>0</v>
      </c>
      <c r="V22" s="240">
        <f t="shared" si="2"/>
        <v>0</v>
      </c>
      <c r="W22" s="240">
        <f t="shared" si="2"/>
        <v>0</v>
      </c>
      <c r="X22" s="240">
        <f t="shared" si="2"/>
        <v>0</v>
      </c>
      <c r="Y22" s="240">
        <f t="shared" si="2"/>
        <v>0</v>
      </c>
      <c r="Z22" s="240">
        <f t="shared" si="2"/>
        <v>5.2941666666666674</v>
      </c>
      <c r="AA22" s="240">
        <f t="shared" si="2"/>
        <v>1</v>
      </c>
      <c r="AB22" s="240">
        <f t="shared" si="2"/>
        <v>0</v>
      </c>
      <c r="AC22" s="240">
        <f t="shared" si="2"/>
        <v>0</v>
      </c>
      <c r="AD22" s="240">
        <f t="shared" si="2"/>
        <v>0</v>
      </c>
      <c r="AE22" s="240">
        <f t="shared" si="2"/>
        <v>0</v>
      </c>
      <c r="AF22" s="240">
        <f t="shared" si="2"/>
        <v>0</v>
      </c>
      <c r="AG22" s="240">
        <f t="shared" si="2"/>
        <v>5.2941666666666674</v>
      </c>
      <c r="AH22" s="240">
        <f t="shared" si="2"/>
        <v>0</v>
      </c>
      <c r="AI22" s="240">
        <f t="shared" si="2"/>
        <v>0</v>
      </c>
      <c r="AJ22" s="240">
        <f t="shared" si="2"/>
        <v>0</v>
      </c>
      <c r="AK22" s="240">
        <f t="shared" si="2"/>
        <v>0</v>
      </c>
      <c r="AL22" s="240">
        <f t="shared" si="2"/>
        <v>0</v>
      </c>
    </row>
    <row r="23" spans="1:41">
      <c r="A23" s="238" t="str">
        <f>'[2]2'!A21</f>
        <v>0.6</v>
      </c>
      <c r="B23" s="238" t="str">
        <f>'[2]2'!B21</f>
        <v>Прочие инвестиционные проекты, всего</v>
      </c>
      <c r="C23" s="239">
        <v>0</v>
      </c>
      <c r="D23" s="240">
        <f t="shared" ref="D23:Y23" si="3">D29</f>
        <v>0</v>
      </c>
      <c r="E23" s="240">
        <f t="shared" si="3"/>
        <v>0</v>
      </c>
      <c r="F23" s="240">
        <f t="shared" si="3"/>
        <v>0</v>
      </c>
      <c r="G23" s="240">
        <f t="shared" si="3"/>
        <v>0</v>
      </c>
      <c r="H23" s="240">
        <f t="shared" si="3"/>
        <v>0</v>
      </c>
      <c r="I23" s="240">
        <f t="shared" si="3"/>
        <v>0</v>
      </c>
      <c r="J23" s="240">
        <f t="shared" si="3"/>
        <v>0</v>
      </c>
      <c r="K23" s="240">
        <f t="shared" si="3"/>
        <v>0</v>
      </c>
      <c r="L23" s="240">
        <f t="shared" si="3"/>
        <v>0</v>
      </c>
      <c r="M23" s="240">
        <f t="shared" si="3"/>
        <v>0</v>
      </c>
      <c r="N23" s="240">
        <f t="shared" si="3"/>
        <v>0</v>
      </c>
      <c r="O23" s="240">
        <f t="shared" si="3"/>
        <v>0</v>
      </c>
      <c r="P23" s="240">
        <f t="shared" si="3"/>
        <v>0</v>
      </c>
      <c r="Q23" s="240">
        <f t="shared" si="3"/>
        <v>0</v>
      </c>
      <c r="R23" s="240">
        <f t="shared" si="3"/>
        <v>0</v>
      </c>
      <c r="S23" s="240">
        <f t="shared" si="3"/>
        <v>0</v>
      </c>
      <c r="T23" s="240">
        <f t="shared" si="3"/>
        <v>0</v>
      </c>
      <c r="U23" s="240">
        <f t="shared" si="3"/>
        <v>0</v>
      </c>
      <c r="V23" s="240">
        <f t="shared" si="3"/>
        <v>0</v>
      </c>
      <c r="W23" s="240">
        <f t="shared" si="3"/>
        <v>0</v>
      </c>
      <c r="X23" s="240">
        <f t="shared" si="3"/>
        <v>0</v>
      </c>
      <c r="Y23" s="240">
        <f t="shared" si="3"/>
        <v>0</v>
      </c>
      <c r="Z23" s="240">
        <f>Z32</f>
        <v>0.17916666666666667</v>
      </c>
      <c r="AA23" s="240">
        <f t="shared" ref="AA23:AL23" si="4">AA32</f>
        <v>0.16</v>
      </c>
      <c r="AB23" s="240">
        <f t="shared" si="4"/>
        <v>0</v>
      </c>
      <c r="AC23" s="240">
        <f t="shared" si="4"/>
        <v>0</v>
      </c>
      <c r="AD23" s="240">
        <f t="shared" si="4"/>
        <v>0</v>
      </c>
      <c r="AE23" s="240">
        <f t="shared" si="4"/>
        <v>0</v>
      </c>
      <c r="AF23" s="240">
        <f t="shared" si="4"/>
        <v>0</v>
      </c>
      <c r="AG23" s="240">
        <f t="shared" si="4"/>
        <v>0.17916666666666667</v>
      </c>
      <c r="AH23" s="240">
        <f t="shared" si="4"/>
        <v>0.16</v>
      </c>
      <c r="AI23" s="240">
        <f t="shared" si="4"/>
        <v>0</v>
      </c>
      <c r="AJ23" s="240">
        <f t="shared" si="4"/>
        <v>0</v>
      </c>
      <c r="AK23" s="240">
        <f t="shared" si="4"/>
        <v>0</v>
      </c>
      <c r="AL23" s="240">
        <f t="shared" si="4"/>
        <v>0</v>
      </c>
    </row>
    <row r="24" spans="1:41" ht="31.5">
      <c r="A24" s="238">
        <f>'[2]2'!A22</f>
        <v>0</v>
      </c>
      <c r="B24" s="238" t="str">
        <f>'[2]2'!B22</f>
        <v>Технологическое присоединение, всего, в том числе:</v>
      </c>
      <c r="C24" s="239">
        <v>0</v>
      </c>
      <c r="D24" s="240">
        <v>0</v>
      </c>
      <c r="E24" s="240">
        <v>0</v>
      </c>
      <c r="F24" s="240">
        <v>0</v>
      </c>
      <c r="G24" s="240">
        <v>0</v>
      </c>
      <c r="H24" s="240">
        <v>0</v>
      </c>
      <c r="I24" s="240">
        <v>0</v>
      </c>
      <c r="J24" s="240">
        <v>0</v>
      </c>
      <c r="K24" s="240">
        <v>0</v>
      </c>
      <c r="L24" s="240">
        <v>0</v>
      </c>
      <c r="M24" s="240">
        <v>0</v>
      </c>
      <c r="N24" s="240">
        <v>0</v>
      </c>
      <c r="O24" s="240">
        <v>0</v>
      </c>
      <c r="P24" s="240">
        <v>0</v>
      </c>
      <c r="Q24" s="240">
        <v>0</v>
      </c>
      <c r="R24" s="240">
        <v>0</v>
      </c>
      <c r="S24" s="240">
        <v>0</v>
      </c>
      <c r="T24" s="240">
        <v>0</v>
      </c>
      <c r="U24" s="240">
        <v>0</v>
      </c>
      <c r="V24" s="240">
        <v>0</v>
      </c>
      <c r="W24" s="240">
        <v>0</v>
      </c>
      <c r="X24" s="240">
        <v>0</v>
      </c>
      <c r="Y24" s="240">
        <v>0</v>
      </c>
      <c r="Z24" s="240">
        <v>0</v>
      </c>
      <c r="AA24" s="240">
        <v>0</v>
      </c>
      <c r="AB24" s="240">
        <v>0</v>
      </c>
      <c r="AC24" s="240">
        <v>0</v>
      </c>
      <c r="AD24" s="240">
        <v>0</v>
      </c>
      <c r="AE24" s="240">
        <v>0</v>
      </c>
      <c r="AF24" s="240">
        <v>0</v>
      </c>
      <c r="AG24" s="240">
        <v>0</v>
      </c>
      <c r="AH24" s="240">
        <v>0</v>
      </c>
      <c r="AI24" s="240">
        <v>0</v>
      </c>
      <c r="AJ24" s="240">
        <v>0</v>
      </c>
      <c r="AK24" s="240">
        <v>0</v>
      </c>
      <c r="AL24" s="240">
        <v>0</v>
      </c>
    </row>
    <row r="25" spans="1:41">
      <c r="A25" s="238">
        <f>'[2]2'!A23</f>
        <v>0</v>
      </c>
      <c r="B25" s="238" t="str">
        <f>'[2]2'!B23</f>
        <v>Республика Марий Эл</v>
      </c>
      <c r="C25" s="239">
        <v>0</v>
      </c>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row>
    <row r="26" spans="1:41" ht="47.25">
      <c r="A26" s="238" t="str">
        <f>'[2]2'!A24</f>
        <v>1.2.2</v>
      </c>
      <c r="B26" s="238" t="str">
        <f>'[2]2'!B24</f>
        <v>Реконструкция, модернизация, техническое перевооружение линий электропередачи, всего, в том числе:</v>
      </c>
      <c r="C26" s="239">
        <v>0</v>
      </c>
      <c r="D26" s="240">
        <f t="shared" ref="D26:S27" si="5">D27</f>
        <v>0</v>
      </c>
      <c r="E26" s="240">
        <f t="shared" si="5"/>
        <v>0</v>
      </c>
      <c r="F26" s="240">
        <f t="shared" si="5"/>
        <v>0</v>
      </c>
      <c r="G26" s="240">
        <f t="shared" si="5"/>
        <v>0</v>
      </c>
      <c r="H26" s="240">
        <f t="shared" si="5"/>
        <v>0</v>
      </c>
      <c r="I26" s="240">
        <f t="shared" si="5"/>
        <v>0</v>
      </c>
      <c r="J26" s="240">
        <f t="shared" si="5"/>
        <v>0</v>
      </c>
      <c r="K26" s="240">
        <f t="shared" si="5"/>
        <v>0</v>
      </c>
      <c r="L26" s="240">
        <f t="shared" si="5"/>
        <v>0</v>
      </c>
      <c r="M26" s="240">
        <f t="shared" si="5"/>
        <v>0</v>
      </c>
      <c r="N26" s="240">
        <f t="shared" si="5"/>
        <v>0</v>
      </c>
      <c r="O26" s="240">
        <f t="shared" si="5"/>
        <v>0</v>
      </c>
      <c r="P26" s="240">
        <f t="shared" si="5"/>
        <v>0</v>
      </c>
      <c r="Q26" s="240">
        <f t="shared" si="5"/>
        <v>0</v>
      </c>
      <c r="R26" s="240">
        <f t="shared" si="5"/>
        <v>0</v>
      </c>
      <c r="S26" s="240">
        <f t="shared" si="5"/>
        <v>0</v>
      </c>
      <c r="T26" s="240">
        <f t="shared" ref="T26:AI27" si="6">T27</f>
        <v>0</v>
      </c>
      <c r="U26" s="240">
        <f t="shared" si="6"/>
        <v>0</v>
      </c>
      <c r="V26" s="240">
        <f t="shared" si="6"/>
        <v>0</v>
      </c>
      <c r="W26" s="240">
        <f t="shared" si="6"/>
        <v>0</v>
      </c>
      <c r="X26" s="240">
        <f t="shared" si="6"/>
        <v>0</v>
      </c>
      <c r="Y26" s="240">
        <f t="shared" si="6"/>
        <v>0</v>
      </c>
      <c r="Z26" s="240">
        <f t="shared" si="6"/>
        <v>5.2941666666666674</v>
      </c>
      <c r="AA26" s="240">
        <f t="shared" si="6"/>
        <v>1</v>
      </c>
      <c r="AB26" s="240">
        <f t="shared" si="6"/>
        <v>0</v>
      </c>
      <c r="AC26" s="240">
        <f t="shared" si="6"/>
        <v>0</v>
      </c>
      <c r="AD26" s="240">
        <f t="shared" si="6"/>
        <v>0</v>
      </c>
      <c r="AE26" s="240">
        <f t="shared" si="6"/>
        <v>0</v>
      </c>
      <c r="AF26" s="240">
        <f t="shared" si="6"/>
        <v>0</v>
      </c>
      <c r="AG26" s="240">
        <f t="shared" si="6"/>
        <v>5.2941666666666674</v>
      </c>
      <c r="AH26" s="240">
        <f t="shared" si="6"/>
        <v>0</v>
      </c>
      <c r="AI26" s="240">
        <f t="shared" si="6"/>
        <v>0</v>
      </c>
      <c r="AJ26" s="240">
        <f t="shared" ref="AJ26:AN26" si="7">AJ27</f>
        <v>0</v>
      </c>
      <c r="AK26" s="240">
        <f t="shared" si="7"/>
        <v>0</v>
      </c>
      <c r="AL26" s="240">
        <f t="shared" si="7"/>
        <v>0</v>
      </c>
    </row>
    <row r="27" spans="1:41" ht="31.5">
      <c r="A27" s="238" t="str">
        <f>'[2]2'!A25</f>
        <v>1.2.2.1</v>
      </c>
      <c r="B27" s="238" t="str">
        <f>'[2]2'!B25</f>
        <v>Реконструкция линий электропередачи, всего, в том числе:</v>
      </c>
      <c r="C27" s="239">
        <v>0</v>
      </c>
      <c r="D27" s="240">
        <f t="shared" si="5"/>
        <v>0</v>
      </c>
      <c r="E27" s="240">
        <f t="shared" si="5"/>
        <v>0</v>
      </c>
      <c r="F27" s="240">
        <f t="shared" si="5"/>
        <v>0</v>
      </c>
      <c r="G27" s="240">
        <f t="shared" si="5"/>
        <v>0</v>
      </c>
      <c r="H27" s="240">
        <f t="shared" si="5"/>
        <v>0</v>
      </c>
      <c r="I27" s="240">
        <f t="shared" si="5"/>
        <v>0</v>
      </c>
      <c r="J27" s="240">
        <f t="shared" si="5"/>
        <v>0</v>
      </c>
      <c r="K27" s="240">
        <f t="shared" si="5"/>
        <v>0</v>
      </c>
      <c r="L27" s="240">
        <f t="shared" si="5"/>
        <v>0</v>
      </c>
      <c r="M27" s="240">
        <f t="shared" si="5"/>
        <v>0</v>
      </c>
      <c r="N27" s="240">
        <f t="shared" si="5"/>
        <v>0</v>
      </c>
      <c r="O27" s="240">
        <f t="shared" si="5"/>
        <v>0</v>
      </c>
      <c r="P27" s="240">
        <f t="shared" si="5"/>
        <v>0</v>
      </c>
      <c r="Q27" s="240">
        <f t="shared" si="5"/>
        <v>0</v>
      </c>
      <c r="R27" s="240">
        <f t="shared" si="5"/>
        <v>0</v>
      </c>
      <c r="S27" s="240">
        <f t="shared" si="5"/>
        <v>0</v>
      </c>
      <c r="T27" s="240">
        <f t="shared" si="6"/>
        <v>0</v>
      </c>
      <c r="U27" s="240">
        <f t="shared" si="6"/>
        <v>0</v>
      </c>
      <c r="V27" s="240">
        <f t="shared" si="6"/>
        <v>0</v>
      </c>
      <c r="W27" s="240">
        <f t="shared" si="6"/>
        <v>0</v>
      </c>
      <c r="X27" s="240">
        <f t="shared" si="6"/>
        <v>0</v>
      </c>
      <c r="Y27" s="240">
        <f t="shared" si="6"/>
        <v>0</v>
      </c>
      <c r="Z27" s="240">
        <f>SUM(Z28:Z31)</f>
        <v>5.2941666666666674</v>
      </c>
      <c r="AA27" s="240">
        <f t="shared" ref="AA27:AL27" si="8">SUM(AA28:AA31)</f>
        <v>1</v>
      </c>
      <c r="AB27" s="240">
        <f t="shared" si="8"/>
        <v>0</v>
      </c>
      <c r="AC27" s="240">
        <f t="shared" si="8"/>
        <v>0</v>
      </c>
      <c r="AD27" s="240">
        <f t="shared" si="8"/>
        <v>0</v>
      </c>
      <c r="AE27" s="240">
        <f t="shared" si="8"/>
        <v>0</v>
      </c>
      <c r="AF27" s="240">
        <f t="shared" si="8"/>
        <v>0</v>
      </c>
      <c r="AG27" s="240">
        <f t="shared" si="8"/>
        <v>5.2941666666666674</v>
      </c>
      <c r="AH27" s="240">
        <f t="shared" si="8"/>
        <v>0</v>
      </c>
      <c r="AI27" s="240">
        <f t="shared" si="8"/>
        <v>0</v>
      </c>
      <c r="AJ27" s="240">
        <f t="shared" si="8"/>
        <v>0</v>
      </c>
      <c r="AK27" s="240">
        <f t="shared" si="8"/>
        <v>0</v>
      </c>
      <c r="AL27" s="240">
        <f t="shared" si="8"/>
        <v>0</v>
      </c>
    </row>
    <row r="28" spans="1:41" ht="129" customHeight="1">
      <c r="A28" s="257" t="s">
        <v>8</v>
      </c>
      <c r="B28" s="258" t="s">
        <v>80</v>
      </c>
      <c r="C28" s="259" t="s">
        <v>72</v>
      </c>
      <c r="D28" s="242">
        <v>0</v>
      </c>
      <c r="E28" s="242">
        <v>0</v>
      </c>
      <c r="F28" s="242">
        <v>0</v>
      </c>
      <c r="G28" s="242">
        <v>0</v>
      </c>
      <c r="H28" s="242">
        <v>0</v>
      </c>
      <c r="I28" s="242">
        <v>0</v>
      </c>
      <c r="J28" s="242">
        <v>0</v>
      </c>
      <c r="K28" s="242">
        <v>0</v>
      </c>
      <c r="L28" s="242">
        <v>0</v>
      </c>
      <c r="M28" s="242">
        <v>0</v>
      </c>
      <c r="N28" s="242">
        <v>0</v>
      </c>
      <c r="O28" s="242">
        <v>0</v>
      </c>
      <c r="P28" s="242">
        <v>0</v>
      </c>
      <c r="Q28" s="242">
        <v>0</v>
      </c>
      <c r="R28" s="242">
        <v>0</v>
      </c>
      <c r="S28" s="242">
        <v>0</v>
      </c>
      <c r="T28" s="242">
        <v>0</v>
      </c>
      <c r="U28" s="242">
        <v>0</v>
      </c>
      <c r="V28" s="242">
        <v>0</v>
      </c>
      <c r="W28" s="242">
        <v>0</v>
      </c>
      <c r="X28" s="242">
        <v>0</v>
      </c>
      <c r="Y28" s="242">
        <v>0</v>
      </c>
      <c r="Z28" s="244">
        <f>6.178/1.2</f>
        <v>5.1483333333333334</v>
      </c>
      <c r="AA28" s="242">
        <f>'[4]4'!AX28</f>
        <v>0</v>
      </c>
      <c r="AB28" s="242">
        <f>'[4]4'!AY28</f>
        <v>0</v>
      </c>
      <c r="AC28" s="242">
        <f>'[4]4'!AZ28</f>
        <v>0</v>
      </c>
      <c r="AD28" s="242">
        <f>'[4]4'!BA28</f>
        <v>0</v>
      </c>
      <c r="AE28" s="242">
        <f>'[4]4'!BB28</f>
        <v>0</v>
      </c>
      <c r="AF28" s="242">
        <f>'[4]4'!BC28</f>
        <v>0</v>
      </c>
      <c r="AG28" s="242">
        <f>Z28</f>
        <v>5.1483333333333334</v>
      </c>
      <c r="AH28" s="242">
        <f>'[4]4'!BE28</f>
        <v>0</v>
      </c>
      <c r="AI28" s="242">
        <f>'[4]4'!BF28</f>
        <v>0</v>
      </c>
      <c r="AJ28" s="242">
        <v>0</v>
      </c>
      <c r="AK28" s="242">
        <f>'[4]4'!BH28</f>
        <v>0</v>
      </c>
      <c r="AL28" s="242">
        <f>'[4]4'!BI28</f>
        <v>0</v>
      </c>
    </row>
    <row r="29" spans="1:41" ht="129" customHeight="1">
      <c r="A29" s="257" t="s">
        <v>73</v>
      </c>
      <c r="B29" s="258" t="s">
        <v>82</v>
      </c>
      <c r="C29" s="259" t="s">
        <v>75</v>
      </c>
      <c r="D29" s="242">
        <f t="shared" ref="D29:AL31" si="9">SUM(D32:D33)</f>
        <v>0</v>
      </c>
      <c r="E29" s="242">
        <f t="shared" si="9"/>
        <v>0</v>
      </c>
      <c r="F29" s="242">
        <f t="shared" si="9"/>
        <v>0</v>
      </c>
      <c r="G29" s="242">
        <f t="shared" si="9"/>
        <v>0</v>
      </c>
      <c r="H29" s="242">
        <f t="shared" si="9"/>
        <v>0</v>
      </c>
      <c r="I29" s="242">
        <f t="shared" si="9"/>
        <v>0</v>
      </c>
      <c r="J29" s="242">
        <f t="shared" si="9"/>
        <v>0</v>
      </c>
      <c r="K29" s="242">
        <f t="shared" si="9"/>
        <v>0</v>
      </c>
      <c r="L29" s="242">
        <f t="shared" si="9"/>
        <v>0</v>
      </c>
      <c r="M29" s="242">
        <f t="shared" si="9"/>
        <v>0</v>
      </c>
      <c r="N29" s="242">
        <f t="shared" si="9"/>
        <v>0</v>
      </c>
      <c r="O29" s="242">
        <f t="shared" si="9"/>
        <v>0</v>
      </c>
      <c r="P29" s="242">
        <f t="shared" si="9"/>
        <v>0</v>
      </c>
      <c r="Q29" s="242">
        <f t="shared" si="9"/>
        <v>0</v>
      </c>
      <c r="R29" s="242">
        <f t="shared" si="9"/>
        <v>0</v>
      </c>
      <c r="S29" s="242">
        <f t="shared" si="9"/>
        <v>0</v>
      </c>
      <c r="T29" s="242">
        <f t="shared" si="9"/>
        <v>0</v>
      </c>
      <c r="U29" s="242">
        <f t="shared" si="9"/>
        <v>0</v>
      </c>
      <c r="V29" s="242">
        <f t="shared" si="9"/>
        <v>0</v>
      </c>
      <c r="W29" s="242">
        <f t="shared" si="9"/>
        <v>0</v>
      </c>
      <c r="X29" s="242">
        <f t="shared" si="9"/>
        <v>0</v>
      </c>
      <c r="Y29" s="242">
        <f t="shared" si="9"/>
        <v>0</v>
      </c>
      <c r="Z29" s="244">
        <f>0.057/1.2</f>
        <v>4.7500000000000001E-2</v>
      </c>
      <c r="AA29" s="242">
        <v>0</v>
      </c>
      <c r="AB29" s="242">
        <f t="shared" si="9"/>
        <v>0</v>
      </c>
      <c r="AC29" s="242">
        <f t="shared" si="9"/>
        <v>0</v>
      </c>
      <c r="AD29" s="242">
        <f t="shared" si="9"/>
        <v>0</v>
      </c>
      <c r="AE29" s="242">
        <f t="shared" si="9"/>
        <v>0</v>
      </c>
      <c r="AF29" s="241">
        <f t="shared" si="9"/>
        <v>0</v>
      </c>
      <c r="AG29" s="242">
        <f>Z29</f>
        <v>4.7500000000000001E-2</v>
      </c>
      <c r="AH29" s="241">
        <v>0</v>
      </c>
      <c r="AI29" s="241">
        <f t="shared" si="9"/>
        <v>0</v>
      </c>
      <c r="AJ29" s="241">
        <f t="shared" si="9"/>
        <v>0</v>
      </c>
      <c r="AK29" s="241">
        <f t="shared" si="9"/>
        <v>0</v>
      </c>
      <c r="AL29" s="241">
        <f t="shared" si="9"/>
        <v>0</v>
      </c>
    </row>
    <row r="30" spans="1:41" ht="120" customHeight="1">
      <c r="A30" s="257" t="s">
        <v>257</v>
      </c>
      <c r="B30" s="258" t="s">
        <v>83</v>
      </c>
      <c r="C30" s="259" t="s">
        <v>75</v>
      </c>
      <c r="D30" s="242">
        <f t="shared" si="9"/>
        <v>0</v>
      </c>
      <c r="E30" s="242">
        <f t="shared" si="9"/>
        <v>0</v>
      </c>
      <c r="F30" s="242">
        <f t="shared" si="9"/>
        <v>0</v>
      </c>
      <c r="G30" s="242">
        <f t="shared" si="9"/>
        <v>0</v>
      </c>
      <c r="H30" s="242">
        <f t="shared" si="9"/>
        <v>0</v>
      </c>
      <c r="I30" s="242">
        <f t="shared" si="9"/>
        <v>0</v>
      </c>
      <c r="J30" s="242">
        <f t="shared" si="9"/>
        <v>0</v>
      </c>
      <c r="K30" s="242">
        <f t="shared" si="9"/>
        <v>0</v>
      </c>
      <c r="L30" s="242">
        <f t="shared" si="9"/>
        <v>0</v>
      </c>
      <c r="M30" s="242">
        <f t="shared" si="9"/>
        <v>0</v>
      </c>
      <c r="N30" s="242">
        <f t="shared" si="9"/>
        <v>0</v>
      </c>
      <c r="O30" s="242">
        <f t="shared" si="9"/>
        <v>0</v>
      </c>
      <c r="P30" s="242">
        <f t="shared" si="9"/>
        <v>0</v>
      </c>
      <c r="Q30" s="242">
        <f t="shared" si="9"/>
        <v>0</v>
      </c>
      <c r="R30" s="242">
        <f t="shared" si="9"/>
        <v>0</v>
      </c>
      <c r="S30" s="242">
        <f t="shared" si="9"/>
        <v>0</v>
      </c>
      <c r="T30" s="242">
        <f t="shared" si="9"/>
        <v>0</v>
      </c>
      <c r="U30" s="242">
        <f t="shared" si="9"/>
        <v>0</v>
      </c>
      <c r="V30" s="242">
        <f t="shared" si="9"/>
        <v>0</v>
      </c>
      <c r="W30" s="242">
        <f t="shared" si="9"/>
        <v>0</v>
      </c>
      <c r="X30" s="242">
        <f t="shared" si="9"/>
        <v>0</v>
      </c>
      <c r="Y30" s="242">
        <f t="shared" si="9"/>
        <v>0</v>
      </c>
      <c r="Z30" s="244">
        <f>0.071/1.2</f>
        <v>5.9166666666666666E-2</v>
      </c>
      <c r="AA30" s="242">
        <v>0</v>
      </c>
      <c r="AB30" s="242">
        <f t="shared" si="9"/>
        <v>0</v>
      </c>
      <c r="AC30" s="242">
        <f t="shared" si="9"/>
        <v>0</v>
      </c>
      <c r="AD30" s="242">
        <f t="shared" si="9"/>
        <v>0</v>
      </c>
      <c r="AE30" s="242">
        <f t="shared" si="9"/>
        <v>0</v>
      </c>
      <c r="AF30" s="241">
        <f t="shared" si="9"/>
        <v>0</v>
      </c>
      <c r="AG30" s="242">
        <f>Z30</f>
        <v>5.9166666666666666E-2</v>
      </c>
      <c r="AH30" s="241">
        <v>0</v>
      </c>
      <c r="AI30" s="241">
        <f t="shared" si="9"/>
        <v>0</v>
      </c>
      <c r="AJ30" s="241">
        <f t="shared" si="9"/>
        <v>0</v>
      </c>
      <c r="AK30" s="241">
        <f t="shared" si="9"/>
        <v>0</v>
      </c>
      <c r="AL30" s="241">
        <f t="shared" si="9"/>
        <v>0</v>
      </c>
    </row>
    <row r="31" spans="1:41" ht="129" customHeight="1">
      <c r="A31" s="257" t="s">
        <v>258</v>
      </c>
      <c r="B31" s="258" t="s">
        <v>85</v>
      </c>
      <c r="C31" s="259" t="s">
        <v>86</v>
      </c>
      <c r="D31" s="242">
        <f t="shared" si="9"/>
        <v>0</v>
      </c>
      <c r="E31" s="242">
        <f t="shared" si="9"/>
        <v>0</v>
      </c>
      <c r="F31" s="242">
        <f t="shared" si="9"/>
        <v>0</v>
      </c>
      <c r="G31" s="242">
        <f t="shared" si="9"/>
        <v>0</v>
      </c>
      <c r="H31" s="242">
        <f t="shared" si="9"/>
        <v>0</v>
      </c>
      <c r="I31" s="242">
        <f t="shared" si="9"/>
        <v>0</v>
      </c>
      <c r="J31" s="242">
        <f t="shared" si="9"/>
        <v>0</v>
      </c>
      <c r="K31" s="242">
        <f t="shared" si="9"/>
        <v>0</v>
      </c>
      <c r="L31" s="242">
        <f t="shared" si="9"/>
        <v>0</v>
      </c>
      <c r="M31" s="242">
        <f t="shared" si="9"/>
        <v>0</v>
      </c>
      <c r="N31" s="242">
        <f t="shared" si="9"/>
        <v>0</v>
      </c>
      <c r="O31" s="242">
        <f t="shared" si="9"/>
        <v>0</v>
      </c>
      <c r="P31" s="242">
        <f t="shared" si="9"/>
        <v>0</v>
      </c>
      <c r="Q31" s="242">
        <f t="shared" si="9"/>
        <v>0</v>
      </c>
      <c r="R31" s="242">
        <f t="shared" si="9"/>
        <v>0</v>
      </c>
      <c r="S31" s="242">
        <f t="shared" si="9"/>
        <v>0</v>
      </c>
      <c r="T31" s="242">
        <f t="shared" si="9"/>
        <v>0</v>
      </c>
      <c r="U31" s="242">
        <f t="shared" si="9"/>
        <v>0</v>
      </c>
      <c r="V31" s="242">
        <f t="shared" si="9"/>
        <v>0</v>
      </c>
      <c r="W31" s="242">
        <f t="shared" si="9"/>
        <v>0</v>
      </c>
      <c r="X31" s="242">
        <f t="shared" si="9"/>
        <v>0</v>
      </c>
      <c r="Y31" s="242">
        <f t="shared" si="9"/>
        <v>0</v>
      </c>
      <c r="Z31" s="244">
        <f>0.047/1.2</f>
        <v>3.9166666666666669E-2</v>
      </c>
      <c r="AA31" s="242">
        <v>1</v>
      </c>
      <c r="AB31" s="242">
        <f t="shared" si="9"/>
        <v>0</v>
      </c>
      <c r="AC31" s="242">
        <f t="shared" si="9"/>
        <v>0</v>
      </c>
      <c r="AD31" s="242">
        <f t="shared" si="9"/>
        <v>0</v>
      </c>
      <c r="AE31" s="242">
        <f t="shared" si="9"/>
        <v>0</v>
      </c>
      <c r="AF31" s="241">
        <f t="shared" si="9"/>
        <v>0</v>
      </c>
      <c r="AG31" s="242">
        <f>Z31</f>
        <v>3.9166666666666669E-2</v>
      </c>
      <c r="AH31" s="241">
        <v>0</v>
      </c>
      <c r="AI31" s="241">
        <f t="shared" si="9"/>
        <v>0</v>
      </c>
      <c r="AJ31" s="241">
        <f t="shared" si="9"/>
        <v>0</v>
      </c>
      <c r="AK31" s="241">
        <f t="shared" si="9"/>
        <v>0</v>
      </c>
      <c r="AL31" s="241">
        <f t="shared" si="9"/>
        <v>0</v>
      </c>
    </row>
    <row r="32" spans="1:41" ht="31.5">
      <c r="A32" s="15" t="s">
        <v>5</v>
      </c>
      <c r="B32" s="115" t="s">
        <v>4</v>
      </c>
      <c r="C32" s="238"/>
      <c r="D32" s="240">
        <v>0</v>
      </c>
      <c r="E32" s="240">
        <v>0</v>
      </c>
      <c r="F32" s="240">
        <v>0</v>
      </c>
      <c r="G32" s="240">
        <v>0</v>
      </c>
      <c r="H32" s="240">
        <v>0</v>
      </c>
      <c r="I32" s="240">
        <v>0</v>
      </c>
      <c r="J32" s="240">
        <v>0</v>
      </c>
      <c r="K32" s="240">
        <v>0</v>
      </c>
      <c r="L32" s="240">
        <v>0</v>
      </c>
      <c r="M32" s="240">
        <v>0</v>
      </c>
      <c r="N32" s="240">
        <v>0</v>
      </c>
      <c r="O32" s="240">
        <v>0</v>
      </c>
      <c r="P32" s="240">
        <v>0</v>
      </c>
      <c r="Q32" s="240">
        <v>0</v>
      </c>
      <c r="R32" s="240">
        <v>0</v>
      </c>
      <c r="S32" s="240">
        <v>0</v>
      </c>
      <c r="T32" s="240">
        <v>0</v>
      </c>
      <c r="U32" s="240">
        <v>0</v>
      </c>
      <c r="V32" s="240">
        <v>0</v>
      </c>
      <c r="W32" s="240">
        <v>0</v>
      </c>
      <c r="X32" s="240">
        <v>0</v>
      </c>
      <c r="Y32" s="240">
        <f>'[4]4'!AV33</f>
        <v>0</v>
      </c>
      <c r="Z32" s="240">
        <f>Z33</f>
        <v>0.17916666666666667</v>
      </c>
      <c r="AA32" s="240">
        <f>AA33</f>
        <v>0.16</v>
      </c>
      <c r="AB32" s="240">
        <f t="shared" ref="AB32:AL32" si="10">AB33</f>
        <v>0</v>
      </c>
      <c r="AC32" s="240">
        <f t="shared" si="10"/>
        <v>0</v>
      </c>
      <c r="AD32" s="240">
        <f t="shared" si="10"/>
        <v>0</v>
      </c>
      <c r="AE32" s="240">
        <f t="shared" si="10"/>
        <v>0</v>
      </c>
      <c r="AF32" s="240">
        <f t="shared" si="10"/>
        <v>0</v>
      </c>
      <c r="AG32" s="240">
        <f t="shared" si="10"/>
        <v>0.17916666666666667</v>
      </c>
      <c r="AH32" s="240">
        <f t="shared" si="10"/>
        <v>0.16</v>
      </c>
      <c r="AI32" s="240">
        <f t="shared" si="10"/>
        <v>0</v>
      </c>
      <c r="AJ32" s="240">
        <f t="shared" si="10"/>
        <v>0</v>
      </c>
      <c r="AK32" s="240">
        <f t="shared" si="10"/>
        <v>0</v>
      </c>
      <c r="AL32" s="254">
        <f t="shared" si="10"/>
        <v>0</v>
      </c>
      <c r="AM32" s="250"/>
      <c r="AN32" s="250"/>
      <c r="AO32" s="250"/>
    </row>
    <row r="33" spans="1:41" ht="63">
      <c r="A33" s="260" t="s">
        <v>3</v>
      </c>
      <c r="B33" s="260" t="s">
        <v>76</v>
      </c>
      <c r="C33" s="261" t="s">
        <v>77</v>
      </c>
      <c r="D33" s="242">
        <v>0</v>
      </c>
      <c r="E33" s="242">
        <v>0</v>
      </c>
      <c r="F33" s="242">
        <v>0</v>
      </c>
      <c r="G33" s="242">
        <v>0</v>
      </c>
      <c r="H33" s="242">
        <v>0</v>
      </c>
      <c r="I33" s="242">
        <v>0</v>
      </c>
      <c r="J33" s="242">
        <v>0</v>
      </c>
      <c r="K33" s="242">
        <v>0</v>
      </c>
      <c r="L33" s="242">
        <v>0</v>
      </c>
      <c r="M33" s="242">
        <v>0</v>
      </c>
      <c r="N33" s="242">
        <v>0</v>
      </c>
      <c r="O33" s="242">
        <v>0</v>
      </c>
      <c r="P33" s="242">
        <v>0</v>
      </c>
      <c r="Q33" s="242">
        <v>0</v>
      </c>
      <c r="R33" s="242">
        <v>0</v>
      </c>
      <c r="S33" s="242">
        <v>0</v>
      </c>
      <c r="T33" s="242">
        <v>0</v>
      </c>
      <c r="U33" s="242">
        <v>0</v>
      </c>
      <c r="V33" s="242">
        <v>0</v>
      </c>
      <c r="W33" s="242">
        <v>0</v>
      </c>
      <c r="X33" s="242">
        <v>0</v>
      </c>
      <c r="Y33" s="242">
        <f>'[4]4'!AV34</f>
        <v>0</v>
      </c>
      <c r="Z33" s="242">
        <v>0.17916666666666667</v>
      </c>
      <c r="AA33" s="242">
        <v>0.16</v>
      </c>
      <c r="AB33" s="242">
        <f>'[4]4'!AY34</f>
        <v>0</v>
      </c>
      <c r="AC33" s="242">
        <f>'[4]4'!AZ34</f>
        <v>0</v>
      </c>
      <c r="AD33" s="242">
        <f>'[4]4'!BA34</f>
        <v>0</v>
      </c>
      <c r="AE33" s="242">
        <f>'[4]4'!BB34</f>
        <v>0</v>
      </c>
      <c r="AF33" s="242">
        <f>'[4]4'!BC34</f>
        <v>0</v>
      </c>
      <c r="AG33" s="242">
        <f>Z33</f>
        <v>0.17916666666666667</v>
      </c>
      <c r="AH33" s="242">
        <f t="shared" ref="AH33:AL33" si="11">AA33</f>
        <v>0.16</v>
      </c>
      <c r="AI33" s="242">
        <f t="shared" si="11"/>
        <v>0</v>
      </c>
      <c r="AJ33" s="242">
        <f t="shared" si="11"/>
        <v>0</v>
      </c>
      <c r="AK33" s="242">
        <f t="shared" si="11"/>
        <v>0</v>
      </c>
      <c r="AL33" s="255">
        <f t="shared" si="11"/>
        <v>0</v>
      </c>
      <c r="AM33" s="256"/>
      <c r="AN33" s="256"/>
      <c r="AO33" s="250"/>
    </row>
    <row r="34" spans="1:41">
      <c r="AM34" s="250"/>
      <c r="AN34" s="250"/>
      <c r="AO34" s="250"/>
    </row>
    <row r="39" spans="1:41" s="2" customFormat="1">
      <c r="B39" s="67" t="s">
        <v>2</v>
      </c>
      <c r="C39" s="67"/>
      <c r="D39" s="67"/>
      <c r="F39" s="3"/>
      <c r="G39" s="169" t="s">
        <v>305</v>
      </c>
      <c r="H39" s="3"/>
      <c r="I39" s="3"/>
      <c r="J39" s="3"/>
      <c r="K39" s="3"/>
      <c r="L39" s="3"/>
      <c r="M39" s="3"/>
      <c r="N39" s="3"/>
      <c r="O39" s="3"/>
      <c r="P39" s="3"/>
      <c r="Q39" s="3"/>
      <c r="R39" s="3"/>
      <c r="S39" s="170"/>
      <c r="T39" s="3"/>
      <c r="U39" s="3"/>
    </row>
    <row r="40" spans="1:41" s="2" customFormat="1" ht="15">
      <c r="B40" s="3"/>
      <c r="C40" s="3"/>
      <c r="D40" s="3"/>
      <c r="E40" s="3"/>
      <c r="F40" s="3"/>
      <c r="G40" s="3"/>
      <c r="H40" s="3"/>
      <c r="I40" s="3"/>
      <c r="J40" s="3"/>
      <c r="K40" s="3"/>
      <c r="L40" s="3"/>
      <c r="M40" s="3"/>
      <c r="N40" s="3"/>
      <c r="O40" s="3"/>
      <c r="P40" s="3"/>
      <c r="Q40" s="3"/>
      <c r="R40" s="3"/>
      <c r="S40" s="170"/>
      <c r="T40" s="3"/>
      <c r="U40" s="3"/>
    </row>
    <row r="41" spans="1:41" s="2" customFormat="1" ht="15">
      <c r="B41" s="3"/>
      <c r="C41" s="3"/>
      <c r="D41" s="3"/>
      <c r="E41" s="3"/>
      <c r="F41" s="3"/>
      <c r="G41" s="3"/>
      <c r="H41" s="3"/>
      <c r="I41" s="3"/>
      <c r="J41" s="3"/>
      <c r="K41" s="3"/>
      <c r="L41" s="3"/>
      <c r="M41" s="3"/>
      <c r="N41" s="3"/>
      <c r="O41" s="3"/>
      <c r="P41" s="3"/>
      <c r="Q41" s="3"/>
      <c r="R41" s="3"/>
      <c r="S41" s="170"/>
      <c r="T41" s="3"/>
      <c r="U41" s="3"/>
    </row>
    <row r="42" spans="1:41" s="2" customFormat="1" ht="15">
      <c r="B42" s="3"/>
      <c r="C42" s="3"/>
      <c r="D42" s="3"/>
      <c r="E42" s="3"/>
      <c r="F42" s="3"/>
      <c r="G42" s="3"/>
      <c r="H42" s="3"/>
      <c r="I42" s="3"/>
      <c r="J42" s="3"/>
      <c r="K42" s="3"/>
      <c r="L42" s="3"/>
      <c r="M42" s="3"/>
      <c r="N42" s="3"/>
      <c r="O42" s="3"/>
      <c r="P42" s="3"/>
      <c r="Q42" s="3"/>
      <c r="R42" s="3"/>
      <c r="S42" s="170"/>
      <c r="T42" s="3"/>
      <c r="U42" s="3"/>
    </row>
    <row r="43" spans="1:41" s="2" customFormat="1">
      <c r="B43" s="68" t="s">
        <v>485</v>
      </c>
      <c r="C43" s="68"/>
      <c r="D43" s="4"/>
      <c r="F43" s="4"/>
      <c r="G43" s="6" t="s">
        <v>486</v>
      </c>
      <c r="H43" s="4"/>
      <c r="I43" s="4"/>
      <c r="J43" s="4"/>
      <c r="K43" s="4"/>
      <c r="L43" s="3"/>
      <c r="M43" s="3"/>
      <c r="N43" s="3"/>
      <c r="O43" s="3"/>
      <c r="P43" s="3"/>
      <c r="Q43" s="3"/>
      <c r="R43" s="3"/>
      <c r="S43" s="170"/>
      <c r="T43" s="3"/>
      <c r="U43" s="3"/>
    </row>
    <row r="44" spans="1:41" s="2" customFormat="1" ht="15">
      <c r="B44" s="3"/>
      <c r="C44" s="3"/>
      <c r="D44" s="3"/>
      <c r="E44" s="3"/>
      <c r="F44" s="3"/>
      <c r="G44" s="3"/>
      <c r="H44" s="3"/>
      <c r="I44" s="3"/>
      <c r="J44" s="3"/>
      <c r="K44" s="3"/>
      <c r="L44" s="3"/>
      <c r="M44" s="3"/>
      <c r="N44" s="3"/>
      <c r="O44" s="3"/>
      <c r="P44" s="3"/>
      <c r="Q44" s="3"/>
      <c r="R44" s="3"/>
      <c r="S44" s="170"/>
      <c r="T44" s="3"/>
      <c r="U44" s="3"/>
    </row>
    <row r="48" spans="1:41">
      <c r="AJ48" s="71" t="s">
        <v>487</v>
      </c>
    </row>
  </sheetData>
  <mergeCells count="23">
    <mergeCell ref="B39:D39"/>
    <mergeCell ref="AF16:AL16"/>
    <mergeCell ref="E17:J17"/>
    <mergeCell ref="L17:Q17"/>
    <mergeCell ref="S17:X17"/>
    <mergeCell ref="Z17:AE17"/>
    <mergeCell ref="AG17:AL17"/>
    <mergeCell ref="A13:AL13"/>
    <mergeCell ref="A14:AL14"/>
    <mergeCell ref="A15:A18"/>
    <mergeCell ref="B15:B18"/>
    <mergeCell ref="C15:C18"/>
    <mergeCell ref="D15:AL15"/>
    <mergeCell ref="D16:J16"/>
    <mergeCell ref="K16:Q16"/>
    <mergeCell ref="R16:X16"/>
    <mergeCell ref="Y16:AE16"/>
    <mergeCell ref="A4:AL4"/>
    <mergeCell ref="A5:AL5"/>
    <mergeCell ref="A7:AL7"/>
    <mergeCell ref="A8:AL8"/>
    <mergeCell ref="A10:AL10"/>
    <mergeCell ref="A12:AL12"/>
  </mergeCells>
  <pageMargins left="0.70866141732283472" right="0.70866141732283472" top="0.74803149606299213" bottom="0.74803149606299213" header="0.31496062992125984" footer="0.31496062992125984"/>
  <pageSetup paperSize="8" scale="5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O50"/>
  <sheetViews>
    <sheetView view="pageBreakPreview" zoomScale="60" zoomScaleNormal="100" workbookViewId="0">
      <selection activeCell="AI29" sqref="AI29"/>
    </sheetView>
  </sheetViews>
  <sheetFormatPr defaultRowHeight="15.75"/>
  <cols>
    <col min="1" max="1" width="11.625" style="71" customWidth="1"/>
    <col min="2" max="2" width="41.25" style="71" customWidth="1"/>
    <col min="3" max="3" width="16.5" style="71" customWidth="1"/>
    <col min="4" max="4" width="18" style="71" customWidth="1"/>
    <col min="5" max="5" width="6.125" style="71" customWidth="1"/>
    <col min="6" max="10" width="6" style="71" customWidth="1"/>
    <col min="11" max="11" width="18" style="71" customWidth="1"/>
    <col min="12" max="17" width="6" style="71" customWidth="1"/>
    <col min="18" max="18" width="18" style="71" customWidth="1"/>
    <col min="19" max="24" width="6" style="71" customWidth="1"/>
    <col min="25" max="25" width="14.625" style="71" customWidth="1"/>
    <col min="26" max="26" width="12.25" style="71" customWidth="1"/>
    <col min="27" max="30" width="6" style="71" customWidth="1"/>
    <col min="31" max="31" width="9.125" style="71" customWidth="1"/>
    <col min="32" max="32" width="16.125" style="71" customWidth="1"/>
    <col min="33" max="33" width="6" style="71" customWidth="1"/>
    <col min="34" max="34" width="8.5" style="71" customWidth="1"/>
    <col min="35" max="35" width="7.625" style="71" customWidth="1"/>
    <col min="36" max="36" width="8.75" style="71" customWidth="1"/>
    <col min="37" max="38" width="6" style="71" customWidth="1"/>
    <col min="39" max="39" width="3.5" style="71" customWidth="1"/>
    <col min="40" max="40" width="5.75" style="71" customWidth="1"/>
    <col min="41" max="41" width="16.125" style="71" customWidth="1"/>
    <col min="42" max="42" width="21.25" style="71" customWidth="1"/>
    <col min="43" max="43" width="12.625" style="71" customWidth="1"/>
    <col min="44" max="44" width="22.375" style="71" customWidth="1"/>
    <col min="45" max="45" width="10.875" style="71" customWidth="1"/>
    <col min="46" max="46" width="17.375" style="71" customWidth="1"/>
    <col min="47" max="48" width="4.125" style="71" customWidth="1"/>
    <col min="49" max="49" width="3.75" style="71" customWidth="1"/>
    <col min="50" max="50" width="3.875" style="71" customWidth="1"/>
    <col min="51" max="51" width="4.5" style="71" customWidth="1"/>
    <col min="52" max="52" width="5" style="71" customWidth="1"/>
    <col min="53" max="53" width="5.5" style="71" customWidth="1"/>
    <col min="54" max="54" width="5.75" style="71" customWidth="1"/>
    <col min="55" max="55" width="5.5" style="71" customWidth="1"/>
    <col min="56" max="57" width="5" style="71" customWidth="1"/>
    <col min="58" max="58" width="12.875" style="71" customWidth="1"/>
    <col min="59" max="68" width="5" style="71" customWidth="1"/>
    <col min="69" max="16384" width="9" style="71"/>
  </cols>
  <sheetData>
    <row r="1" spans="1:67" ht="18.75">
      <c r="O1" s="69"/>
      <c r="P1" s="69"/>
      <c r="Q1" s="69"/>
      <c r="R1" s="69"/>
      <c r="S1" s="69"/>
      <c r="T1" s="69"/>
      <c r="U1" s="69"/>
      <c r="V1" s="69"/>
      <c r="W1" s="69"/>
      <c r="X1" s="69"/>
      <c r="Y1" s="69"/>
      <c r="Z1" s="69"/>
      <c r="AA1" s="69"/>
      <c r="AB1" s="69"/>
      <c r="AC1" s="69"/>
      <c r="AL1" s="172" t="s">
        <v>443</v>
      </c>
    </row>
    <row r="2" spans="1:67" ht="18.75">
      <c r="O2" s="69"/>
      <c r="P2" s="69"/>
      <c r="Q2" s="69"/>
      <c r="R2" s="69"/>
      <c r="S2" s="69"/>
      <c r="T2" s="69"/>
      <c r="U2" s="69"/>
      <c r="V2" s="69"/>
      <c r="W2" s="69"/>
      <c r="X2" s="69"/>
      <c r="Y2" s="69"/>
      <c r="Z2" s="69"/>
      <c r="AA2" s="69"/>
      <c r="AB2" s="69"/>
      <c r="AC2" s="69"/>
      <c r="AL2" s="80" t="s">
        <v>104</v>
      </c>
    </row>
    <row r="3" spans="1:67" ht="18.75">
      <c r="O3" s="69"/>
      <c r="P3" s="69"/>
      <c r="Q3" s="69"/>
      <c r="R3" s="69"/>
      <c r="S3" s="69"/>
      <c r="T3" s="69"/>
      <c r="U3" s="69"/>
      <c r="V3" s="69"/>
      <c r="W3" s="69"/>
      <c r="X3" s="69"/>
      <c r="Y3" s="69"/>
      <c r="Z3" s="69"/>
      <c r="AA3" s="69"/>
      <c r="AB3" s="69"/>
      <c r="AC3" s="69"/>
      <c r="AL3" s="80" t="s">
        <v>105</v>
      </c>
    </row>
    <row r="4" spans="1:67" ht="18.75">
      <c r="A4" s="247" t="s">
        <v>444</v>
      </c>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row>
    <row r="5" spans="1:67" ht="18.75">
      <c r="A5" s="53" t="s">
        <v>89</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row>
    <row r="6" spans="1:67">
      <c r="A6" s="206"/>
      <c r="B6" s="206"/>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row>
    <row r="7" spans="1:67" ht="18.75">
      <c r="A7" s="51" t="s">
        <v>107</v>
      </c>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row>
    <row r="8" spans="1:67">
      <c r="A8" s="52" t="s">
        <v>57</v>
      </c>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row>
    <row r="9" spans="1:67">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row>
    <row r="10" spans="1:67">
      <c r="A10" s="55" t="s">
        <v>61</v>
      </c>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208"/>
      <c r="AN10" s="208"/>
      <c r="AO10" s="208"/>
      <c r="AP10" s="208"/>
      <c r="AQ10" s="208"/>
      <c r="AR10" s="208"/>
      <c r="AS10" s="208"/>
      <c r="AT10" s="208"/>
      <c r="AU10" s="208"/>
      <c r="AV10" s="208"/>
      <c r="AW10" s="208"/>
      <c r="AX10" s="208"/>
      <c r="AY10" s="208"/>
      <c r="AZ10" s="208"/>
      <c r="BA10" s="208"/>
      <c r="BB10" s="208"/>
      <c r="BC10" s="208"/>
      <c r="BD10" s="208"/>
      <c r="BE10" s="208"/>
      <c r="BF10" s="208"/>
    </row>
    <row r="11" spans="1:67" ht="18.75">
      <c r="A11" s="45"/>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248"/>
      <c r="AN11" s="248"/>
      <c r="AO11" s="248"/>
      <c r="AP11" s="248"/>
      <c r="AQ11" s="248"/>
      <c r="AR11" s="248"/>
      <c r="AS11" s="248"/>
      <c r="AT11" s="248"/>
      <c r="AU11" s="248"/>
      <c r="AV11" s="248"/>
      <c r="AW11" s="248"/>
      <c r="AX11" s="248"/>
    </row>
    <row r="12" spans="1:67" ht="18.75">
      <c r="A12" s="209" t="str">
        <f>'[4]4'!A11:AG11</f>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
      <c r="B12" s="209"/>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c r="BI12" s="210"/>
      <c r="BJ12" s="210"/>
      <c r="BK12" s="210"/>
      <c r="BL12" s="210"/>
      <c r="BM12" s="210"/>
      <c r="BN12" s="210"/>
      <c r="BO12" s="210"/>
    </row>
    <row r="13" spans="1:67" ht="15.75" customHeight="1">
      <c r="A13" s="211" t="s">
        <v>56</v>
      </c>
      <c r="B13" s="211"/>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c r="BI13" s="212"/>
      <c r="BJ13" s="212"/>
      <c r="BK13" s="212"/>
      <c r="BL13" s="212"/>
      <c r="BM13" s="212"/>
      <c r="BN13" s="212"/>
      <c r="BO13" s="212"/>
    </row>
    <row r="14" spans="1:67">
      <c r="A14" s="213"/>
      <c r="B14" s="213"/>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5"/>
      <c r="AN14" s="215"/>
      <c r="AO14" s="215"/>
      <c r="AP14" s="215"/>
      <c r="AQ14" s="249"/>
      <c r="AR14" s="249"/>
      <c r="AS14" s="249"/>
      <c r="AT14" s="249"/>
      <c r="AU14" s="249"/>
      <c r="AV14" s="249"/>
      <c r="AW14" s="249"/>
      <c r="AX14" s="249"/>
      <c r="AY14" s="249"/>
      <c r="AZ14" s="249"/>
      <c r="BA14" s="249"/>
      <c r="BB14" s="249"/>
      <c r="BC14" s="249"/>
      <c r="BD14" s="249"/>
      <c r="BE14" s="249"/>
      <c r="BF14" s="249"/>
    </row>
    <row r="15" spans="1:67" ht="19.5" customHeight="1">
      <c r="A15" s="216" t="s">
        <v>55</v>
      </c>
      <c r="B15" s="217" t="s">
        <v>54</v>
      </c>
      <c r="C15" s="217" t="s">
        <v>53</v>
      </c>
      <c r="D15" s="221" t="s">
        <v>445</v>
      </c>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50"/>
      <c r="AN15" s="250"/>
      <c r="AO15" s="250"/>
      <c r="AP15" s="250"/>
    </row>
    <row r="16" spans="1:67" ht="43.5" customHeight="1">
      <c r="A16" s="223"/>
      <c r="B16" s="217"/>
      <c r="C16" s="217"/>
      <c r="D16" s="221" t="s">
        <v>446</v>
      </c>
      <c r="E16" s="221"/>
      <c r="F16" s="221"/>
      <c r="G16" s="221"/>
      <c r="H16" s="221"/>
      <c r="I16" s="221"/>
      <c r="J16" s="221"/>
      <c r="K16" s="221" t="s">
        <v>447</v>
      </c>
      <c r="L16" s="221"/>
      <c r="M16" s="221"/>
      <c r="N16" s="221"/>
      <c r="O16" s="221"/>
      <c r="P16" s="221"/>
      <c r="Q16" s="221"/>
      <c r="R16" s="221" t="s">
        <v>448</v>
      </c>
      <c r="S16" s="221"/>
      <c r="T16" s="221"/>
      <c r="U16" s="221"/>
      <c r="V16" s="221"/>
      <c r="W16" s="221"/>
      <c r="X16" s="221"/>
      <c r="Y16" s="221" t="s">
        <v>449</v>
      </c>
      <c r="Z16" s="221"/>
      <c r="AA16" s="221"/>
      <c r="AB16" s="221"/>
      <c r="AC16" s="221"/>
      <c r="AD16" s="221"/>
      <c r="AE16" s="221"/>
      <c r="AF16" s="217" t="s">
        <v>450</v>
      </c>
      <c r="AG16" s="217"/>
      <c r="AH16" s="217"/>
      <c r="AI16" s="217"/>
      <c r="AJ16" s="217"/>
      <c r="AK16" s="217"/>
      <c r="AL16" s="217"/>
      <c r="AM16" s="250"/>
      <c r="AN16" s="250"/>
      <c r="AO16" s="250"/>
      <c r="AP16" s="250"/>
    </row>
    <row r="17" spans="1:41" ht="43.5" customHeight="1">
      <c r="A17" s="223"/>
      <c r="B17" s="217"/>
      <c r="C17" s="217"/>
      <c r="D17" s="233" t="s">
        <v>364</v>
      </c>
      <c r="E17" s="221" t="s">
        <v>365</v>
      </c>
      <c r="F17" s="221"/>
      <c r="G17" s="221"/>
      <c r="H17" s="221"/>
      <c r="I17" s="221"/>
      <c r="J17" s="221"/>
      <c r="K17" s="233" t="s">
        <v>364</v>
      </c>
      <c r="L17" s="217" t="s">
        <v>365</v>
      </c>
      <c r="M17" s="217"/>
      <c r="N17" s="217"/>
      <c r="O17" s="217"/>
      <c r="P17" s="217"/>
      <c r="Q17" s="217"/>
      <c r="R17" s="233" t="s">
        <v>364</v>
      </c>
      <c r="S17" s="217" t="s">
        <v>365</v>
      </c>
      <c r="T17" s="217"/>
      <c r="U17" s="217"/>
      <c r="V17" s="217"/>
      <c r="W17" s="217"/>
      <c r="X17" s="217"/>
      <c r="Y17" s="233" t="s">
        <v>364</v>
      </c>
      <c r="Z17" s="217" t="s">
        <v>365</v>
      </c>
      <c r="AA17" s="217"/>
      <c r="AB17" s="217"/>
      <c r="AC17" s="217"/>
      <c r="AD17" s="217"/>
      <c r="AE17" s="217"/>
      <c r="AF17" s="233" t="s">
        <v>364</v>
      </c>
      <c r="AG17" s="217" t="s">
        <v>365</v>
      </c>
      <c r="AH17" s="217"/>
      <c r="AI17" s="217"/>
      <c r="AJ17" s="217"/>
      <c r="AK17" s="217"/>
      <c r="AL17" s="217"/>
    </row>
    <row r="18" spans="1:41" ht="87.75" customHeight="1">
      <c r="A18" s="234"/>
      <c r="B18" s="217"/>
      <c r="C18" s="217"/>
      <c r="D18" s="107" t="s">
        <v>366</v>
      </c>
      <c r="E18" s="107" t="s">
        <v>366</v>
      </c>
      <c r="F18" s="235" t="s">
        <v>367</v>
      </c>
      <c r="G18" s="235" t="s">
        <v>368</v>
      </c>
      <c r="H18" s="235" t="s">
        <v>369</v>
      </c>
      <c r="I18" s="235" t="s">
        <v>370</v>
      </c>
      <c r="J18" s="235" t="s">
        <v>371</v>
      </c>
      <c r="K18" s="107" t="s">
        <v>366</v>
      </c>
      <c r="L18" s="107" t="s">
        <v>366</v>
      </c>
      <c r="M18" s="235" t="s">
        <v>367</v>
      </c>
      <c r="N18" s="235" t="s">
        <v>368</v>
      </c>
      <c r="O18" s="235" t="s">
        <v>369</v>
      </c>
      <c r="P18" s="235" t="s">
        <v>370</v>
      </c>
      <c r="Q18" s="235" t="s">
        <v>371</v>
      </c>
      <c r="R18" s="107" t="s">
        <v>366</v>
      </c>
      <c r="S18" s="107" t="s">
        <v>366</v>
      </c>
      <c r="T18" s="235" t="s">
        <v>367</v>
      </c>
      <c r="U18" s="235" t="s">
        <v>368</v>
      </c>
      <c r="V18" s="235" t="s">
        <v>369</v>
      </c>
      <c r="W18" s="235" t="s">
        <v>370</v>
      </c>
      <c r="X18" s="235" t="s">
        <v>371</v>
      </c>
      <c r="Y18" s="107" t="s">
        <v>366</v>
      </c>
      <c r="Z18" s="107" t="s">
        <v>366</v>
      </c>
      <c r="AA18" s="235" t="s">
        <v>367</v>
      </c>
      <c r="AB18" s="235" t="s">
        <v>368</v>
      </c>
      <c r="AC18" s="235" t="s">
        <v>369</v>
      </c>
      <c r="AD18" s="235" t="s">
        <v>370</v>
      </c>
      <c r="AE18" s="235" t="s">
        <v>371</v>
      </c>
      <c r="AF18" s="107" t="s">
        <v>366</v>
      </c>
      <c r="AG18" s="107" t="s">
        <v>366</v>
      </c>
      <c r="AH18" s="235" t="s">
        <v>367</v>
      </c>
      <c r="AI18" s="235" t="s">
        <v>368</v>
      </c>
      <c r="AJ18" s="235" t="s">
        <v>369</v>
      </c>
      <c r="AK18" s="235" t="s">
        <v>370</v>
      </c>
      <c r="AL18" s="235" t="s">
        <v>371</v>
      </c>
    </row>
    <row r="19" spans="1:41">
      <c r="A19" s="236">
        <v>1</v>
      </c>
      <c r="B19" s="236">
        <v>2</v>
      </c>
      <c r="C19" s="236">
        <v>3</v>
      </c>
      <c r="D19" s="237" t="s">
        <v>451</v>
      </c>
      <c r="E19" s="237" t="s">
        <v>452</v>
      </c>
      <c r="F19" s="237" t="s">
        <v>453</v>
      </c>
      <c r="G19" s="237" t="s">
        <v>454</v>
      </c>
      <c r="H19" s="237" t="s">
        <v>455</v>
      </c>
      <c r="I19" s="237" t="s">
        <v>456</v>
      </c>
      <c r="J19" s="237" t="s">
        <v>457</v>
      </c>
      <c r="K19" s="237" t="s">
        <v>458</v>
      </c>
      <c r="L19" s="237" t="s">
        <v>459</v>
      </c>
      <c r="M19" s="237" t="s">
        <v>460</v>
      </c>
      <c r="N19" s="237" t="s">
        <v>461</v>
      </c>
      <c r="O19" s="237" t="s">
        <v>462</v>
      </c>
      <c r="P19" s="237" t="s">
        <v>463</v>
      </c>
      <c r="Q19" s="237" t="s">
        <v>464</v>
      </c>
      <c r="R19" s="237" t="s">
        <v>465</v>
      </c>
      <c r="S19" s="237" t="s">
        <v>466</v>
      </c>
      <c r="T19" s="237" t="s">
        <v>467</v>
      </c>
      <c r="U19" s="237" t="s">
        <v>468</v>
      </c>
      <c r="V19" s="237" t="s">
        <v>469</v>
      </c>
      <c r="W19" s="237" t="s">
        <v>470</v>
      </c>
      <c r="X19" s="237" t="s">
        <v>471</v>
      </c>
      <c r="Y19" s="237" t="s">
        <v>472</v>
      </c>
      <c r="Z19" s="237" t="s">
        <v>473</v>
      </c>
      <c r="AA19" s="237" t="s">
        <v>474</v>
      </c>
      <c r="AB19" s="237" t="s">
        <v>475</v>
      </c>
      <c r="AC19" s="237" t="s">
        <v>476</v>
      </c>
      <c r="AD19" s="237" t="s">
        <v>477</v>
      </c>
      <c r="AE19" s="237" t="s">
        <v>478</v>
      </c>
      <c r="AF19" s="237" t="s">
        <v>479</v>
      </c>
      <c r="AG19" s="237" t="s">
        <v>480</v>
      </c>
      <c r="AH19" s="237" t="s">
        <v>481</v>
      </c>
      <c r="AI19" s="237" t="s">
        <v>482</v>
      </c>
      <c r="AJ19" s="237" t="s">
        <v>442</v>
      </c>
      <c r="AK19" s="237" t="s">
        <v>483</v>
      </c>
      <c r="AL19" s="237" t="s">
        <v>484</v>
      </c>
    </row>
    <row r="20" spans="1:41" ht="31.5">
      <c r="A20" s="238" t="str">
        <f>'[2]2'!A18</f>
        <v>0</v>
      </c>
      <c r="B20" s="238" t="str">
        <f>'[2]2'!B18</f>
        <v>ВСЕГО по инвестиционной программе, в том числе:</v>
      </c>
      <c r="C20" s="239">
        <v>0</v>
      </c>
      <c r="D20" s="240">
        <f t="shared" ref="D20:AL20" si="0">SUM(D21:D23)</f>
        <v>0</v>
      </c>
      <c r="E20" s="240">
        <f t="shared" si="0"/>
        <v>0</v>
      </c>
      <c r="F20" s="240">
        <f t="shared" si="0"/>
        <v>0</v>
      </c>
      <c r="G20" s="240">
        <f t="shared" si="0"/>
        <v>0</v>
      </c>
      <c r="H20" s="240">
        <f t="shared" si="0"/>
        <v>0</v>
      </c>
      <c r="I20" s="240">
        <f t="shared" si="0"/>
        <v>0</v>
      </c>
      <c r="J20" s="240">
        <f t="shared" si="0"/>
        <v>0</v>
      </c>
      <c r="K20" s="240">
        <f t="shared" si="0"/>
        <v>0</v>
      </c>
      <c r="L20" s="240">
        <f t="shared" si="0"/>
        <v>0</v>
      </c>
      <c r="M20" s="240">
        <f t="shared" si="0"/>
        <v>0</v>
      </c>
      <c r="N20" s="240">
        <f t="shared" si="0"/>
        <v>0</v>
      </c>
      <c r="O20" s="240">
        <f t="shared" si="0"/>
        <v>0</v>
      </c>
      <c r="P20" s="240">
        <f t="shared" si="0"/>
        <v>0</v>
      </c>
      <c r="Q20" s="240">
        <f t="shared" si="0"/>
        <v>0</v>
      </c>
      <c r="R20" s="240">
        <f t="shared" si="0"/>
        <v>0</v>
      </c>
      <c r="S20" s="240">
        <f t="shared" si="0"/>
        <v>0</v>
      </c>
      <c r="T20" s="240">
        <f t="shared" si="0"/>
        <v>0</v>
      </c>
      <c r="U20" s="240">
        <f t="shared" si="0"/>
        <v>0</v>
      </c>
      <c r="V20" s="240">
        <f t="shared" si="0"/>
        <v>0</v>
      </c>
      <c r="W20" s="240">
        <f t="shared" si="0"/>
        <v>0</v>
      </c>
      <c r="X20" s="240">
        <f t="shared" si="0"/>
        <v>0</v>
      </c>
      <c r="Y20" s="240">
        <f t="shared" si="0"/>
        <v>0</v>
      </c>
      <c r="Z20" s="240">
        <f t="shared" si="0"/>
        <v>5.5308333333333337</v>
      </c>
      <c r="AA20" s="240">
        <f t="shared" si="0"/>
        <v>0.65</v>
      </c>
      <c r="AB20" s="240">
        <f t="shared" si="0"/>
        <v>0</v>
      </c>
      <c r="AC20" s="240">
        <f t="shared" si="0"/>
        <v>0</v>
      </c>
      <c r="AD20" s="240">
        <f t="shared" si="0"/>
        <v>0</v>
      </c>
      <c r="AE20" s="240">
        <f t="shared" si="0"/>
        <v>0</v>
      </c>
      <c r="AF20" s="240">
        <f t="shared" si="0"/>
        <v>0</v>
      </c>
      <c r="AG20" s="240">
        <f t="shared" si="0"/>
        <v>5.5308333333333337</v>
      </c>
      <c r="AH20" s="240">
        <f t="shared" si="0"/>
        <v>0.65</v>
      </c>
      <c r="AI20" s="240">
        <f t="shared" si="0"/>
        <v>0</v>
      </c>
      <c r="AJ20" s="240">
        <f t="shared" si="0"/>
        <v>0</v>
      </c>
      <c r="AK20" s="240">
        <f t="shared" si="0"/>
        <v>0</v>
      </c>
      <c r="AL20" s="240">
        <f t="shared" si="0"/>
        <v>0</v>
      </c>
    </row>
    <row r="21" spans="1:41">
      <c r="A21" s="238" t="str">
        <f>'[2]2'!A19</f>
        <v>0.1</v>
      </c>
      <c r="B21" s="238" t="str">
        <f>'[2]2'!B19</f>
        <v>Технологическое присоединение, всего</v>
      </c>
      <c r="C21" s="239">
        <v>0</v>
      </c>
      <c r="D21" s="240">
        <f t="shared" ref="D21:AL21" si="1">D24</f>
        <v>0</v>
      </c>
      <c r="E21" s="240">
        <f t="shared" si="1"/>
        <v>0</v>
      </c>
      <c r="F21" s="240">
        <f t="shared" si="1"/>
        <v>0</v>
      </c>
      <c r="G21" s="240">
        <f t="shared" si="1"/>
        <v>0</v>
      </c>
      <c r="H21" s="240">
        <f t="shared" si="1"/>
        <v>0</v>
      </c>
      <c r="I21" s="240">
        <f t="shared" si="1"/>
        <v>0</v>
      </c>
      <c r="J21" s="240">
        <f t="shared" si="1"/>
        <v>0</v>
      </c>
      <c r="K21" s="240">
        <f t="shared" si="1"/>
        <v>0</v>
      </c>
      <c r="L21" s="240">
        <f t="shared" si="1"/>
        <v>0</v>
      </c>
      <c r="M21" s="240">
        <f t="shared" si="1"/>
        <v>0</v>
      </c>
      <c r="N21" s="240">
        <f t="shared" si="1"/>
        <v>0</v>
      </c>
      <c r="O21" s="240">
        <f t="shared" si="1"/>
        <v>0</v>
      </c>
      <c r="P21" s="240">
        <f t="shared" si="1"/>
        <v>0</v>
      </c>
      <c r="Q21" s="240">
        <f t="shared" si="1"/>
        <v>0</v>
      </c>
      <c r="R21" s="240">
        <f t="shared" si="1"/>
        <v>0</v>
      </c>
      <c r="S21" s="240">
        <f t="shared" si="1"/>
        <v>0</v>
      </c>
      <c r="T21" s="240">
        <f t="shared" si="1"/>
        <v>0</v>
      </c>
      <c r="U21" s="240">
        <f t="shared" si="1"/>
        <v>0</v>
      </c>
      <c r="V21" s="240">
        <f t="shared" si="1"/>
        <v>0</v>
      </c>
      <c r="W21" s="240">
        <f t="shared" si="1"/>
        <v>0</v>
      </c>
      <c r="X21" s="240">
        <f t="shared" si="1"/>
        <v>0</v>
      </c>
      <c r="Y21" s="240">
        <f t="shared" si="1"/>
        <v>0</v>
      </c>
      <c r="Z21" s="240">
        <f t="shared" si="1"/>
        <v>0</v>
      </c>
      <c r="AA21" s="240">
        <f t="shared" si="1"/>
        <v>0</v>
      </c>
      <c r="AB21" s="240">
        <f t="shared" si="1"/>
        <v>0</v>
      </c>
      <c r="AC21" s="240">
        <f t="shared" si="1"/>
        <v>0</v>
      </c>
      <c r="AD21" s="240">
        <f t="shared" si="1"/>
        <v>0</v>
      </c>
      <c r="AE21" s="240">
        <f t="shared" si="1"/>
        <v>0</v>
      </c>
      <c r="AF21" s="240">
        <f t="shared" si="1"/>
        <v>0</v>
      </c>
      <c r="AG21" s="240">
        <f t="shared" si="1"/>
        <v>0</v>
      </c>
      <c r="AH21" s="240">
        <f t="shared" si="1"/>
        <v>0</v>
      </c>
      <c r="AI21" s="240">
        <f t="shared" si="1"/>
        <v>0</v>
      </c>
      <c r="AJ21" s="240">
        <f t="shared" si="1"/>
        <v>0</v>
      </c>
      <c r="AK21" s="240">
        <f t="shared" si="1"/>
        <v>0</v>
      </c>
      <c r="AL21" s="240">
        <f t="shared" si="1"/>
        <v>0</v>
      </c>
    </row>
    <row r="22" spans="1:41" ht="31.5">
      <c r="A22" s="238" t="str">
        <f>'[2]2'!A20</f>
        <v>0.2</v>
      </c>
      <c r="B22" s="238" t="str">
        <f>'[2]2'!B20</f>
        <v>Реконструкция, модернизация, техническое перевооружение, всего</v>
      </c>
      <c r="C22" s="239">
        <v>0</v>
      </c>
      <c r="D22" s="240">
        <f t="shared" ref="D22:AL22" si="2">D26</f>
        <v>0</v>
      </c>
      <c r="E22" s="240">
        <f t="shared" si="2"/>
        <v>0</v>
      </c>
      <c r="F22" s="240">
        <f t="shared" si="2"/>
        <v>0</v>
      </c>
      <c r="G22" s="240">
        <f t="shared" si="2"/>
        <v>0</v>
      </c>
      <c r="H22" s="240">
        <f t="shared" si="2"/>
        <v>0</v>
      </c>
      <c r="I22" s="240">
        <f t="shared" si="2"/>
        <v>0</v>
      </c>
      <c r="J22" s="240">
        <f t="shared" si="2"/>
        <v>0</v>
      </c>
      <c r="K22" s="240">
        <f t="shared" si="2"/>
        <v>0</v>
      </c>
      <c r="L22" s="240">
        <f t="shared" si="2"/>
        <v>0</v>
      </c>
      <c r="M22" s="240">
        <f t="shared" si="2"/>
        <v>0</v>
      </c>
      <c r="N22" s="240">
        <f t="shared" si="2"/>
        <v>0</v>
      </c>
      <c r="O22" s="240">
        <f t="shared" si="2"/>
        <v>0</v>
      </c>
      <c r="P22" s="240">
        <f t="shared" si="2"/>
        <v>0</v>
      </c>
      <c r="Q22" s="240">
        <f t="shared" si="2"/>
        <v>0</v>
      </c>
      <c r="R22" s="240">
        <f t="shared" si="2"/>
        <v>0</v>
      </c>
      <c r="S22" s="240">
        <f t="shared" si="2"/>
        <v>0</v>
      </c>
      <c r="T22" s="240">
        <f t="shared" si="2"/>
        <v>0</v>
      </c>
      <c r="U22" s="240">
        <f t="shared" si="2"/>
        <v>0</v>
      </c>
      <c r="V22" s="240">
        <f t="shared" si="2"/>
        <v>0</v>
      </c>
      <c r="W22" s="240">
        <f t="shared" si="2"/>
        <v>0</v>
      </c>
      <c r="X22" s="240">
        <f t="shared" si="2"/>
        <v>0</v>
      </c>
      <c r="Y22" s="240">
        <f t="shared" si="2"/>
        <v>0</v>
      </c>
      <c r="Z22" s="240">
        <f t="shared" si="2"/>
        <v>2.4633333333333334</v>
      </c>
      <c r="AA22" s="240">
        <f t="shared" si="2"/>
        <v>0</v>
      </c>
      <c r="AB22" s="240">
        <f t="shared" si="2"/>
        <v>0</v>
      </c>
      <c r="AC22" s="240">
        <f t="shared" si="2"/>
        <v>0</v>
      </c>
      <c r="AD22" s="240">
        <f t="shared" si="2"/>
        <v>0</v>
      </c>
      <c r="AE22" s="240">
        <f t="shared" si="2"/>
        <v>0</v>
      </c>
      <c r="AF22" s="240">
        <f t="shared" si="2"/>
        <v>0</v>
      </c>
      <c r="AG22" s="240">
        <f t="shared" si="2"/>
        <v>2.4633333333333334</v>
      </c>
      <c r="AH22" s="240">
        <f t="shared" si="2"/>
        <v>0</v>
      </c>
      <c r="AI22" s="240">
        <f t="shared" si="2"/>
        <v>0</v>
      </c>
      <c r="AJ22" s="240">
        <f t="shared" si="2"/>
        <v>0</v>
      </c>
      <c r="AK22" s="240">
        <f t="shared" si="2"/>
        <v>0</v>
      </c>
      <c r="AL22" s="240">
        <f t="shared" si="2"/>
        <v>0</v>
      </c>
    </row>
    <row r="23" spans="1:41">
      <c r="A23" s="238" t="str">
        <f>'[2]2'!A21</f>
        <v>0.6</v>
      </c>
      <c r="B23" s="238" t="str">
        <f>'[2]2'!B21</f>
        <v>Прочие инвестиционные проекты, всего</v>
      </c>
      <c r="C23" s="239">
        <v>0</v>
      </c>
      <c r="D23" s="240">
        <f t="shared" ref="D23:Y23" si="3">D29</f>
        <v>0</v>
      </c>
      <c r="E23" s="240">
        <f t="shared" si="3"/>
        <v>0</v>
      </c>
      <c r="F23" s="240">
        <f t="shared" si="3"/>
        <v>0</v>
      </c>
      <c r="G23" s="240">
        <f t="shared" si="3"/>
        <v>0</v>
      </c>
      <c r="H23" s="240">
        <f t="shared" si="3"/>
        <v>0</v>
      </c>
      <c r="I23" s="240">
        <f t="shared" si="3"/>
        <v>0</v>
      </c>
      <c r="J23" s="240">
        <f t="shared" si="3"/>
        <v>0</v>
      </c>
      <c r="K23" s="240">
        <f t="shared" si="3"/>
        <v>0</v>
      </c>
      <c r="L23" s="240">
        <f t="shared" si="3"/>
        <v>0</v>
      </c>
      <c r="M23" s="240">
        <f t="shared" si="3"/>
        <v>0</v>
      </c>
      <c r="N23" s="240">
        <f t="shared" si="3"/>
        <v>0</v>
      </c>
      <c r="O23" s="240">
        <f t="shared" si="3"/>
        <v>0</v>
      </c>
      <c r="P23" s="240">
        <f t="shared" si="3"/>
        <v>0</v>
      </c>
      <c r="Q23" s="240">
        <f t="shared" si="3"/>
        <v>0</v>
      </c>
      <c r="R23" s="240">
        <f t="shared" si="3"/>
        <v>0</v>
      </c>
      <c r="S23" s="240">
        <f t="shared" si="3"/>
        <v>0</v>
      </c>
      <c r="T23" s="240">
        <f t="shared" si="3"/>
        <v>0</v>
      </c>
      <c r="U23" s="240">
        <f t="shared" si="3"/>
        <v>0</v>
      </c>
      <c r="V23" s="240">
        <f t="shared" si="3"/>
        <v>0</v>
      </c>
      <c r="W23" s="240">
        <f t="shared" si="3"/>
        <v>0</v>
      </c>
      <c r="X23" s="240">
        <f t="shared" si="3"/>
        <v>0</v>
      </c>
      <c r="Y23" s="240">
        <f t="shared" si="3"/>
        <v>0</v>
      </c>
      <c r="Z23" s="240">
        <f>Z32</f>
        <v>3.0675000000000003</v>
      </c>
      <c r="AA23" s="240">
        <f t="shared" ref="AA23:AL23" si="4">AA32</f>
        <v>0.65</v>
      </c>
      <c r="AB23" s="240">
        <f t="shared" si="4"/>
        <v>0</v>
      </c>
      <c r="AC23" s="240">
        <f t="shared" si="4"/>
        <v>0</v>
      </c>
      <c r="AD23" s="240">
        <f t="shared" si="4"/>
        <v>0</v>
      </c>
      <c r="AE23" s="240">
        <f t="shared" si="4"/>
        <v>0</v>
      </c>
      <c r="AF23" s="240">
        <f t="shared" si="4"/>
        <v>0</v>
      </c>
      <c r="AG23" s="240">
        <f t="shared" si="4"/>
        <v>3.0675000000000003</v>
      </c>
      <c r="AH23" s="240">
        <f t="shared" si="4"/>
        <v>0.65</v>
      </c>
      <c r="AI23" s="240">
        <f t="shared" si="4"/>
        <v>0</v>
      </c>
      <c r="AJ23" s="240">
        <f t="shared" si="4"/>
        <v>0</v>
      </c>
      <c r="AK23" s="240">
        <f t="shared" si="4"/>
        <v>0</v>
      </c>
      <c r="AL23" s="240">
        <f t="shared" si="4"/>
        <v>0</v>
      </c>
    </row>
    <row r="24" spans="1:41" ht="31.5">
      <c r="A24" s="238">
        <f>'[2]2'!A22</f>
        <v>0</v>
      </c>
      <c r="B24" s="238" t="str">
        <f>'[2]2'!B22</f>
        <v>Технологическое присоединение, всего, в том числе:</v>
      </c>
      <c r="C24" s="239">
        <v>0</v>
      </c>
      <c r="D24" s="240">
        <v>0</v>
      </c>
      <c r="E24" s="240">
        <v>0</v>
      </c>
      <c r="F24" s="240">
        <v>0</v>
      </c>
      <c r="G24" s="240">
        <v>0</v>
      </c>
      <c r="H24" s="240">
        <v>0</v>
      </c>
      <c r="I24" s="240">
        <v>0</v>
      </c>
      <c r="J24" s="240">
        <v>0</v>
      </c>
      <c r="K24" s="240">
        <v>0</v>
      </c>
      <c r="L24" s="240">
        <v>0</v>
      </c>
      <c r="M24" s="240">
        <v>0</v>
      </c>
      <c r="N24" s="240">
        <v>0</v>
      </c>
      <c r="O24" s="240">
        <v>0</v>
      </c>
      <c r="P24" s="240">
        <v>0</v>
      </c>
      <c r="Q24" s="240">
        <v>0</v>
      </c>
      <c r="R24" s="240">
        <v>0</v>
      </c>
      <c r="S24" s="240">
        <v>0</v>
      </c>
      <c r="T24" s="240">
        <v>0</v>
      </c>
      <c r="U24" s="240">
        <v>0</v>
      </c>
      <c r="V24" s="240">
        <v>0</v>
      </c>
      <c r="W24" s="240">
        <v>0</v>
      </c>
      <c r="X24" s="240">
        <v>0</v>
      </c>
      <c r="Y24" s="240">
        <v>0</v>
      </c>
      <c r="Z24" s="240">
        <v>0</v>
      </c>
      <c r="AA24" s="240">
        <v>0</v>
      </c>
      <c r="AB24" s="240">
        <v>0</v>
      </c>
      <c r="AC24" s="240">
        <v>0</v>
      </c>
      <c r="AD24" s="240">
        <v>0</v>
      </c>
      <c r="AE24" s="240">
        <v>0</v>
      </c>
      <c r="AF24" s="240">
        <v>0</v>
      </c>
      <c r="AG24" s="240">
        <v>0</v>
      </c>
      <c r="AH24" s="240">
        <v>0</v>
      </c>
      <c r="AI24" s="240">
        <v>0</v>
      </c>
      <c r="AJ24" s="240">
        <v>0</v>
      </c>
      <c r="AK24" s="240">
        <v>0</v>
      </c>
      <c r="AL24" s="240">
        <v>0</v>
      </c>
    </row>
    <row r="25" spans="1:41">
      <c r="A25" s="238">
        <f>'[2]2'!A23</f>
        <v>0</v>
      </c>
      <c r="B25" s="238" t="str">
        <f>'[2]2'!B23</f>
        <v>Республика Марий Эл</v>
      </c>
      <c r="C25" s="239">
        <v>0</v>
      </c>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row>
    <row r="26" spans="1:41" ht="47.25">
      <c r="A26" s="238" t="str">
        <f>'[2]2'!A24</f>
        <v>1.2.2</v>
      </c>
      <c r="B26" s="238" t="str">
        <f>'[2]2'!B24</f>
        <v>Реконструкция, модернизация, техническое перевооружение линий электропередачи, всего, в том числе:</v>
      </c>
      <c r="C26" s="239">
        <v>0</v>
      </c>
      <c r="D26" s="240">
        <f t="shared" ref="D26:S27" si="5">D27</f>
        <v>0</v>
      </c>
      <c r="E26" s="240">
        <f t="shared" si="5"/>
        <v>0</v>
      </c>
      <c r="F26" s="240">
        <f t="shared" si="5"/>
        <v>0</v>
      </c>
      <c r="G26" s="240">
        <f t="shared" si="5"/>
        <v>0</v>
      </c>
      <c r="H26" s="240">
        <f t="shared" si="5"/>
        <v>0</v>
      </c>
      <c r="I26" s="240">
        <f t="shared" si="5"/>
        <v>0</v>
      </c>
      <c r="J26" s="240">
        <f t="shared" si="5"/>
        <v>0</v>
      </c>
      <c r="K26" s="240">
        <f t="shared" si="5"/>
        <v>0</v>
      </c>
      <c r="L26" s="240">
        <f t="shared" si="5"/>
        <v>0</v>
      </c>
      <c r="M26" s="240">
        <f t="shared" si="5"/>
        <v>0</v>
      </c>
      <c r="N26" s="240">
        <f t="shared" si="5"/>
        <v>0</v>
      </c>
      <c r="O26" s="240">
        <f t="shared" si="5"/>
        <v>0</v>
      </c>
      <c r="P26" s="240">
        <f t="shared" si="5"/>
        <v>0</v>
      </c>
      <c r="Q26" s="240">
        <f t="shared" si="5"/>
        <v>0</v>
      </c>
      <c r="R26" s="240">
        <f t="shared" si="5"/>
        <v>0</v>
      </c>
      <c r="S26" s="240">
        <f t="shared" si="5"/>
        <v>0</v>
      </c>
      <c r="T26" s="240">
        <f t="shared" ref="T26:AI27" si="6">T27</f>
        <v>0</v>
      </c>
      <c r="U26" s="240">
        <f t="shared" si="6"/>
        <v>0</v>
      </c>
      <c r="V26" s="240">
        <f t="shared" si="6"/>
        <v>0</v>
      </c>
      <c r="W26" s="240">
        <f t="shared" si="6"/>
        <v>0</v>
      </c>
      <c r="X26" s="240">
        <f t="shared" si="6"/>
        <v>0</v>
      </c>
      <c r="Y26" s="240">
        <f t="shared" si="6"/>
        <v>0</v>
      </c>
      <c r="Z26" s="240">
        <f t="shared" si="6"/>
        <v>2.4633333333333334</v>
      </c>
      <c r="AA26" s="240">
        <f t="shared" si="6"/>
        <v>0</v>
      </c>
      <c r="AB26" s="240">
        <f t="shared" si="6"/>
        <v>0</v>
      </c>
      <c r="AC26" s="240">
        <f t="shared" si="6"/>
        <v>0</v>
      </c>
      <c r="AD26" s="240">
        <f t="shared" si="6"/>
        <v>0</v>
      </c>
      <c r="AE26" s="240">
        <f t="shared" si="6"/>
        <v>0</v>
      </c>
      <c r="AF26" s="240">
        <f t="shared" si="6"/>
        <v>0</v>
      </c>
      <c r="AG26" s="240">
        <f t="shared" si="6"/>
        <v>2.4633333333333334</v>
      </c>
      <c r="AH26" s="240">
        <f t="shared" si="6"/>
        <v>0</v>
      </c>
      <c r="AI26" s="240">
        <f t="shared" si="6"/>
        <v>0</v>
      </c>
      <c r="AJ26" s="240">
        <f t="shared" ref="AJ26:AN26" si="7">AJ27</f>
        <v>0</v>
      </c>
      <c r="AK26" s="240">
        <f t="shared" si="7"/>
        <v>0</v>
      </c>
      <c r="AL26" s="240">
        <f t="shared" si="7"/>
        <v>0</v>
      </c>
    </row>
    <row r="27" spans="1:41" ht="31.5">
      <c r="A27" s="238" t="str">
        <f>'[2]2'!A25</f>
        <v>1.2.2.1</v>
      </c>
      <c r="B27" s="238" t="str">
        <f>'[2]2'!B25</f>
        <v>Реконструкция линий электропередачи, всего, в том числе:</v>
      </c>
      <c r="C27" s="239">
        <v>0</v>
      </c>
      <c r="D27" s="240">
        <f t="shared" si="5"/>
        <v>0</v>
      </c>
      <c r="E27" s="240">
        <f t="shared" si="5"/>
        <v>0</v>
      </c>
      <c r="F27" s="240">
        <f t="shared" si="5"/>
        <v>0</v>
      </c>
      <c r="G27" s="240">
        <f t="shared" si="5"/>
        <v>0</v>
      </c>
      <c r="H27" s="240">
        <f t="shared" si="5"/>
        <v>0</v>
      </c>
      <c r="I27" s="240">
        <f t="shared" si="5"/>
        <v>0</v>
      </c>
      <c r="J27" s="240">
        <f t="shared" si="5"/>
        <v>0</v>
      </c>
      <c r="K27" s="240">
        <f t="shared" si="5"/>
        <v>0</v>
      </c>
      <c r="L27" s="240">
        <f t="shared" si="5"/>
        <v>0</v>
      </c>
      <c r="M27" s="240">
        <f t="shared" si="5"/>
        <v>0</v>
      </c>
      <c r="N27" s="240">
        <f t="shared" si="5"/>
        <v>0</v>
      </c>
      <c r="O27" s="240">
        <f t="shared" si="5"/>
        <v>0</v>
      </c>
      <c r="P27" s="240">
        <f t="shared" si="5"/>
        <v>0</v>
      </c>
      <c r="Q27" s="240">
        <f t="shared" si="5"/>
        <v>0</v>
      </c>
      <c r="R27" s="240">
        <f t="shared" si="5"/>
        <v>0</v>
      </c>
      <c r="S27" s="240">
        <f t="shared" si="5"/>
        <v>0</v>
      </c>
      <c r="T27" s="240">
        <f t="shared" si="6"/>
        <v>0</v>
      </c>
      <c r="U27" s="240">
        <f t="shared" si="6"/>
        <v>0</v>
      </c>
      <c r="V27" s="240">
        <f t="shared" si="6"/>
        <v>0</v>
      </c>
      <c r="W27" s="240">
        <f t="shared" si="6"/>
        <v>0</v>
      </c>
      <c r="X27" s="240">
        <f t="shared" si="6"/>
        <v>0</v>
      </c>
      <c r="Y27" s="240">
        <f t="shared" si="6"/>
        <v>0</v>
      </c>
      <c r="Z27" s="240">
        <f>SUM(Z28:Z30)</f>
        <v>2.4633333333333334</v>
      </c>
      <c r="AA27" s="240">
        <f t="shared" ref="AA27:AL27" si="8">SUM(AA28:AA30)</f>
        <v>0</v>
      </c>
      <c r="AB27" s="240">
        <f t="shared" si="8"/>
        <v>0</v>
      </c>
      <c r="AC27" s="240">
        <f t="shared" si="8"/>
        <v>0</v>
      </c>
      <c r="AD27" s="240">
        <f t="shared" si="8"/>
        <v>0</v>
      </c>
      <c r="AE27" s="240">
        <f t="shared" si="8"/>
        <v>0</v>
      </c>
      <c r="AF27" s="240">
        <f t="shared" si="8"/>
        <v>0</v>
      </c>
      <c r="AG27" s="240">
        <f t="shared" si="8"/>
        <v>2.4633333333333334</v>
      </c>
      <c r="AH27" s="240">
        <f t="shared" si="8"/>
        <v>0</v>
      </c>
      <c r="AI27" s="240">
        <f t="shared" si="8"/>
        <v>0</v>
      </c>
      <c r="AJ27" s="240">
        <f t="shared" si="8"/>
        <v>0</v>
      </c>
      <c r="AK27" s="240">
        <f t="shared" si="8"/>
        <v>0</v>
      </c>
      <c r="AL27" s="240">
        <f t="shared" si="8"/>
        <v>0</v>
      </c>
      <c r="AM27" s="240"/>
    </row>
    <row r="28" spans="1:41" ht="129" customHeight="1">
      <c r="A28" s="257" t="s">
        <v>261</v>
      </c>
      <c r="B28" s="258" t="s">
        <v>90</v>
      </c>
      <c r="C28" s="259" t="s">
        <v>86</v>
      </c>
      <c r="D28" s="242">
        <v>0</v>
      </c>
      <c r="E28" s="242">
        <v>0</v>
      </c>
      <c r="F28" s="242">
        <v>0</v>
      </c>
      <c r="G28" s="242">
        <v>0</v>
      </c>
      <c r="H28" s="242">
        <v>0</v>
      </c>
      <c r="I28" s="242">
        <v>0</v>
      </c>
      <c r="J28" s="242">
        <v>0</v>
      </c>
      <c r="K28" s="242">
        <v>0</v>
      </c>
      <c r="L28" s="242">
        <v>0</v>
      </c>
      <c r="M28" s="242">
        <v>0</v>
      </c>
      <c r="N28" s="242">
        <v>0</v>
      </c>
      <c r="O28" s="242">
        <v>0</v>
      </c>
      <c r="P28" s="242">
        <v>0</v>
      </c>
      <c r="Q28" s="242">
        <v>0</v>
      </c>
      <c r="R28" s="242">
        <v>0</v>
      </c>
      <c r="S28" s="242">
        <v>0</v>
      </c>
      <c r="T28" s="242">
        <v>0</v>
      </c>
      <c r="U28" s="242">
        <v>0</v>
      </c>
      <c r="V28" s="242">
        <v>0</v>
      </c>
      <c r="W28" s="242">
        <v>0</v>
      </c>
      <c r="X28" s="242">
        <v>0</v>
      </c>
      <c r="Y28" s="242">
        <v>0</v>
      </c>
      <c r="Z28" s="244">
        <f>0.939/1.2</f>
        <v>0.78249999999999997</v>
      </c>
      <c r="AA28" s="242">
        <f>'[4]4'!AX28</f>
        <v>0</v>
      </c>
      <c r="AB28" s="242">
        <f>'[4]4'!AY28</f>
        <v>0</v>
      </c>
      <c r="AC28" s="242">
        <f>'[4]4'!AZ28</f>
        <v>0</v>
      </c>
      <c r="AD28" s="242">
        <f>'[4]4'!BA28</f>
        <v>0</v>
      </c>
      <c r="AE28" s="242">
        <f>'[4]4'!BB28</f>
        <v>0</v>
      </c>
      <c r="AF28" s="242">
        <f>D28+K28+R28+Y28</f>
        <v>0</v>
      </c>
      <c r="AG28" s="242">
        <f t="shared" ref="AG28:AL30" si="9">E28+L28+S28+Z28</f>
        <v>0.78249999999999997</v>
      </c>
      <c r="AH28" s="242">
        <f t="shared" si="9"/>
        <v>0</v>
      </c>
      <c r="AI28" s="242">
        <f t="shared" si="9"/>
        <v>0</v>
      </c>
      <c r="AJ28" s="242">
        <f t="shared" si="9"/>
        <v>0</v>
      </c>
      <c r="AK28" s="242">
        <f t="shared" si="9"/>
        <v>0</v>
      </c>
      <c r="AL28" s="242">
        <f t="shared" si="9"/>
        <v>0</v>
      </c>
    </row>
    <row r="29" spans="1:41" ht="129" customHeight="1">
      <c r="A29" s="257" t="s">
        <v>262</v>
      </c>
      <c r="B29" s="258" t="s">
        <v>91</v>
      </c>
      <c r="C29" s="259" t="s">
        <v>92</v>
      </c>
      <c r="D29" s="242">
        <f t="shared" ref="D29:AE30" si="10">SUM(D32:D33)</f>
        <v>0</v>
      </c>
      <c r="E29" s="242">
        <f t="shared" si="10"/>
        <v>0</v>
      </c>
      <c r="F29" s="242">
        <f t="shared" si="10"/>
        <v>0</v>
      </c>
      <c r="G29" s="242">
        <f t="shared" si="10"/>
        <v>0</v>
      </c>
      <c r="H29" s="242">
        <f t="shared" si="10"/>
        <v>0</v>
      </c>
      <c r="I29" s="242">
        <f t="shared" si="10"/>
        <v>0</v>
      </c>
      <c r="J29" s="242">
        <f t="shared" si="10"/>
        <v>0</v>
      </c>
      <c r="K29" s="242">
        <f t="shared" si="10"/>
        <v>0</v>
      </c>
      <c r="L29" s="242">
        <f t="shared" si="10"/>
        <v>0</v>
      </c>
      <c r="M29" s="242">
        <f t="shared" si="10"/>
        <v>0</v>
      </c>
      <c r="N29" s="242">
        <f t="shared" si="10"/>
        <v>0</v>
      </c>
      <c r="O29" s="242">
        <f t="shared" si="10"/>
        <v>0</v>
      </c>
      <c r="P29" s="242">
        <f t="shared" si="10"/>
        <v>0</v>
      </c>
      <c r="Q29" s="242">
        <f t="shared" si="10"/>
        <v>0</v>
      </c>
      <c r="R29" s="242">
        <f t="shared" si="10"/>
        <v>0</v>
      </c>
      <c r="S29" s="242">
        <f t="shared" si="10"/>
        <v>0</v>
      </c>
      <c r="T29" s="242">
        <f t="shared" si="10"/>
        <v>0</v>
      </c>
      <c r="U29" s="242">
        <f t="shared" si="10"/>
        <v>0</v>
      </c>
      <c r="V29" s="242">
        <f t="shared" si="10"/>
        <v>0</v>
      </c>
      <c r="W29" s="242">
        <f t="shared" si="10"/>
        <v>0</v>
      </c>
      <c r="X29" s="242">
        <f t="shared" si="10"/>
        <v>0</v>
      </c>
      <c r="Y29" s="242">
        <f t="shared" si="10"/>
        <v>0</v>
      </c>
      <c r="Z29" s="244">
        <f>1.172/1.2</f>
        <v>0.97666666666666668</v>
      </c>
      <c r="AA29" s="242">
        <v>0</v>
      </c>
      <c r="AB29" s="242">
        <f t="shared" si="10"/>
        <v>0</v>
      </c>
      <c r="AC29" s="242">
        <f t="shared" si="10"/>
        <v>0</v>
      </c>
      <c r="AD29" s="242">
        <f t="shared" si="10"/>
        <v>0</v>
      </c>
      <c r="AE29" s="242">
        <f t="shared" si="10"/>
        <v>0</v>
      </c>
      <c r="AF29" s="242">
        <f t="shared" ref="AF29:AF30" si="11">D29+K29+R29+Y29</f>
        <v>0</v>
      </c>
      <c r="AG29" s="242">
        <f t="shared" si="9"/>
        <v>0.97666666666666668</v>
      </c>
      <c r="AH29" s="242">
        <f t="shared" si="9"/>
        <v>0</v>
      </c>
      <c r="AI29" s="242">
        <f t="shared" si="9"/>
        <v>0</v>
      </c>
      <c r="AJ29" s="242">
        <f t="shared" si="9"/>
        <v>0</v>
      </c>
      <c r="AK29" s="242">
        <f t="shared" si="9"/>
        <v>0</v>
      </c>
      <c r="AL29" s="242">
        <f t="shared" si="9"/>
        <v>0</v>
      </c>
    </row>
    <row r="30" spans="1:41" ht="120" customHeight="1">
      <c r="A30" s="257" t="s">
        <v>263</v>
      </c>
      <c r="B30" s="258" t="s">
        <v>93</v>
      </c>
      <c r="C30" s="259" t="s">
        <v>94</v>
      </c>
      <c r="D30" s="242">
        <f t="shared" si="10"/>
        <v>0</v>
      </c>
      <c r="E30" s="242">
        <f t="shared" si="10"/>
        <v>0</v>
      </c>
      <c r="F30" s="242">
        <f t="shared" si="10"/>
        <v>0</v>
      </c>
      <c r="G30" s="242">
        <f t="shared" si="10"/>
        <v>0</v>
      </c>
      <c r="H30" s="242">
        <f t="shared" si="10"/>
        <v>0</v>
      </c>
      <c r="I30" s="242">
        <f t="shared" si="10"/>
        <v>0</v>
      </c>
      <c r="J30" s="242">
        <f t="shared" si="10"/>
        <v>0</v>
      </c>
      <c r="K30" s="242">
        <f t="shared" si="10"/>
        <v>0</v>
      </c>
      <c r="L30" s="242">
        <f t="shared" si="10"/>
        <v>0</v>
      </c>
      <c r="M30" s="242">
        <f t="shared" si="10"/>
        <v>0</v>
      </c>
      <c r="N30" s="242">
        <f t="shared" si="10"/>
        <v>0</v>
      </c>
      <c r="O30" s="242">
        <f t="shared" si="10"/>
        <v>0</v>
      </c>
      <c r="P30" s="242">
        <f t="shared" si="10"/>
        <v>0</v>
      </c>
      <c r="Q30" s="242">
        <f t="shared" si="10"/>
        <v>0</v>
      </c>
      <c r="R30" s="242">
        <f t="shared" si="10"/>
        <v>0</v>
      </c>
      <c r="S30" s="242">
        <f t="shared" si="10"/>
        <v>0</v>
      </c>
      <c r="T30" s="242">
        <f t="shared" si="10"/>
        <v>0</v>
      </c>
      <c r="U30" s="242">
        <f t="shared" si="10"/>
        <v>0</v>
      </c>
      <c r="V30" s="242">
        <f t="shared" si="10"/>
        <v>0</v>
      </c>
      <c r="W30" s="242">
        <f t="shared" si="10"/>
        <v>0</v>
      </c>
      <c r="X30" s="242">
        <f t="shared" si="10"/>
        <v>0</v>
      </c>
      <c r="Y30" s="242">
        <f t="shared" si="10"/>
        <v>0</v>
      </c>
      <c r="Z30" s="244">
        <f>0.845/1.2</f>
        <v>0.70416666666666672</v>
      </c>
      <c r="AA30" s="242">
        <v>0</v>
      </c>
      <c r="AB30" s="242">
        <v>0</v>
      </c>
      <c r="AC30" s="242">
        <v>0</v>
      </c>
      <c r="AD30" s="242">
        <v>0</v>
      </c>
      <c r="AE30" s="242">
        <v>0</v>
      </c>
      <c r="AF30" s="242">
        <f t="shared" si="11"/>
        <v>0</v>
      </c>
      <c r="AG30" s="242">
        <f t="shared" si="9"/>
        <v>0.70416666666666672</v>
      </c>
      <c r="AH30" s="242">
        <f t="shared" si="9"/>
        <v>0</v>
      </c>
      <c r="AI30" s="242">
        <f t="shared" si="9"/>
        <v>0</v>
      </c>
      <c r="AJ30" s="242">
        <f t="shared" si="9"/>
        <v>0</v>
      </c>
      <c r="AK30" s="242">
        <f t="shared" si="9"/>
        <v>0</v>
      </c>
      <c r="AL30" s="242">
        <f t="shared" si="9"/>
        <v>0</v>
      </c>
    </row>
    <row r="31" spans="1:41" ht="129" hidden="1" customHeight="1">
      <c r="A31" s="257"/>
      <c r="B31" s="258"/>
      <c r="C31" s="259"/>
      <c r="D31" s="242"/>
      <c r="E31" s="242"/>
      <c r="F31" s="242"/>
      <c r="G31" s="242"/>
      <c r="H31" s="242"/>
      <c r="I31" s="242"/>
      <c r="J31" s="242"/>
      <c r="K31" s="242"/>
      <c r="L31" s="242"/>
      <c r="M31" s="242"/>
      <c r="N31" s="242"/>
      <c r="O31" s="242"/>
      <c r="P31" s="242"/>
      <c r="Q31" s="242"/>
      <c r="R31" s="242"/>
      <c r="S31" s="242"/>
      <c r="T31" s="242"/>
      <c r="U31" s="242"/>
      <c r="V31" s="242"/>
      <c r="W31" s="242"/>
      <c r="X31" s="242"/>
      <c r="Y31" s="242"/>
      <c r="Z31" s="244"/>
      <c r="AA31" s="242"/>
      <c r="AB31" s="242"/>
      <c r="AC31" s="242"/>
      <c r="AD31" s="242"/>
      <c r="AE31" s="242"/>
      <c r="AF31" s="241"/>
      <c r="AG31" s="242"/>
      <c r="AH31" s="241"/>
      <c r="AI31" s="241"/>
      <c r="AJ31" s="241"/>
      <c r="AK31" s="241"/>
      <c r="AL31" s="241"/>
    </row>
    <row r="32" spans="1:41" ht="31.5">
      <c r="A32" s="15" t="s">
        <v>5</v>
      </c>
      <c r="B32" s="115" t="s">
        <v>4</v>
      </c>
      <c r="C32" s="238"/>
      <c r="D32" s="240">
        <v>0</v>
      </c>
      <c r="E32" s="240">
        <v>0</v>
      </c>
      <c r="F32" s="240">
        <v>0</v>
      </c>
      <c r="G32" s="240">
        <v>0</v>
      </c>
      <c r="H32" s="240">
        <v>0</v>
      </c>
      <c r="I32" s="240">
        <v>0</v>
      </c>
      <c r="J32" s="240">
        <v>0</v>
      </c>
      <c r="K32" s="240">
        <v>0</v>
      </c>
      <c r="L32" s="240">
        <v>0</v>
      </c>
      <c r="M32" s="240">
        <v>0</v>
      </c>
      <c r="N32" s="240">
        <v>0</v>
      </c>
      <c r="O32" s="240">
        <v>0</v>
      </c>
      <c r="P32" s="240">
        <v>0</v>
      </c>
      <c r="Q32" s="240">
        <v>0</v>
      </c>
      <c r="R32" s="240">
        <v>0</v>
      </c>
      <c r="S32" s="240">
        <v>0</v>
      </c>
      <c r="T32" s="240">
        <v>0</v>
      </c>
      <c r="U32" s="240">
        <v>0</v>
      </c>
      <c r="V32" s="240">
        <v>0</v>
      </c>
      <c r="W32" s="240">
        <v>0</v>
      </c>
      <c r="X32" s="240">
        <v>0</v>
      </c>
      <c r="Y32" s="240">
        <f>'[4]4'!AV33</f>
        <v>0</v>
      </c>
      <c r="Z32" s="240">
        <f>SUM(Z33:Z35)</f>
        <v>3.0675000000000003</v>
      </c>
      <c r="AA32" s="240">
        <f t="shared" ref="AA32:AL32" si="12">SUM(AA33:AA35)</f>
        <v>0.65</v>
      </c>
      <c r="AB32" s="240">
        <f t="shared" si="12"/>
        <v>0</v>
      </c>
      <c r="AC32" s="240">
        <f t="shared" si="12"/>
        <v>0</v>
      </c>
      <c r="AD32" s="240">
        <f t="shared" si="12"/>
        <v>0</v>
      </c>
      <c r="AE32" s="240">
        <f t="shared" si="12"/>
        <v>0</v>
      </c>
      <c r="AF32" s="240">
        <f t="shared" si="12"/>
        <v>0</v>
      </c>
      <c r="AG32" s="240">
        <f t="shared" si="12"/>
        <v>3.0675000000000003</v>
      </c>
      <c r="AH32" s="240">
        <f t="shared" si="12"/>
        <v>0.65</v>
      </c>
      <c r="AI32" s="240">
        <f t="shared" si="12"/>
        <v>0</v>
      </c>
      <c r="AJ32" s="240">
        <f t="shared" si="12"/>
        <v>0</v>
      </c>
      <c r="AK32" s="240">
        <f t="shared" si="12"/>
        <v>0</v>
      </c>
      <c r="AL32" s="240">
        <f t="shared" si="12"/>
        <v>0</v>
      </c>
      <c r="AM32" s="250"/>
      <c r="AN32" s="250"/>
      <c r="AO32" s="250"/>
    </row>
    <row r="33" spans="1:41" ht="63">
      <c r="A33" s="257" t="s">
        <v>3</v>
      </c>
      <c r="B33" s="200" t="s">
        <v>95</v>
      </c>
      <c r="C33" s="262" t="s">
        <v>96</v>
      </c>
      <c r="D33" s="242">
        <v>0</v>
      </c>
      <c r="E33" s="242">
        <v>0</v>
      </c>
      <c r="F33" s="242">
        <v>0</v>
      </c>
      <c r="G33" s="242">
        <v>0</v>
      </c>
      <c r="H33" s="242">
        <v>0</v>
      </c>
      <c r="I33" s="242">
        <v>0</v>
      </c>
      <c r="J33" s="242">
        <v>0</v>
      </c>
      <c r="K33" s="242">
        <v>0</v>
      </c>
      <c r="L33" s="242">
        <v>0</v>
      </c>
      <c r="M33" s="242">
        <v>0</v>
      </c>
      <c r="N33" s="242">
        <v>0</v>
      </c>
      <c r="O33" s="242">
        <v>0</v>
      </c>
      <c r="P33" s="242">
        <v>0</v>
      </c>
      <c r="Q33" s="242">
        <v>0</v>
      </c>
      <c r="R33" s="242">
        <v>0</v>
      </c>
      <c r="S33" s="242">
        <v>0</v>
      </c>
      <c r="T33" s="242">
        <v>0</v>
      </c>
      <c r="U33" s="242">
        <v>0</v>
      </c>
      <c r="V33" s="242">
        <v>0</v>
      </c>
      <c r="W33" s="242">
        <v>0</v>
      </c>
      <c r="X33" s="242">
        <v>0</v>
      </c>
      <c r="Y33" s="242">
        <f>'[4]4'!AV34</f>
        <v>0</v>
      </c>
      <c r="Z33" s="244">
        <f>0.438/1.2</f>
        <v>0.36499999999999999</v>
      </c>
      <c r="AA33" s="242">
        <v>0.4</v>
      </c>
      <c r="AB33" s="242">
        <v>0</v>
      </c>
      <c r="AC33" s="242">
        <v>0</v>
      </c>
      <c r="AD33" s="242">
        <v>0</v>
      </c>
      <c r="AE33" s="242">
        <v>0</v>
      </c>
      <c r="AF33" s="242">
        <f t="shared" ref="AF33:AL35" si="13">D33+K33+R33+Y33</f>
        <v>0</v>
      </c>
      <c r="AG33" s="242">
        <f t="shared" si="13"/>
        <v>0.36499999999999999</v>
      </c>
      <c r="AH33" s="242">
        <f t="shared" si="13"/>
        <v>0.4</v>
      </c>
      <c r="AI33" s="242">
        <f t="shared" si="13"/>
        <v>0</v>
      </c>
      <c r="AJ33" s="242">
        <f t="shared" si="13"/>
        <v>0</v>
      </c>
      <c r="AK33" s="242">
        <f t="shared" si="13"/>
        <v>0</v>
      </c>
      <c r="AL33" s="242">
        <f t="shared" si="13"/>
        <v>0</v>
      </c>
      <c r="AM33" s="256"/>
      <c r="AN33" s="256"/>
      <c r="AO33" s="250"/>
    </row>
    <row r="34" spans="1:41" ht="63">
      <c r="A34" s="257" t="s">
        <v>97</v>
      </c>
      <c r="B34" s="200" t="s">
        <v>98</v>
      </c>
      <c r="C34" s="262" t="s">
        <v>99</v>
      </c>
      <c r="D34" s="242">
        <v>0</v>
      </c>
      <c r="E34" s="242">
        <v>0</v>
      </c>
      <c r="F34" s="242">
        <v>0</v>
      </c>
      <c r="G34" s="242">
        <v>0</v>
      </c>
      <c r="H34" s="242">
        <v>0</v>
      </c>
      <c r="I34" s="242">
        <v>0</v>
      </c>
      <c r="J34" s="242">
        <v>0</v>
      </c>
      <c r="K34" s="242">
        <v>0</v>
      </c>
      <c r="L34" s="242">
        <v>0</v>
      </c>
      <c r="M34" s="242">
        <v>0</v>
      </c>
      <c r="N34" s="242">
        <v>0</v>
      </c>
      <c r="O34" s="242">
        <v>0</v>
      </c>
      <c r="P34" s="242">
        <v>0</v>
      </c>
      <c r="Q34" s="242">
        <v>0</v>
      </c>
      <c r="R34" s="242">
        <v>0</v>
      </c>
      <c r="S34" s="242">
        <v>0</v>
      </c>
      <c r="T34" s="242">
        <v>0</v>
      </c>
      <c r="U34" s="242">
        <v>0</v>
      </c>
      <c r="V34" s="242">
        <v>0</v>
      </c>
      <c r="W34" s="242">
        <v>0</v>
      </c>
      <c r="X34" s="242">
        <v>0</v>
      </c>
      <c r="Y34" s="242">
        <v>0</v>
      </c>
      <c r="Z34" s="244">
        <f>0.353/1.2</f>
        <v>0.29416666666666669</v>
      </c>
      <c r="AA34" s="242">
        <v>0.25</v>
      </c>
      <c r="AB34" s="242">
        <v>0</v>
      </c>
      <c r="AC34" s="242">
        <v>0</v>
      </c>
      <c r="AD34" s="242">
        <v>0</v>
      </c>
      <c r="AE34" s="242">
        <v>0</v>
      </c>
      <c r="AF34" s="242">
        <f t="shared" si="13"/>
        <v>0</v>
      </c>
      <c r="AG34" s="242">
        <f t="shared" si="13"/>
        <v>0.29416666666666669</v>
      </c>
      <c r="AH34" s="242">
        <f t="shared" si="13"/>
        <v>0.25</v>
      </c>
      <c r="AI34" s="242">
        <f t="shared" si="13"/>
        <v>0</v>
      </c>
      <c r="AJ34" s="242">
        <f t="shared" si="13"/>
        <v>0</v>
      </c>
      <c r="AK34" s="242">
        <f t="shared" si="13"/>
        <v>0</v>
      </c>
      <c r="AL34" s="242">
        <f t="shared" si="13"/>
        <v>0</v>
      </c>
      <c r="AM34" s="250"/>
      <c r="AN34" s="250"/>
      <c r="AO34" s="250"/>
    </row>
    <row r="35" spans="1:41" ht="63">
      <c r="A35" s="257" t="s">
        <v>100</v>
      </c>
      <c r="B35" s="200" t="s">
        <v>101</v>
      </c>
      <c r="C35" s="262" t="s">
        <v>102</v>
      </c>
      <c r="D35" s="242">
        <v>0</v>
      </c>
      <c r="E35" s="242">
        <v>0</v>
      </c>
      <c r="F35" s="242">
        <v>0</v>
      </c>
      <c r="G35" s="242">
        <v>0</v>
      </c>
      <c r="H35" s="242">
        <v>0</v>
      </c>
      <c r="I35" s="242">
        <v>0</v>
      </c>
      <c r="J35" s="242">
        <v>0</v>
      </c>
      <c r="K35" s="242">
        <v>0</v>
      </c>
      <c r="L35" s="242">
        <v>0</v>
      </c>
      <c r="M35" s="242">
        <v>0</v>
      </c>
      <c r="N35" s="242">
        <v>0</v>
      </c>
      <c r="O35" s="242">
        <v>0</v>
      </c>
      <c r="P35" s="242">
        <v>0</v>
      </c>
      <c r="Q35" s="242">
        <v>0</v>
      </c>
      <c r="R35" s="242">
        <v>0</v>
      </c>
      <c r="S35" s="242">
        <v>0</v>
      </c>
      <c r="T35" s="242">
        <v>0</v>
      </c>
      <c r="U35" s="242">
        <v>0</v>
      </c>
      <c r="V35" s="242">
        <v>0</v>
      </c>
      <c r="W35" s="242">
        <v>0</v>
      </c>
      <c r="X35" s="242">
        <v>0</v>
      </c>
      <c r="Y35" s="242">
        <v>0</v>
      </c>
      <c r="Z35" s="244">
        <f>2.89/1.2</f>
        <v>2.4083333333333337</v>
      </c>
      <c r="AA35" s="242">
        <v>0</v>
      </c>
      <c r="AB35" s="242">
        <v>0</v>
      </c>
      <c r="AC35" s="242">
        <v>0</v>
      </c>
      <c r="AD35" s="242">
        <v>0</v>
      </c>
      <c r="AE35" s="242">
        <v>0</v>
      </c>
      <c r="AF35" s="242">
        <f t="shared" si="13"/>
        <v>0</v>
      </c>
      <c r="AG35" s="242">
        <f t="shared" si="13"/>
        <v>2.4083333333333337</v>
      </c>
      <c r="AH35" s="242">
        <f t="shared" si="13"/>
        <v>0</v>
      </c>
      <c r="AI35" s="242">
        <f t="shared" si="13"/>
        <v>0</v>
      </c>
      <c r="AJ35" s="242">
        <f t="shared" si="13"/>
        <v>0</v>
      </c>
      <c r="AK35" s="242">
        <f t="shared" si="13"/>
        <v>0</v>
      </c>
      <c r="AL35" s="242">
        <f t="shared" si="13"/>
        <v>0</v>
      </c>
      <c r="AM35" s="250"/>
      <c r="AN35" s="250"/>
      <c r="AO35" s="250"/>
    </row>
    <row r="36" spans="1:41">
      <c r="AM36" s="250"/>
      <c r="AN36" s="250"/>
      <c r="AO36" s="250"/>
    </row>
    <row r="41" spans="1:41" s="2" customFormat="1">
      <c r="B41" s="67" t="s">
        <v>2</v>
      </c>
      <c r="C41" s="67"/>
      <c r="D41" s="67"/>
      <c r="F41" s="3"/>
      <c r="G41" s="169" t="s">
        <v>305</v>
      </c>
      <c r="H41" s="3"/>
      <c r="I41" s="3"/>
      <c r="J41" s="3"/>
      <c r="K41" s="3"/>
      <c r="L41" s="3"/>
      <c r="M41" s="3"/>
      <c r="N41" s="3"/>
      <c r="O41" s="3"/>
      <c r="P41" s="3"/>
      <c r="Q41" s="3"/>
      <c r="R41" s="3"/>
      <c r="S41" s="170"/>
      <c r="T41" s="3"/>
      <c r="U41" s="3"/>
    </row>
    <row r="42" spans="1:41" s="2" customFormat="1" ht="15">
      <c r="B42" s="3"/>
      <c r="C42" s="3"/>
      <c r="D42" s="3"/>
      <c r="E42" s="3"/>
      <c r="F42" s="3"/>
      <c r="G42" s="3"/>
      <c r="H42" s="3"/>
      <c r="I42" s="3"/>
      <c r="J42" s="3"/>
      <c r="K42" s="3"/>
      <c r="L42" s="3"/>
      <c r="M42" s="3"/>
      <c r="N42" s="3"/>
      <c r="O42" s="3"/>
      <c r="P42" s="3"/>
      <c r="Q42" s="3"/>
      <c r="R42" s="3"/>
      <c r="S42" s="170"/>
      <c r="T42" s="3"/>
      <c r="U42" s="3"/>
    </row>
    <row r="43" spans="1:41" s="2" customFormat="1" ht="15">
      <c r="B43" s="3"/>
      <c r="C43" s="3"/>
      <c r="D43" s="3"/>
      <c r="E43" s="3"/>
      <c r="F43" s="3"/>
      <c r="G43" s="3"/>
      <c r="H43" s="3"/>
      <c r="I43" s="3"/>
      <c r="J43" s="3"/>
      <c r="K43" s="3"/>
      <c r="L43" s="3"/>
      <c r="M43" s="3"/>
      <c r="N43" s="3"/>
      <c r="O43" s="3"/>
      <c r="P43" s="3"/>
      <c r="Q43" s="3"/>
      <c r="R43" s="3"/>
      <c r="S43" s="170"/>
      <c r="T43" s="3"/>
      <c r="U43" s="3"/>
    </row>
    <row r="44" spans="1:41" s="2" customFormat="1" ht="15">
      <c r="B44" s="3"/>
      <c r="C44" s="3"/>
      <c r="D44" s="3"/>
      <c r="E44" s="3"/>
      <c r="F44" s="3"/>
      <c r="G44" s="3"/>
      <c r="H44" s="3"/>
      <c r="I44" s="3"/>
      <c r="J44" s="3"/>
      <c r="K44" s="3"/>
      <c r="L44" s="3"/>
      <c r="M44" s="3"/>
      <c r="N44" s="3"/>
      <c r="O44" s="3"/>
      <c r="P44" s="3"/>
      <c r="Q44" s="3"/>
      <c r="R44" s="3"/>
      <c r="S44" s="170"/>
      <c r="T44" s="3"/>
      <c r="U44" s="3"/>
    </row>
    <row r="45" spans="1:41" s="2" customFormat="1">
      <c r="B45" s="68" t="s">
        <v>485</v>
      </c>
      <c r="C45" s="68"/>
      <c r="D45" s="4"/>
      <c r="F45" s="4"/>
      <c r="G45" s="6" t="s">
        <v>486</v>
      </c>
      <c r="H45" s="4"/>
      <c r="I45" s="4"/>
      <c r="J45" s="4"/>
      <c r="K45" s="4"/>
      <c r="L45" s="3"/>
      <c r="M45" s="3"/>
      <c r="N45" s="3"/>
      <c r="O45" s="3"/>
      <c r="P45" s="3"/>
      <c r="Q45" s="3"/>
      <c r="R45" s="3"/>
      <c r="S45" s="170"/>
      <c r="T45" s="3"/>
      <c r="U45" s="3"/>
    </row>
    <row r="46" spans="1:41" s="2" customFormat="1" ht="15">
      <c r="B46" s="3"/>
      <c r="C46" s="3"/>
      <c r="D46" s="3"/>
      <c r="E46" s="3"/>
      <c r="F46" s="3"/>
      <c r="G46" s="3"/>
      <c r="H46" s="3"/>
      <c r="I46" s="3"/>
      <c r="J46" s="3"/>
      <c r="K46" s="3"/>
      <c r="L46" s="3"/>
      <c r="M46" s="3"/>
      <c r="N46" s="3"/>
      <c r="O46" s="3"/>
      <c r="P46" s="3"/>
      <c r="Q46" s="3"/>
      <c r="R46" s="3"/>
      <c r="S46" s="170"/>
      <c r="T46" s="3"/>
      <c r="U46" s="3"/>
    </row>
    <row r="50" spans="36:36">
      <c r="AJ50" s="71" t="s">
        <v>487</v>
      </c>
    </row>
  </sheetData>
  <mergeCells count="23">
    <mergeCell ref="B41:D41"/>
    <mergeCell ref="AF16:AL16"/>
    <mergeCell ref="E17:J17"/>
    <mergeCell ref="L17:Q17"/>
    <mergeCell ref="S17:X17"/>
    <mergeCell ref="Z17:AE17"/>
    <mergeCell ref="AG17:AL17"/>
    <mergeCell ref="A13:AL13"/>
    <mergeCell ref="A14:AL14"/>
    <mergeCell ref="A15:A18"/>
    <mergeCell ref="B15:B18"/>
    <mergeCell ref="C15:C18"/>
    <mergeCell ref="D15:AL15"/>
    <mergeCell ref="D16:J16"/>
    <mergeCell ref="K16:Q16"/>
    <mergeCell ref="R16:X16"/>
    <mergeCell ref="Y16:AE16"/>
    <mergeCell ref="A4:AL4"/>
    <mergeCell ref="A5:AL5"/>
    <mergeCell ref="A7:AL7"/>
    <mergeCell ref="A8:AL8"/>
    <mergeCell ref="A10:AL10"/>
    <mergeCell ref="A12:AL12"/>
  </mergeCells>
  <pageMargins left="0.70866141732283472" right="0.70866141732283472" top="0.74803149606299213" bottom="0.74803149606299213" header="0.31496062992125984" footer="0.31496062992125984"/>
  <pageSetup paperSize="8" scale="5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N50"/>
  <sheetViews>
    <sheetView view="pageBreakPreview" topLeftCell="A9" zoomScale="60" zoomScaleNormal="100" workbookViewId="0">
      <pane ySplit="19" topLeftCell="A31" activePane="bottomLeft" state="frozen"/>
      <selection activeCell="A9" sqref="A9"/>
      <selection pane="bottomLeft" activeCell="O32" sqref="O32"/>
    </sheetView>
  </sheetViews>
  <sheetFormatPr defaultRowHeight="15.75"/>
  <cols>
    <col min="1" max="1" width="12" style="263" customWidth="1"/>
    <col min="2" max="2" width="33.125" style="263" customWidth="1"/>
    <col min="3" max="3" width="13.875" style="263" customWidth="1"/>
    <col min="4" max="15" width="5.75" style="263" bestFit="1" customWidth="1"/>
    <col min="16" max="16" width="7.25" style="263" customWidth="1"/>
    <col min="17" max="63" width="6" style="263" customWidth="1"/>
    <col min="64" max="64" width="7.5" style="263" customWidth="1"/>
    <col min="65" max="75" width="6" style="263" customWidth="1"/>
    <col min="76" max="76" width="32.375" style="263" customWidth="1"/>
    <col min="77" max="16384" width="9" style="263"/>
  </cols>
  <sheetData>
    <row r="1" spans="1:118" ht="18.75">
      <c r="V1" s="264"/>
      <c r="W1" s="264"/>
      <c r="X1" s="264"/>
      <c r="Y1" s="264"/>
      <c r="Z1" s="264"/>
      <c r="AA1" s="264"/>
      <c r="AB1" s="264"/>
      <c r="AC1" s="264"/>
      <c r="AD1" s="264"/>
      <c r="AE1" s="264"/>
      <c r="BX1" s="265" t="s">
        <v>488</v>
      </c>
    </row>
    <row r="2" spans="1:118" ht="18.75">
      <c r="V2" s="264"/>
      <c r="W2" s="264"/>
      <c r="X2" s="264"/>
      <c r="Y2" s="264"/>
      <c r="Z2" s="264"/>
      <c r="AA2" s="264"/>
      <c r="AB2" s="264"/>
      <c r="AC2" s="264"/>
      <c r="AD2" s="264"/>
      <c r="AE2" s="264"/>
      <c r="BX2" s="266" t="s">
        <v>104</v>
      </c>
    </row>
    <row r="3" spans="1:118" ht="18.75">
      <c r="V3" s="264"/>
      <c r="W3" s="264"/>
      <c r="X3" s="264"/>
      <c r="Y3" s="264"/>
      <c r="Z3" s="264"/>
      <c r="AA3" s="264"/>
      <c r="AB3" s="264"/>
      <c r="AC3" s="264"/>
      <c r="AD3" s="264"/>
      <c r="AE3" s="264"/>
      <c r="BX3" s="266" t="s">
        <v>105</v>
      </c>
    </row>
    <row r="4" spans="1:118">
      <c r="A4" s="267" t="s">
        <v>489</v>
      </c>
      <c r="B4" s="268"/>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c r="BA4" s="268"/>
      <c r="BB4" s="268"/>
      <c r="BC4" s="268"/>
      <c r="BD4" s="268"/>
      <c r="BE4" s="268"/>
      <c r="BF4" s="268"/>
      <c r="BG4" s="268"/>
      <c r="BH4" s="268"/>
      <c r="BI4" s="268"/>
      <c r="BJ4" s="268"/>
      <c r="BK4" s="268"/>
      <c r="BL4" s="268"/>
      <c r="BM4" s="268"/>
      <c r="BN4" s="268"/>
      <c r="BO4" s="268"/>
      <c r="BP4" s="268"/>
      <c r="BQ4" s="268"/>
      <c r="BR4" s="268"/>
      <c r="BS4" s="268"/>
      <c r="BT4" s="268"/>
      <c r="BU4" s="268"/>
      <c r="BV4" s="268"/>
      <c r="BW4" s="268"/>
      <c r="BX4" s="268"/>
    </row>
    <row r="6" spans="1:118" ht="18.75">
      <c r="A6" s="269" t="s">
        <v>107</v>
      </c>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69"/>
      <c r="BA6" s="269"/>
      <c r="BB6" s="269"/>
      <c r="BC6" s="269"/>
      <c r="BD6" s="269"/>
      <c r="BE6" s="269"/>
      <c r="BF6" s="269"/>
      <c r="BG6" s="269"/>
      <c r="BH6" s="269"/>
      <c r="BI6" s="269"/>
      <c r="BJ6" s="269"/>
      <c r="BK6" s="269"/>
      <c r="BL6" s="269"/>
      <c r="BM6" s="269"/>
      <c r="BN6" s="269"/>
      <c r="BO6" s="269"/>
      <c r="BP6" s="269"/>
      <c r="BQ6" s="269"/>
      <c r="BR6" s="269"/>
      <c r="BS6" s="269"/>
      <c r="BT6" s="269"/>
      <c r="BU6" s="269"/>
      <c r="BV6" s="269"/>
      <c r="BW6" s="269"/>
      <c r="BX6" s="269"/>
    </row>
    <row r="7" spans="1:118">
      <c r="A7" s="270" t="s">
        <v>57</v>
      </c>
      <c r="B7" s="270"/>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c r="AN7" s="270"/>
      <c r="AO7" s="270"/>
      <c r="AP7" s="270"/>
      <c r="AQ7" s="270"/>
      <c r="AR7" s="270"/>
      <c r="AS7" s="270"/>
      <c r="AT7" s="270"/>
      <c r="AU7" s="270"/>
      <c r="AV7" s="270"/>
      <c r="AW7" s="270"/>
      <c r="AX7" s="270"/>
      <c r="AY7" s="270"/>
      <c r="AZ7" s="270"/>
      <c r="BA7" s="270"/>
      <c r="BB7" s="270"/>
      <c r="BC7" s="270"/>
      <c r="BD7" s="270"/>
      <c r="BE7" s="270"/>
      <c r="BF7" s="270"/>
      <c r="BG7" s="270"/>
      <c r="BH7" s="270"/>
      <c r="BI7" s="270"/>
      <c r="BJ7" s="270"/>
      <c r="BK7" s="270"/>
      <c r="BL7" s="270"/>
      <c r="BM7" s="270"/>
      <c r="BN7" s="270"/>
      <c r="BO7" s="270"/>
      <c r="BP7" s="270"/>
      <c r="BQ7" s="270"/>
      <c r="BR7" s="270"/>
      <c r="BS7" s="270"/>
      <c r="BT7" s="270"/>
      <c r="BU7" s="270"/>
      <c r="BV7" s="270"/>
      <c r="BW7" s="270"/>
      <c r="BX7" s="270"/>
    </row>
    <row r="8" spans="1:118">
      <c r="A8" s="264"/>
      <c r="B8" s="264"/>
      <c r="C8" s="264"/>
      <c r="D8" s="264"/>
      <c r="E8" s="264"/>
      <c r="F8" s="264"/>
      <c r="G8" s="264"/>
      <c r="H8" s="264"/>
      <c r="I8" s="264"/>
      <c r="J8" s="264"/>
      <c r="K8" s="264"/>
      <c r="L8" s="264"/>
      <c r="M8" s="264"/>
      <c r="N8" s="264"/>
      <c r="O8" s="264"/>
      <c r="P8" s="264"/>
      <c r="Q8" s="264"/>
      <c r="R8" s="264"/>
      <c r="S8" s="264"/>
      <c r="T8" s="264"/>
      <c r="U8" s="264"/>
      <c r="V8" s="264"/>
      <c r="W8" s="271"/>
      <c r="X8" s="271"/>
      <c r="Y8" s="271"/>
      <c r="Z8" s="271"/>
      <c r="AA8" s="271"/>
      <c r="AB8" s="271"/>
      <c r="AC8" s="271"/>
      <c r="AD8" s="271"/>
      <c r="AE8" s="271"/>
      <c r="AF8" s="271"/>
      <c r="AG8" s="271"/>
      <c r="AH8" s="271"/>
      <c r="AI8" s="264"/>
      <c r="AJ8" s="271"/>
      <c r="AK8" s="264"/>
      <c r="AL8" s="264"/>
      <c r="AM8" s="264"/>
      <c r="AN8" s="264"/>
      <c r="AO8" s="264"/>
      <c r="AP8" s="264"/>
      <c r="AQ8" s="264"/>
      <c r="AR8" s="264"/>
      <c r="AS8" s="264"/>
      <c r="AT8" s="264"/>
      <c r="AU8" s="264"/>
      <c r="AV8" s="264"/>
      <c r="AW8" s="264"/>
      <c r="AX8" s="264"/>
      <c r="AY8" s="264"/>
      <c r="AZ8" s="264"/>
      <c r="BA8" s="264"/>
      <c r="BB8" s="264"/>
      <c r="BC8" s="264"/>
      <c r="BD8" s="264"/>
      <c r="BE8" s="264"/>
      <c r="BF8" s="264"/>
      <c r="BG8" s="264"/>
      <c r="BH8" s="264"/>
      <c r="BI8" s="264"/>
      <c r="BJ8" s="264"/>
      <c r="BK8" s="264"/>
      <c r="BL8" s="264"/>
      <c r="BM8" s="264"/>
      <c r="BN8" s="264"/>
      <c r="BO8" s="264"/>
      <c r="BP8" s="264"/>
      <c r="BQ8" s="264"/>
      <c r="BR8" s="264"/>
      <c r="BS8" s="264"/>
      <c r="BT8" s="264"/>
      <c r="BU8" s="264"/>
      <c r="BV8" s="264"/>
    </row>
    <row r="9" spans="1:118" ht="18.75">
      <c r="A9" s="272" t="s">
        <v>61</v>
      </c>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272"/>
      <c r="AL9" s="272"/>
      <c r="AM9" s="272"/>
      <c r="AN9" s="272"/>
      <c r="AO9" s="272"/>
      <c r="AP9" s="272"/>
      <c r="AQ9" s="272"/>
      <c r="AR9" s="272"/>
      <c r="AS9" s="272"/>
      <c r="AT9" s="272"/>
      <c r="AU9" s="272"/>
      <c r="AV9" s="272"/>
      <c r="AW9" s="272"/>
      <c r="AX9" s="272"/>
      <c r="AY9" s="272"/>
      <c r="AZ9" s="272"/>
      <c r="BA9" s="272"/>
      <c r="BB9" s="272"/>
      <c r="BC9" s="272"/>
      <c r="BD9" s="272"/>
      <c r="BE9" s="272"/>
      <c r="BF9" s="272"/>
      <c r="BG9" s="272"/>
      <c r="BH9" s="272"/>
      <c r="BI9" s="272"/>
      <c r="BJ9" s="272"/>
      <c r="BK9" s="272"/>
      <c r="BL9" s="272"/>
      <c r="BM9" s="272"/>
      <c r="BN9" s="272"/>
      <c r="BO9" s="272"/>
      <c r="BP9" s="272"/>
      <c r="BQ9" s="272"/>
      <c r="BR9" s="272"/>
      <c r="BS9" s="272"/>
      <c r="BT9" s="272"/>
      <c r="BU9" s="272"/>
      <c r="BV9" s="272"/>
      <c r="BW9" s="272"/>
      <c r="BX9" s="272"/>
    </row>
    <row r="11" spans="1:118" ht="18.75">
      <c r="A11" s="272" t="str">
        <f>'[5]5(2022)'!A12:AL12</f>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
      <c r="B11" s="272"/>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272"/>
      <c r="AL11" s="272"/>
      <c r="AM11" s="272"/>
      <c r="AN11" s="272"/>
      <c r="AO11" s="272"/>
      <c r="AP11" s="272"/>
      <c r="AQ11" s="272"/>
      <c r="AR11" s="272"/>
      <c r="AS11" s="272"/>
      <c r="AT11" s="272"/>
      <c r="AU11" s="272"/>
      <c r="AV11" s="272"/>
      <c r="AW11" s="272"/>
      <c r="AX11" s="272"/>
      <c r="AY11" s="272"/>
      <c r="AZ11" s="272"/>
      <c r="BA11" s="272"/>
      <c r="BB11" s="272"/>
      <c r="BC11" s="272"/>
      <c r="BD11" s="272"/>
      <c r="BE11" s="272"/>
      <c r="BF11" s="272"/>
      <c r="BG11" s="272"/>
      <c r="BH11" s="272"/>
      <c r="BI11" s="272"/>
      <c r="BJ11" s="272"/>
      <c r="BK11" s="272"/>
      <c r="BL11" s="272"/>
      <c r="BM11" s="272"/>
      <c r="BN11" s="272"/>
      <c r="BO11" s="272"/>
      <c r="BP11" s="272"/>
      <c r="BQ11" s="272"/>
      <c r="BR11" s="272"/>
      <c r="BS11" s="272"/>
      <c r="BT11" s="272"/>
      <c r="BU11" s="272"/>
      <c r="BV11" s="272"/>
      <c r="BW11" s="272"/>
      <c r="BX11" s="272"/>
    </row>
    <row r="12" spans="1:118">
      <c r="A12" s="273" t="s">
        <v>56</v>
      </c>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273"/>
      <c r="AL12" s="273"/>
      <c r="AM12" s="273"/>
      <c r="AN12" s="273"/>
      <c r="AO12" s="273"/>
      <c r="AP12" s="273"/>
      <c r="AQ12" s="273"/>
      <c r="AR12" s="273"/>
      <c r="AS12" s="273"/>
      <c r="AT12" s="273"/>
      <c r="AU12" s="273"/>
      <c r="AV12" s="273"/>
      <c r="AW12" s="273"/>
      <c r="AX12" s="273"/>
      <c r="AY12" s="273"/>
      <c r="AZ12" s="273"/>
      <c r="BA12" s="273"/>
      <c r="BB12" s="273"/>
      <c r="BC12" s="273"/>
      <c r="BD12" s="273"/>
      <c r="BE12" s="273"/>
      <c r="BF12" s="273"/>
      <c r="BG12" s="273"/>
      <c r="BH12" s="273"/>
      <c r="BI12" s="273"/>
      <c r="BJ12" s="273"/>
      <c r="BK12" s="273"/>
      <c r="BL12" s="273"/>
      <c r="BM12" s="273"/>
      <c r="BN12" s="273"/>
      <c r="BO12" s="273"/>
      <c r="BP12" s="273"/>
      <c r="BQ12" s="273"/>
      <c r="BR12" s="273"/>
      <c r="BS12" s="273"/>
      <c r="BT12" s="273"/>
      <c r="BU12" s="273"/>
      <c r="BV12" s="273"/>
      <c r="BW12" s="273"/>
      <c r="BX12" s="273"/>
    </row>
    <row r="13" spans="1:118">
      <c r="A13" s="274"/>
      <c r="B13" s="274"/>
      <c r="C13" s="274"/>
      <c r="D13" s="274"/>
      <c r="E13" s="274"/>
      <c r="F13" s="274"/>
      <c r="G13" s="274"/>
      <c r="H13" s="274"/>
      <c r="I13" s="274"/>
      <c r="J13" s="274"/>
      <c r="K13" s="274"/>
      <c r="L13" s="274"/>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4"/>
      <c r="AM13" s="274"/>
      <c r="AN13" s="274"/>
      <c r="AO13" s="274"/>
      <c r="AP13" s="274"/>
      <c r="AQ13" s="274"/>
      <c r="AR13" s="274"/>
      <c r="AS13" s="274"/>
      <c r="AT13" s="274"/>
      <c r="AU13" s="274"/>
      <c r="AV13" s="274"/>
      <c r="AW13" s="274"/>
      <c r="AX13" s="274"/>
      <c r="AY13" s="274"/>
      <c r="AZ13" s="274"/>
      <c r="BA13" s="274"/>
      <c r="BB13" s="274"/>
      <c r="BC13" s="274"/>
      <c r="BD13" s="274"/>
      <c r="BE13" s="274"/>
      <c r="BF13" s="274"/>
      <c r="BG13" s="274"/>
      <c r="BH13" s="274"/>
      <c r="BI13" s="274"/>
      <c r="BJ13" s="274"/>
      <c r="BK13" s="274"/>
      <c r="BL13" s="274"/>
      <c r="BM13" s="274"/>
      <c r="BN13" s="274"/>
      <c r="BO13" s="274"/>
      <c r="BP13" s="274"/>
      <c r="BQ13" s="274"/>
      <c r="BR13" s="274"/>
      <c r="BS13" s="274"/>
      <c r="BT13" s="274"/>
      <c r="BU13" s="274"/>
      <c r="BV13" s="274"/>
      <c r="BW13" s="274"/>
    </row>
    <row r="14" spans="1:118" ht="38.25" customHeight="1">
      <c r="A14" s="275" t="s">
        <v>55</v>
      </c>
      <c r="B14" s="275" t="s">
        <v>54</v>
      </c>
      <c r="C14" s="275" t="s">
        <v>53</v>
      </c>
      <c r="D14" s="276" t="s">
        <v>490</v>
      </c>
      <c r="E14" s="277"/>
      <c r="F14" s="277"/>
      <c r="G14" s="277"/>
      <c r="H14" s="277"/>
      <c r="I14" s="277"/>
      <c r="J14" s="277"/>
      <c r="K14" s="277"/>
      <c r="L14" s="277"/>
      <c r="M14" s="277"/>
      <c r="N14" s="277"/>
      <c r="O14" s="278"/>
      <c r="P14" s="279" t="s">
        <v>491</v>
      </c>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1"/>
      <c r="BX14" s="282" t="s">
        <v>122</v>
      </c>
    </row>
    <row r="15" spans="1:118" ht="15.75" customHeight="1">
      <c r="A15" s="275"/>
      <c r="B15" s="275"/>
      <c r="C15" s="275"/>
      <c r="D15" s="283"/>
      <c r="E15" s="284"/>
      <c r="F15" s="284"/>
      <c r="G15" s="284"/>
      <c r="H15" s="284"/>
      <c r="I15" s="284"/>
      <c r="J15" s="284"/>
      <c r="K15" s="284"/>
      <c r="L15" s="284"/>
      <c r="M15" s="284"/>
      <c r="N15" s="284"/>
      <c r="O15" s="285"/>
      <c r="P15" s="286" t="s">
        <v>492</v>
      </c>
      <c r="Q15" s="286"/>
      <c r="R15" s="286"/>
      <c r="S15" s="286"/>
      <c r="T15" s="286"/>
      <c r="U15" s="286"/>
      <c r="V15" s="286"/>
      <c r="W15" s="286"/>
      <c r="X15" s="286"/>
      <c r="Y15" s="286"/>
      <c r="Z15" s="286"/>
      <c r="AA15" s="286"/>
      <c r="AB15" s="286" t="s">
        <v>493</v>
      </c>
      <c r="AC15" s="286"/>
      <c r="AD15" s="286"/>
      <c r="AE15" s="286"/>
      <c r="AF15" s="286"/>
      <c r="AG15" s="286"/>
      <c r="AH15" s="286"/>
      <c r="AI15" s="286"/>
      <c r="AJ15" s="286"/>
      <c r="AK15" s="286"/>
      <c r="AL15" s="286"/>
      <c r="AM15" s="286"/>
      <c r="AN15" s="286" t="s">
        <v>494</v>
      </c>
      <c r="AO15" s="286"/>
      <c r="AP15" s="286"/>
      <c r="AQ15" s="286"/>
      <c r="AR15" s="286"/>
      <c r="AS15" s="286"/>
      <c r="AT15" s="286"/>
      <c r="AU15" s="286"/>
      <c r="AV15" s="286"/>
      <c r="AW15" s="286"/>
      <c r="AX15" s="286"/>
      <c r="AY15" s="286"/>
      <c r="AZ15" s="286" t="s">
        <v>495</v>
      </c>
      <c r="BA15" s="286"/>
      <c r="BB15" s="286"/>
      <c r="BC15" s="286"/>
      <c r="BD15" s="286"/>
      <c r="BE15" s="286"/>
      <c r="BF15" s="286"/>
      <c r="BG15" s="286"/>
      <c r="BH15" s="286"/>
      <c r="BI15" s="286"/>
      <c r="BJ15" s="286"/>
      <c r="BK15" s="286"/>
      <c r="BL15" s="286" t="s">
        <v>496</v>
      </c>
      <c r="BM15" s="286"/>
      <c r="BN15" s="286"/>
      <c r="BO15" s="286"/>
      <c r="BP15" s="286"/>
      <c r="BQ15" s="286"/>
      <c r="BR15" s="286"/>
      <c r="BS15" s="286"/>
      <c r="BT15" s="286"/>
      <c r="BU15" s="286"/>
      <c r="BV15" s="286"/>
      <c r="BW15" s="286"/>
      <c r="BX15" s="282"/>
      <c r="CM15" s="287"/>
      <c r="CN15" s="287"/>
      <c r="CO15" s="287"/>
      <c r="CP15" s="287"/>
      <c r="CQ15" s="287"/>
      <c r="CR15" s="287"/>
      <c r="CS15" s="287"/>
      <c r="CT15" s="287"/>
      <c r="CU15" s="287"/>
      <c r="CV15" s="287"/>
      <c r="CW15" s="287"/>
      <c r="CX15" s="287"/>
      <c r="CY15" s="287"/>
      <c r="CZ15" s="287"/>
      <c r="DA15" s="287"/>
      <c r="DB15" s="287"/>
      <c r="DC15" s="287"/>
      <c r="DD15" s="287"/>
      <c r="DE15" s="287"/>
      <c r="DF15" s="287"/>
      <c r="DG15" s="287"/>
      <c r="DH15" s="287"/>
      <c r="DI15" s="287"/>
      <c r="DJ15" s="287"/>
      <c r="DK15" s="287"/>
      <c r="DL15" s="287"/>
      <c r="DM15" s="287"/>
      <c r="DN15" s="287"/>
    </row>
    <row r="16" spans="1:118">
      <c r="A16" s="275"/>
      <c r="B16" s="275"/>
      <c r="C16" s="275"/>
      <c r="D16" s="288"/>
      <c r="E16" s="289"/>
      <c r="F16" s="289"/>
      <c r="G16" s="289"/>
      <c r="H16" s="289"/>
      <c r="I16" s="289"/>
      <c r="J16" s="289"/>
      <c r="K16" s="289"/>
      <c r="L16" s="289"/>
      <c r="M16" s="289"/>
      <c r="N16" s="289"/>
      <c r="O16" s="290"/>
      <c r="P16" s="286"/>
      <c r="Q16" s="286"/>
      <c r="R16" s="286"/>
      <c r="S16" s="286"/>
      <c r="T16" s="286"/>
      <c r="U16" s="286"/>
      <c r="V16" s="286"/>
      <c r="W16" s="286"/>
      <c r="X16" s="286"/>
      <c r="Y16" s="286"/>
      <c r="Z16" s="286"/>
      <c r="AA16" s="286"/>
      <c r="AB16" s="286"/>
      <c r="AC16" s="286"/>
      <c r="AD16" s="286"/>
      <c r="AE16" s="286"/>
      <c r="AF16" s="286"/>
      <c r="AG16" s="286"/>
      <c r="AH16" s="286"/>
      <c r="AI16" s="286"/>
      <c r="AJ16" s="286"/>
      <c r="AK16" s="286"/>
      <c r="AL16" s="286"/>
      <c r="AM16" s="286"/>
      <c r="AN16" s="286"/>
      <c r="AO16" s="286"/>
      <c r="AP16" s="286"/>
      <c r="AQ16" s="286"/>
      <c r="AR16" s="286"/>
      <c r="AS16" s="286"/>
      <c r="AT16" s="286"/>
      <c r="AU16" s="286"/>
      <c r="AV16" s="286"/>
      <c r="AW16" s="286"/>
      <c r="AX16" s="286"/>
      <c r="AY16" s="286"/>
      <c r="AZ16" s="286"/>
      <c r="BA16" s="286"/>
      <c r="BB16" s="286"/>
      <c r="BC16" s="286"/>
      <c r="BD16" s="286"/>
      <c r="BE16" s="286"/>
      <c r="BF16" s="286"/>
      <c r="BG16" s="286"/>
      <c r="BH16" s="286"/>
      <c r="BI16" s="286"/>
      <c r="BJ16" s="286"/>
      <c r="BK16" s="286"/>
      <c r="BL16" s="286"/>
      <c r="BM16" s="286"/>
      <c r="BN16" s="286"/>
      <c r="BO16" s="286"/>
      <c r="BP16" s="286"/>
      <c r="BQ16" s="286"/>
      <c r="BR16" s="286"/>
      <c r="BS16" s="286"/>
      <c r="BT16" s="286"/>
      <c r="BU16" s="286"/>
      <c r="BV16" s="286"/>
      <c r="BW16" s="286"/>
      <c r="BX16" s="282"/>
      <c r="CM16" s="287"/>
      <c r="CN16" s="287"/>
      <c r="CO16" s="287"/>
      <c r="CP16" s="287"/>
      <c r="CQ16" s="287"/>
      <c r="CR16" s="287"/>
      <c r="CS16" s="287"/>
      <c r="CT16" s="287"/>
      <c r="CU16" s="287"/>
      <c r="CV16" s="287"/>
      <c r="CW16" s="287"/>
      <c r="CX16" s="287"/>
      <c r="CY16" s="287"/>
      <c r="CZ16" s="287"/>
      <c r="DA16" s="287"/>
      <c r="DB16" s="287"/>
      <c r="DC16" s="287"/>
      <c r="DD16" s="287"/>
      <c r="DE16" s="287"/>
      <c r="DF16" s="287"/>
      <c r="DG16" s="287"/>
      <c r="DH16" s="287"/>
      <c r="DI16" s="287"/>
      <c r="DJ16" s="287"/>
      <c r="DK16" s="287"/>
      <c r="DL16" s="287"/>
      <c r="DM16" s="287"/>
      <c r="DN16" s="287"/>
    </row>
    <row r="17" spans="1:118" ht="39" customHeight="1">
      <c r="A17" s="275"/>
      <c r="B17" s="275"/>
      <c r="C17" s="275"/>
      <c r="D17" s="286" t="s">
        <v>125</v>
      </c>
      <c r="E17" s="286"/>
      <c r="F17" s="286"/>
      <c r="G17" s="286"/>
      <c r="H17" s="286"/>
      <c r="I17" s="286"/>
      <c r="J17" s="282" t="s">
        <v>363</v>
      </c>
      <c r="K17" s="282"/>
      <c r="L17" s="282"/>
      <c r="M17" s="282"/>
      <c r="N17" s="282"/>
      <c r="O17" s="282"/>
      <c r="P17" s="286" t="s">
        <v>125</v>
      </c>
      <c r="Q17" s="286"/>
      <c r="R17" s="286"/>
      <c r="S17" s="286"/>
      <c r="T17" s="286"/>
      <c r="U17" s="286"/>
      <c r="V17" s="282" t="s">
        <v>363</v>
      </c>
      <c r="W17" s="282"/>
      <c r="X17" s="282"/>
      <c r="Y17" s="282"/>
      <c r="Z17" s="282"/>
      <c r="AA17" s="282"/>
      <c r="AB17" s="286" t="s">
        <v>125</v>
      </c>
      <c r="AC17" s="286"/>
      <c r="AD17" s="286"/>
      <c r="AE17" s="286"/>
      <c r="AF17" s="286"/>
      <c r="AG17" s="286"/>
      <c r="AH17" s="282" t="s">
        <v>363</v>
      </c>
      <c r="AI17" s="282"/>
      <c r="AJ17" s="282"/>
      <c r="AK17" s="282"/>
      <c r="AL17" s="282"/>
      <c r="AM17" s="282"/>
      <c r="AN17" s="286" t="s">
        <v>125</v>
      </c>
      <c r="AO17" s="286"/>
      <c r="AP17" s="286"/>
      <c r="AQ17" s="286"/>
      <c r="AR17" s="286"/>
      <c r="AS17" s="286"/>
      <c r="AT17" s="282" t="s">
        <v>363</v>
      </c>
      <c r="AU17" s="282"/>
      <c r="AV17" s="282"/>
      <c r="AW17" s="282"/>
      <c r="AX17" s="282"/>
      <c r="AY17" s="282"/>
      <c r="AZ17" s="286" t="s">
        <v>125</v>
      </c>
      <c r="BA17" s="286"/>
      <c r="BB17" s="286"/>
      <c r="BC17" s="286"/>
      <c r="BD17" s="286"/>
      <c r="BE17" s="286"/>
      <c r="BF17" s="282" t="s">
        <v>363</v>
      </c>
      <c r="BG17" s="282"/>
      <c r="BH17" s="282"/>
      <c r="BI17" s="282"/>
      <c r="BJ17" s="282"/>
      <c r="BK17" s="282"/>
      <c r="BL17" s="286" t="s">
        <v>125</v>
      </c>
      <c r="BM17" s="286"/>
      <c r="BN17" s="286"/>
      <c r="BO17" s="286"/>
      <c r="BP17" s="286"/>
      <c r="BQ17" s="286"/>
      <c r="BR17" s="282" t="s">
        <v>363</v>
      </c>
      <c r="BS17" s="282"/>
      <c r="BT17" s="282"/>
      <c r="BU17" s="282"/>
      <c r="BV17" s="282"/>
      <c r="BW17" s="282"/>
      <c r="BX17" s="282"/>
      <c r="CM17" s="291"/>
      <c r="CN17" s="291"/>
      <c r="CO17" s="291"/>
      <c r="CP17" s="291"/>
      <c r="CQ17" s="291"/>
      <c r="CR17" s="291"/>
      <c r="CS17" s="291"/>
      <c r="CT17" s="291"/>
      <c r="CU17" s="291"/>
      <c r="CV17" s="291"/>
      <c r="CW17" s="291"/>
      <c r="CX17" s="291"/>
      <c r="CY17" s="291"/>
      <c r="CZ17" s="291"/>
      <c r="DA17" s="291"/>
      <c r="DB17" s="291"/>
      <c r="DC17" s="291"/>
      <c r="DD17" s="291"/>
      <c r="DE17" s="291"/>
      <c r="DF17" s="291"/>
      <c r="DG17" s="291"/>
      <c r="DH17" s="284"/>
      <c r="DI17" s="284"/>
      <c r="DJ17" s="284"/>
      <c r="DK17" s="284"/>
      <c r="DL17" s="284"/>
      <c r="DM17" s="284"/>
      <c r="DN17" s="284"/>
    </row>
    <row r="18" spans="1:118" ht="54.75" customHeight="1">
      <c r="A18" s="275"/>
      <c r="B18" s="275"/>
      <c r="C18" s="275"/>
      <c r="D18" s="292" t="s">
        <v>497</v>
      </c>
      <c r="E18" s="292" t="s">
        <v>367</v>
      </c>
      <c r="F18" s="292" t="s">
        <v>368</v>
      </c>
      <c r="G18" s="293" t="s">
        <v>369</v>
      </c>
      <c r="H18" s="292" t="s">
        <v>370</v>
      </c>
      <c r="I18" s="292" t="s">
        <v>371</v>
      </c>
      <c r="J18" s="292" t="s">
        <v>497</v>
      </c>
      <c r="K18" s="292" t="s">
        <v>367</v>
      </c>
      <c r="L18" s="292" t="s">
        <v>368</v>
      </c>
      <c r="M18" s="293" t="s">
        <v>369</v>
      </c>
      <c r="N18" s="292" t="s">
        <v>370</v>
      </c>
      <c r="O18" s="292" t="s">
        <v>371</v>
      </c>
      <c r="P18" s="292" t="s">
        <v>497</v>
      </c>
      <c r="Q18" s="292" t="s">
        <v>367</v>
      </c>
      <c r="R18" s="292" t="s">
        <v>368</v>
      </c>
      <c r="S18" s="293" t="s">
        <v>369</v>
      </c>
      <c r="T18" s="292" t="s">
        <v>370</v>
      </c>
      <c r="U18" s="292" t="s">
        <v>371</v>
      </c>
      <c r="V18" s="292" t="s">
        <v>497</v>
      </c>
      <c r="W18" s="292" t="s">
        <v>367</v>
      </c>
      <c r="X18" s="292" t="s">
        <v>368</v>
      </c>
      <c r="Y18" s="293" t="s">
        <v>369</v>
      </c>
      <c r="Z18" s="292" t="s">
        <v>370</v>
      </c>
      <c r="AA18" s="292" t="s">
        <v>371</v>
      </c>
      <c r="AB18" s="292" t="s">
        <v>497</v>
      </c>
      <c r="AC18" s="292" t="s">
        <v>367</v>
      </c>
      <c r="AD18" s="292" t="s">
        <v>368</v>
      </c>
      <c r="AE18" s="293" t="s">
        <v>369</v>
      </c>
      <c r="AF18" s="292" t="s">
        <v>370</v>
      </c>
      <c r="AG18" s="292" t="s">
        <v>371</v>
      </c>
      <c r="AH18" s="292" t="s">
        <v>497</v>
      </c>
      <c r="AI18" s="292" t="s">
        <v>367</v>
      </c>
      <c r="AJ18" s="292" t="s">
        <v>368</v>
      </c>
      <c r="AK18" s="293" t="s">
        <v>369</v>
      </c>
      <c r="AL18" s="292" t="s">
        <v>370</v>
      </c>
      <c r="AM18" s="292" t="s">
        <v>371</v>
      </c>
      <c r="AN18" s="292" t="s">
        <v>497</v>
      </c>
      <c r="AO18" s="292" t="s">
        <v>367</v>
      </c>
      <c r="AP18" s="292" t="s">
        <v>368</v>
      </c>
      <c r="AQ18" s="293" t="s">
        <v>369</v>
      </c>
      <c r="AR18" s="292" t="s">
        <v>370</v>
      </c>
      <c r="AS18" s="292" t="s">
        <v>371</v>
      </c>
      <c r="AT18" s="292" t="s">
        <v>497</v>
      </c>
      <c r="AU18" s="292" t="s">
        <v>367</v>
      </c>
      <c r="AV18" s="292" t="s">
        <v>368</v>
      </c>
      <c r="AW18" s="293" t="s">
        <v>369</v>
      </c>
      <c r="AX18" s="292" t="s">
        <v>370</v>
      </c>
      <c r="AY18" s="292" t="s">
        <v>371</v>
      </c>
      <c r="AZ18" s="292" t="s">
        <v>497</v>
      </c>
      <c r="BA18" s="292" t="s">
        <v>367</v>
      </c>
      <c r="BB18" s="292" t="s">
        <v>368</v>
      </c>
      <c r="BC18" s="293" t="s">
        <v>369</v>
      </c>
      <c r="BD18" s="292" t="s">
        <v>370</v>
      </c>
      <c r="BE18" s="292" t="s">
        <v>371</v>
      </c>
      <c r="BF18" s="292" t="s">
        <v>497</v>
      </c>
      <c r="BG18" s="292" t="s">
        <v>367</v>
      </c>
      <c r="BH18" s="292" t="s">
        <v>368</v>
      </c>
      <c r="BI18" s="293" t="s">
        <v>369</v>
      </c>
      <c r="BJ18" s="292" t="s">
        <v>370</v>
      </c>
      <c r="BK18" s="292" t="s">
        <v>371</v>
      </c>
      <c r="BL18" s="292" t="s">
        <v>497</v>
      </c>
      <c r="BM18" s="292" t="s">
        <v>367</v>
      </c>
      <c r="BN18" s="292" t="s">
        <v>368</v>
      </c>
      <c r="BO18" s="293" t="s">
        <v>369</v>
      </c>
      <c r="BP18" s="292" t="s">
        <v>370</v>
      </c>
      <c r="BQ18" s="292" t="s">
        <v>371</v>
      </c>
      <c r="BR18" s="292" t="s">
        <v>497</v>
      </c>
      <c r="BS18" s="292" t="s">
        <v>367</v>
      </c>
      <c r="BT18" s="292" t="s">
        <v>368</v>
      </c>
      <c r="BU18" s="293" t="s">
        <v>369</v>
      </c>
      <c r="BV18" s="292" t="s">
        <v>370</v>
      </c>
      <c r="BW18" s="292" t="s">
        <v>371</v>
      </c>
      <c r="BX18" s="282"/>
      <c r="CM18" s="294"/>
      <c r="CN18" s="294"/>
      <c r="CO18" s="294"/>
      <c r="CP18" s="295"/>
      <c r="CQ18" s="295"/>
      <c r="CR18" s="295"/>
      <c r="CS18" s="294"/>
      <c r="CT18" s="294"/>
      <c r="CU18" s="294"/>
      <c r="CV18" s="294"/>
      <c r="CW18" s="295"/>
      <c r="CX18" s="295"/>
      <c r="CY18" s="295"/>
      <c r="CZ18" s="294"/>
      <c r="DA18" s="294"/>
      <c r="DB18" s="294"/>
      <c r="DC18" s="294"/>
      <c r="DD18" s="295"/>
      <c r="DE18" s="295"/>
      <c r="DF18" s="295"/>
      <c r="DG18" s="294"/>
      <c r="DH18" s="294"/>
      <c r="DI18" s="294"/>
      <c r="DJ18" s="294"/>
      <c r="DK18" s="295"/>
      <c r="DL18" s="295"/>
      <c r="DM18" s="295"/>
      <c r="DN18" s="294"/>
    </row>
    <row r="19" spans="1:118">
      <c r="A19" s="241">
        <v>1</v>
      </c>
      <c r="B19" s="241">
        <v>2</v>
      </c>
      <c r="C19" s="241">
        <v>3</v>
      </c>
      <c r="D19" s="241" t="s">
        <v>451</v>
      </c>
      <c r="E19" s="241" t="s">
        <v>452</v>
      </c>
      <c r="F19" s="241" t="s">
        <v>453</v>
      </c>
      <c r="G19" s="241" t="s">
        <v>454</v>
      </c>
      <c r="H19" s="241" t="s">
        <v>455</v>
      </c>
      <c r="I19" s="241" t="s">
        <v>456</v>
      </c>
      <c r="J19" s="241" t="s">
        <v>458</v>
      </c>
      <c r="K19" s="241" t="s">
        <v>459</v>
      </c>
      <c r="L19" s="241" t="s">
        <v>460</v>
      </c>
      <c r="M19" s="241" t="s">
        <v>461</v>
      </c>
      <c r="N19" s="241" t="s">
        <v>462</v>
      </c>
      <c r="O19" s="241" t="s">
        <v>463</v>
      </c>
      <c r="P19" s="241" t="s">
        <v>498</v>
      </c>
      <c r="Q19" s="241" t="s">
        <v>499</v>
      </c>
      <c r="R19" s="241" t="s">
        <v>500</v>
      </c>
      <c r="S19" s="241" t="s">
        <v>501</v>
      </c>
      <c r="T19" s="241" t="s">
        <v>502</v>
      </c>
      <c r="U19" s="241" t="s">
        <v>503</v>
      </c>
      <c r="V19" s="241" t="s">
        <v>504</v>
      </c>
      <c r="W19" s="241" t="s">
        <v>505</v>
      </c>
      <c r="X19" s="241" t="s">
        <v>506</v>
      </c>
      <c r="Y19" s="241" t="s">
        <v>507</v>
      </c>
      <c r="Z19" s="241" t="s">
        <v>508</v>
      </c>
      <c r="AA19" s="241" t="s">
        <v>509</v>
      </c>
      <c r="AB19" s="241" t="s">
        <v>510</v>
      </c>
      <c r="AC19" s="241" t="s">
        <v>511</v>
      </c>
      <c r="AD19" s="241" t="s">
        <v>512</v>
      </c>
      <c r="AE19" s="241" t="s">
        <v>513</v>
      </c>
      <c r="AF19" s="241" t="s">
        <v>514</v>
      </c>
      <c r="AG19" s="241" t="s">
        <v>515</v>
      </c>
      <c r="AH19" s="241" t="s">
        <v>516</v>
      </c>
      <c r="AI19" s="241" t="s">
        <v>517</v>
      </c>
      <c r="AJ19" s="241" t="s">
        <v>518</v>
      </c>
      <c r="AK19" s="241" t="s">
        <v>519</v>
      </c>
      <c r="AL19" s="241" t="s">
        <v>520</v>
      </c>
      <c r="AM19" s="241" t="s">
        <v>521</v>
      </c>
      <c r="AN19" s="241" t="s">
        <v>522</v>
      </c>
      <c r="AO19" s="241" t="s">
        <v>523</v>
      </c>
      <c r="AP19" s="241" t="s">
        <v>524</v>
      </c>
      <c r="AQ19" s="241" t="s">
        <v>525</v>
      </c>
      <c r="AR19" s="241" t="s">
        <v>526</v>
      </c>
      <c r="AS19" s="241" t="s">
        <v>527</v>
      </c>
      <c r="AT19" s="241" t="s">
        <v>528</v>
      </c>
      <c r="AU19" s="241" t="s">
        <v>529</v>
      </c>
      <c r="AV19" s="241" t="s">
        <v>530</v>
      </c>
      <c r="AW19" s="241" t="s">
        <v>531</v>
      </c>
      <c r="AX19" s="241" t="s">
        <v>532</v>
      </c>
      <c r="AY19" s="241" t="s">
        <v>533</v>
      </c>
      <c r="AZ19" s="241" t="s">
        <v>534</v>
      </c>
      <c r="BA19" s="241" t="s">
        <v>535</v>
      </c>
      <c r="BB19" s="241" t="s">
        <v>536</v>
      </c>
      <c r="BC19" s="241" t="s">
        <v>537</v>
      </c>
      <c r="BD19" s="241" t="s">
        <v>538</v>
      </c>
      <c r="BE19" s="241" t="s">
        <v>539</v>
      </c>
      <c r="BF19" s="241" t="s">
        <v>540</v>
      </c>
      <c r="BG19" s="241" t="s">
        <v>541</v>
      </c>
      <c r="BH19" s="241" t="s">
        <v>542</v>
      </c>
      <c r="BI19" s="241" t="s">
        <v>543</v>
      </c>
      <c r="BJ19" s="241" t="s">
        <v>544</v>
      </c>
      <c r="BK19" s="241" t="s">
        <v>545</v>
      </c>
      <c r="BL19" s="241" t="s">
        <v>546</v>
      </c>
      <c r="BM19" s="241" t="s">
        <v>547</v>
      </c>
      <c r="BN19" s="241" t="s">
        <v>548</v>
      </c>
      <c r="BO19" s="241" t="s">
        <v>549</v>
      </c>
      <c r="BP19" s="241" t="s">
        <v>550</v>
      </c>
      <c r="BQ19" s="241" t="s">
        <v>551</v>
      </c>
      <c r="BR19" s="241" t="s">
        <v>552</v>
      </c>
      <c r="BS19" s="241" t="s">
        <v>553</v>
      </c>
      <c r="BT19" s="241" t="s">
        <v>554</v>
      </c>
      <c r="BU19" s="241" t="s">
        <v>555</v>
      </c>
      <c r="BV19" s="241" t="s">
        <v>556</v>
      </c>
      <c r="BW19" s="241" t="s">
        <v>557</v>
      </c>
      <c r="BX19" s="241" t="s">
        <v>480</v>
      </c>
      <c r="CM19" s="296"/>
      <c r="CN19" s="296"/>
      <c r="CO19" s="296"/>
      <c r="CP19" s="296"/>
      <c r="CQ19" s="296"/>
      <c r="CR19" s="296"/>
      <c r="CS19" s="296"/>
      <c r="CT19" s="296"/>
      <c r="CU19" s="296"/>
      <c r="CV19" s="296"/>
      <c r="CW19" s="296"/>
      <c r="CX19" s="296"/>
      <c r="CY19" s="296"/>
      <c r="CZ19" s="296"/>
      <c r="DA19" s="296"/>
      <c r="DB19" s="296"/>
      <c r="DC19" s="296"/>
      <c r="DD19" s="296"/>
      <c r="DE19" s="296"/>
      <c r="DF19" s="296"/>
      <c r="DG19" s="296"/>
      <c r="DH19" s="296"/>
      <c r="DI19" s="296"/>
      <c r="DJ19" s="296"/>
      <c r="DK19" s="296"/>
      <c r="DL19" s="296"/>
      <c r="DM19" s="296"/>
      <c r="DN19" s="296"/>
    </row>
    <row r="20" spans="1:118" ht="31.5">
      <c r="A20" s="238" t="str">
        <f>'[2]2'!A18</f>
        <v>0</v>
      </c>
      <c r="B20" s="238" t="str">
        <f>'[2]2'!B18</f>
        <v>ВСЕГО по инвестиционной программе, в том числе:</v>
      </c>
      <c r="C20" s="239">
        <v>0</v>
      </c>
      <c r="D20" s="240"/>
      <c r="E20" s="240">
        <f>SUM(E21:E23)</f>
        <v>0</v>
      </c>
      <c r="F20" s="240">
        <f>SUM(F21:F23)</f>
        <v>0</v>
      </c>
      <c r="G20" s="240">
        <f>SUM(G21:G23)</f>
        <v>0</v>
      </c>
      <c r="H20" s="240">
        <f>SUM(H21:H23)</f>
        <v>0</v>
      </c>
      <c r="I20" s="240">
        <f>SUM(I21:I23)</f>
        <v>0</v>
      </c>
      <c r="J20" s="240"/>
      <c r="K20" s="240">
        <f>SUM(K21:K23)</f>
        <v>0</v>
      </c>
      <c r="L20" s="240">
        <f>SUM(L21:L23)</f>
        <v>0</v>
      </c>
      <c r="M20" s="240">
        <f>SUM(M21:M23)</f>
        <v>0</v>
      </c>
      <c r="N20" s="240">
        <f>SUM(N21:N23)</f>
        <v>0</v>
      </c>
      <c r="O20" s="240">
        <f>SUM(O21:O23)</f>
        <v>0</v>
      </c>
      <c r="P20" s="240"/>
      <c r="Q20" s="240">
        <f>SUM(Q21:Q23)</f>
        <v>0</v>
      </c>
      <c r="R20" s="240">
        <f>SUM(R21:R23)</f>
        <v>0</v>
      </c>
      <c r="S20" s="240">
        <f>SUM(S21:S23)</f>
        <v>0</v>
      </c>
      <c r="T20" s="240">
        <f>SUM(T21:T23)</f>
        <v>0</v>
      </c>
      <c r="U20" s="240">
        <f>SUM(U21:U23)</f>
        <v>0</v>
      </c>
      <c r="V20" s="240"/>
      <c r="W20" s="240">
        <f>SUM(W21:W23)</f>
        <v>0</v>
      </c>
      <c r="X20" s="240">
        <f>SUM(X21:X23)</f>
        <v>0</v>
      </c>
      <c r="Y20" s="240">
        <f>SUM(Y21:Y23)</f>
        <v>0</v>
      </c>
      <c r="Z20" s="240">
        <f>SUM(Z21:Z23)</f>
        <v>0</v>
      </c>
      <c r="AA20" s="240">
        <f>SUM(AA21:AA23)</f>
        <v>0</v>
      </c>
      <c r="AB20" s="240"/>
      <c r="AC20" s="240">
        <f>SUM(AC21:AC23)</f>
        <v>0</v>
      </c>
      <c r="AD20" s="240">
        <f>SUM(AD21:AD23)</f>
        <v>0</v>
      </c>
      <c r="AE20" s="240">
        <f>SUM(AE21:AE23)</f>
        <v>0</v>
      </c>
      <c r="AF20" s="240">
        <f>SUM(AF21:AF23)</f>
        <v>0</v>
      </c>
      <c r="AG20" s="240">
        <f>SUM(AG21:AG23)</f>
        <v>0</v>
      </c>
      <c r="AH20" s="240"/>
      <c r="AI20" s="240">
        <f>SUM(AI21:AI23)</f>
        <v>0</v>
      </c>
      <c r="AJ20" s="240">
        <f>SUM(AJ21:AJ23)</f>
        <v>0</v>
      </c>
      <c r="AK20" s="240">
        <f>SUM(AK21:AK23)</f>
        <v>0</v>
      </c>
      <c r="AL20" s="240">
        <f>SUM(AL21:AL23)</f>
        <v>0</v>
      </c>
      <c r="AM20" s="240">
        <f>SUM(AM21:AM23)</f>
        <v>0</v>
      </c>
      <c r="AN20" s="240"/>
      <c r="AO20" s="240">
        <v>0.25</v>
      </c>
      <c r="AP20" s="240">
        <v>0</v>
      </c>
      <c r="AQ20" s="240">
        <v>2</v>
      </c>
      <c r="AR20" s="240">
        <v>0</v>
      </c>
      <c r="AS20" s="240">
        <v>0</v>
      </c>
      <c r="AT20" s="240"/>
      <c r="AU20" s="240">
        <v>0</v>
      </c>
      <c r="AV20" s="240">
        <v>0</v>
      </c>
      <c r="AW20" s="240">
        <v>0</v>
      </c>
      <c r="AX20" s="240">
        <v>0</v>
      </c>
      <c r="AY20" s="240">
        <v>0</v>
      </c>
      <c r="AZ20" s="240"/>
      <c r="BA20" s="240">
        <v>0.25</v>
      </c>
      <c r="BB20" s="240">
        <v>0</v>
      </c>
      <c r="BC20" s="240">
        <v>2</v>
      </c>
      <c r="BD20" s="240">
        <v>0</v>
      </c>
      <c r="BE20" s="240">
        <v>0</v>
      </c>
      <c r="BF20" s="240"/>
      <c r="BG20" s="240">
        <v>0</v>
      </c>
      <c r="BH20" s="240">
        <v>0</v>
      </c>
      <c r="BI20" s="240">
        <v>0</v>
      </c>
      <c r="BJ20" s="240">
        <v>0</v>
      </c>
      <c r="BK20" s="240">
        <v>0</v>
      </c>
      <c r="BL20" s="240"/>
      <c r="BM20" s="240">
        <f>SUM(BM21:BM23)</f>
        <v>0.65</v>
      </c>
      <c r="BN20" s="240">
        <f>SUM(BN21:BN23)</f>
        <v>0</v>
      </c>
      <c r="BO20" s="240">
        <f>SUM(BO21:BO23)</f>
        <v>0</v>
      </c>
      <c r="BP20" s="240">
        <f>SUM(BP21:BP23)</f>
        <v>0</v>
      </c>
      <c r="BQ20" s="240">
        <f>SUM(BQ21:BQ23)</f>
        <v>0</v>
      </c>
      <c r="BR20" s="240"/>
      <c r="BS20" s="240">
        <f>SUM(BS21:BS23)</f>
        <v>0</v>
      </c>
      <c r="BT20" s="240">
        <f>SUM(BT21:BT23)</f>
        <v>0</v>
      </c>
      <c r="BU20" s="240">
        <f>SUM(BU21:BU23)</f>
        <v>0</v>
      </c>
      <c r="BV20" s="240">
        <f>SUM(BV21:BV23)</f>
        <v>0</v>
      </c>
      <c r="BW20" s="240">
        <f>SUM(BW21:BW23)</f>
        <v>0</v>
      </c>
      <c r="BX20" s="241"/>
      <c r="CM20" s="296"/>
      <c r="CN20" s="296"/>
      <c r="CO20" s="296"/>
      <c r="CP20" s="296"/>
      <c r="CQ20" s="296"/>
      <c r="CR20" s="296"/>
      <c r="CS20" s="296"/>
      <c r="CT20" s="296"/>
      <c r="CU20" s="296"/>
      <c r="CV20" s="296"/>
      <c r="CW20" s="296"/>
      <c r="CX20" s="296"/>
      <c r="CY20" s="296"/>
      <c r="CZ20" s="296"/>
      <c r="DA20" s="296"/>
      <c r="DB20" s="296"/>
      <c r="DC20" s="296"/>
      <c r="DD20" s="296"/>
      <c r="DE20" s="296"/>
      <c r="DF20" s="296"/>
      <c r="DG20" s="296"/>
      <c r="DH20" s="296"/>
      <c r="DI20" s="296"/>
      <c r="DJ20" s="296"/>
      <c r="DK20" s="296"/>
      <c r="DL20" s="296"/>
      <c r="DM20" s="296"/>
      <c r="DN20" s="296"/>
    </row>
    <row r="21" spans="1:118" ht="31.5">
      <c r="A21" s="238" t="str">
        <f>'[2]2'!A19</f>
        <v>0.1</v>
      </c>
      <c r="B21" s="238" t="str">
        <f>'[2]2'!B19</f>
        <v>Технологическое присоединение, всего</v>
      </c>
      <c r="C21" s="239">
        <v>0</v>
      </c>
      <c r="D21" s="240"/>
      <c r="E21" s="240">
        <f>E24</f>
        <v>0</v>
      </c>
      <c r="F21" s="240">
        <f>F24</f>
        <v>0</v>
      </c>
      <c r="G21" s="240">
        <f>G24</f>
        <v>0</v>
      </c>
      <c r="H21" s="240">
        <f>H24</f>
        <v>0</v>
      </c>
      <c r="I21" s="240">
        <f>I24</f>
        <v>0</v>
      </c>
      <c r="J21" s="240"/>
      <c r="K21" s="240">
        <f>K24</f>
        <v>0</v>
      </c>
      <c r="L21" s="240">
        <f>L24</f>
        <v>0</v>
      </c>
      <c r="M21" s="240">
        <f>M24</f>
        <v>0</v>
      </c>
      <c r="N21" s="240">
        <f>N24</f>
        <v>0</v>
      </c>
      <c r="O21" s="240">
        <f>O24</f>
        <v>0</v>
      </c>
      <c r="P21" s="240"/>
      <c r="Q21" s="240">
        <f>Q24</f>
        <v>0</v>
      </c>
      <c r="R21" s="240">
        <f>R24</f>
        <v>0</v>
      </c>
      <c r="S21" s="240">
        <f>S24</f>
        <v>0</v>
      </c>
      <c r="T21" s="240">
        <f>T24</f>
        <v>0</v>
      </c>
      <c r="U21" s="240">
        <f>U24</f>
        <v>0</v>
      </c>
      <c r="V21" s="240"/>
      <c r="W21" s="240">
        <f>W24</f>
        <v>0</v>
      </c>
      <c r="X21" s="240">
        <f>X24</f>
        <v>0</v>
      </c>
      <c r="Y21" s="240">
        <f>Y24</f>
        <v>0</v>
      </c>
      <c r="Z21" s="240">
        <f>Z24</f>
        <v>0</v>
      </c>
      <c r="AA21" s="240">
        <f>AA24</f>
        <v>0</v>
      </c>
      <c r="AB21" s="240"/>
      <c r="AC21" s="240">
        <f>AC24</f>
        <v>0</v>
      </c>
      <c r="AD21" s="240">
        <f>AD24</f>
        <v>0</v>
      </c>
      <c r="AE21" s="240">
        <f>AE24</f>
        <v>0</v>
      </c>
      <c r="AF21" s="240">
        <f>AF24</f>
        <v>0</v>
      </c>
      <c r="AG21" s="240">
        <f>AG24</f>
        <v>0</v>
      </c>
      <c r="AH21" s="240"/>
      <c r="AI21" s="240">
        <f>AI24</f>
        <v>0</v>
      </c>
      <c r="AJ21" s="240">
        <f>AJ24</f>
        <v>0</v>
      </c>
      <c r="AK21" s="240">
        <f>AK24</f>
        <v>0</v>
      </c>
      <c r="AL21" s="240">
        <f>AL24</f>
        <v>0</v>
      </c>
      <c r="AM21" s="240">
        <f>AM24</f>
        <v>0</v>
      </c>
      <c r="AN21" s="240"/>
      <c r="AO21" s="240">
        <v>0</v>
      </c>
      <c r="AP21" s="240">
        <v>0</v>
      </c>
      <c r="AQ21" s="240">
        <v>0</v>
      </c>
      <c r="AR21" s="240">
        <v>0</v>
      </c>
      <c r="AS21" s="240">
        <v>0</v>
      </c>
      <c r="AT21" s="240"/>
      <c r="AU21" s="240">
        <v>0</v>
      </c>
      <c r="AV21" s="240">
        <v>0</v>
      </c>
      <c r="AW21" s="240">
        <v>0</v>
      </c>
      <c r="AX21" s="240">
        <v>0</v>
      </c>
      <c r="AY21" s="240">
        <v>0</v>
      </c>
      <c r="AZ21" s="240"/>
      <c r="BA21" s="240">
        <v>0</v>
      </c>
      <c r="BB21" s="240">
        <v>0</v>
      </c>
      <c r="BC21" s="240">
        <v>0</v>
      </c>
      <c r="BD21" s="240">
        <v>0</v>
      </c>
      <c r="BE21" s="240">
        <v>0</v>
      </c>
      <c r="BF21" s="240"/>
      <c r="BG21" s="240">
        <v>0</v>
      </c>
      <c r="BH21" s="240">
        <v>0</v>
      </c>
      <c r="BI21" s="240">
        <v>0</v>
      </c>
      <c r="BJ21" s="240">
        <v>0</v>
      </c>
      <c r="BK21" s="240">
        <v>0</v>
      </c>
      <c r="BL21" s="240"/>
      <c r="BM21" s="240">
        <f>BM24</f>
        <v>0</v>
      </c>
      <c r="BN21" s="240">
        <f>BN24</f>
        <v>0</v>
      </c>
      <c r="BO21" s="240">
        <f>BO24</f>
        <v>0</v>
      </c>
      <c r="BP21" s="240">
        <f>BP24</f>
        <v>0</v>
      </c>
      <c r="BQ21" s="240">
        <f>BQ24</f>
        <v>0</v>
      </c>
      <c r="BR21" s="240"/>
      <c r="BS21" s="240">
        <f>BS24</f>
        <v>0</v>
      </c>
      <c r="BT21" s="240">
        <f>BT24</f>
        <v>0</v>
      </c>
      <c r="BU21" s="240">
        <f>BU24</f>
        <v>0</v>
      </c>
      <c r="BV21" s="240">
        <f>BV24</f>
        <v>0</v>
      </c>
      <c r="BW21" s="240">
        <f>BW24</f>
        <v>0</v>
      </c>
      <c r="BX21" s="241"/>
      <c r="CM21" s="296"/>
      <c r="CN21" s="296"/>
      <c r="CO21" s="296"/>
      <c r="CP21" s="296"/>
      <c r="CQ21" s="296"/>
      <c r="CR21" s="296"/>
      <c r="CS21" s="296"/>
      <c r="CT21" s="296"/>
      <c r="CU21" s="296"/>
      <c r="CV21" s="296"/>
      <c r="CW21" s="296"/>
      <c r="CX21" s="296"/>
      <c r="CY21" s="296"/>
      <c r="CZ21" s="296"/>
      <c r="DA21" s="296"/>
      <c r="DB21" s="296"/>
      <c r="DC21" s="296"/>
      <c r="DD21" s="296"/>
      <c r="DE21" s="296"/>
      <c r="DF21" s="296"/>
      <c r="DG21" s="296"/>
      <c r="DH21" s="296"/>
      <c r="DI21" s="296"/>
      <c r="DJ21" s="296"/>
      <c r="DK21" s="296"/>
      <c r="DL21" s="296"/>
      <c r="DM21" s="296"/>
      <c r="DN21" s="296"/>
    </row>
    <row r="22" spans="1:118" ht="31.5">
      <c r="A22" s="238" t="str">
        <f>'[2]2'!A20</f>
        <v>0.2</v>
      </c>
      <c r="B22" s="238" t="str">
        <f>'[2]2'!B20</f>
        <v>Реконструкция, модернизация, техническое перевооружение, всего</v>
      </c>
      <c r="C22" s="239">
        <v>0</v>
      </c>
      <c r="D22" s="240"/>
      <c r="E22" s="240">
        <f>E26</f>
        <v>0</v>
      </c>
      <c r="F22" s="240">
        <f>F26</f>
        <v>0</v>
      </c>
      <c r="G22" s="240">
        <f>G26</f>
        <v>0</v>
      </c>
      <c r="H22" s="240">
        <f>H26</f>
        <v>0</v>
      </c>
      <c r="I22" s="240">
        <f>I26</f>
        <v>0</v>
      </c>
      <c r="J22" s="240"/>
      <c r="K22" s="240">
        <f>K26</f>
        <v>0</v>
      </c>
      <c r="L22" s="240">
        <f>L26</f>
        <v>0</v>
      </c>
      <c r="M22" s="240">
        <f>M26</f>
        <v>0</v>
      </c>
      <c r="N22" s="240">
        <f>N26</f>
        <v>0</v>
      </c>
      <c r="O22" s="240">
        <f>O26</f>
        <v>0</v>
      </c>
      <c r="P22" s="240"/>
      <c r="Q22" s="240">
        <f>Q26</f>
        <v>0</v>
      </c>
      <c r="R22" s="240">
        <f>R26</f>
        <v>0</v>
      </c>
      <c r="S22" s="240">
        <f>S26</f>
        <v>0</v>
      </c>
      <c r="T22" s="240">
        <f>T26</f>
        <v>0</v>
      </c>
      <c r="U22" s="240">
        <f>U26</f>
        <v>0</v>
      </c>
      <c r="V22" s="240"/>
      <c r="W22" s="240">
        <f>W26</f>
        <v>0</v>
      </c>
      <c r="X22" s="240">
        <f>X26</f>
        <v>0</v>
      </c>
      <c r="Y22" s="240">
        <f>Y26</f>
        <v>0</v>
      </c>
      <c r="Z22" s="240">
        <f>Z26</f>
        <v>0</v>
      </c>
      <c r="AA22" s="240">
        <f>AA26</f>
        <v>0</v>
      </c>
      <c r="AB22" s="240"/>
      <c r="AC22" s="240">
        <f>AC26</f>
        <v>0</v>
      </c>
      <c r="AD22" s="240">
        <f>AD26</f>
        <v>0</v>
      </c>
      <c r="AE22" s="240">
        <f>AE26</f>
        <v>0</v>
      </c>
      <c r="AF22" s="240">
        <f>AF26</f>
        <v>0</v>
      </c>
      <c r="AG22" s="240">
        <f>AG26</f>
        <v>0</v>
      </c>
      <c r="AH22" s="240"/>
      <c r="AI22" s="240">
        <f>AI26</f>
        <v>0</v>
      </c>
      <c r="AJ22" s="240">
        <f>AJ26</f>
        <v>0</v>
      </c>
      <c r="AK22" s="240">
        <f>AK26</f>
        <v>0</v>
      </c>
      <c r="AL22" s="240">
        <f>AL26</f>
        <v>0</v>
      </c>
      <c r="AM22" s="240">
        <f>AM26</f>
        <v>0</v>
      </c>
      <c r="AN22" s="240"/>
      <c r="AO22" s="240">
        <v>0</v>
      </c>
      <c r="AP22" s="240">
        <v>0</v>
      </c>
      <c r="AQ22" s="240">
        <v>2</v>
      </c>
      <c r="AR22" s="240">
        <v>0</v>
      </c>
      <c r="AS22" s="240">
        <v>0</v>
      </c>
      <c r="AT22" s="240"/>
      <c r="AU22" s="240">
        <v>0</v>
      </c>
      <c r="AV22" s="240">
        <v>0</v>
      </c>
      <c r="AW22" s="240">
        <v>0</v>
      </c>
      <c r="AX22" s="240">
        <v>0</v>
      </c>
      <c r="AY22" s="240">
        <v>0</v>
      </c>
      <c r="AZ22" s="240"/>
      <c r="BA22" s="240">
        <v>0</v>
      </c>
      <c r="BB22" s="240">
        <v>0</v>
      </c>
      <c r="BC22" s="240">
        <v>2</v>
      </c>
      <c r="BD22" s="240">
        <v>0</v>
      </c>
      <c r="BE22" s="240">
        <v>0</v>
      </c>
      <c r="BF22" s="240"/>
      <c r="BG22" s="240">
        <v>0</v>
      </c>
      <c r="BH22" s="240">
        <v>0</v>
      </c>
      <c r="BI22" s="240">
        <v>0</v>
      </c>
      <c r="BJ22" s="240">
        <v>0</v>
      </c>
      <c r="BK22" s="240">
        <v>0</v>
      </c>
      <c r="BL22" s="240"/>
      <c r="BM22" s="240">
        <f>BM26</f>
        <v>0</v>
      </c>
      <c r="BN22" s="240">
        <f>BN26</f>
        <v>0</v>
      </c>
      <c r="BO22" s="240">
        <f>BO26</f>
        <v>0</v>
      </c>
      <c r="BP22" s="240">
        <f>BP26</f>
        <v>0</v>
      </c>
      <c r="BQ22" s="240">
        <f>BQ26</f>
        <v>0</v>
      </c>
      <c r="BR22" s="240"/>
      <c r="BS22" s="240">
        <f>BS26</f>
        <v>0</v>
      </c>
      <c r="BT22" s="240">
        <f>BT26</f>
        <v>0</v>
      </c>
      <c r="BU22" s="240">
        <f>BU26</f>
        <v>0</v>
      </c>
      <c r="BV22" s="240">
        <f>BV26</f>
        <v>0</v>
      </c>
      <c r="BW22" s="240">
        <f>BW26</f>
        <v>0</v>
      </c>
      <c r="BX22" s="241"/>
      <c r="CM22" s="296"/>
      <c r="CN22" s="296"/>
      <c r="CO22" s="296"/>
      <c r="CP22" s="296"/>
      <c r="CQ22" s="296"/>
      <c r="CR22" s="296"/>
      <c r="CS22" s="296"/>
      <c r="CT22" s="296"/>
      <c r="CU22" s="296"/>
      <c r="CV22" s="296"/>
      <c r="CW22" s="296"/>
      <c r="CX22" s="296"/>
      <c r="CY22" s="296"/>
      <c r="CZ22" s="296"/>
      <c r="DA22" s="296"/>
      <c r="DB22" s="296"/>
      <c r="DC22" s="296"/>
      <c r="DD22" s="296"/>
      <c r="DE22" s="296"/>
      <c r="DF22" s="296"/>
      <c r="DG22" s="296"/>
      <c r="DH22" s="296"/>
      <c r="DI22" s="296"/>
      <c r="DJ22" s="296"/>
      <c r="DK22" s="296"/>
      <c r="DL22" s="296"/>
      <c r="DM22" s="296"/>
      <c r="DN22" s="296"/>
    </row>
    <row r="23" spans="1:118" ht="31.5">
      <c r="A23" s="238" t="str">
        <f>'[2]2'!A21</f>
        <v>0.6</v>
      </c>
      <c r="B23" s="238" t="str">
        <f>'[2]2'!B21</f>
        <v>Прочие инвестиционные проекты, всего</v>
      </c>
      <c r="C23" s="239">
        <v>0</v>
      </c>
      <c r="D23" s="240"/>
      <c r="E23" s="240">
        <f>E29</f>
        <v>0</v>
      </c>
      <c r="F23" s="240">
        <f>F29</f>
        <v>0</v>
      </c>
      <c r="G23" s="240">
        <f>G29</f>
        <v>0</v>
      </c>
      <c r="H23" s="240">
        <f>H29</f>
        <v>0</v>
      </c>
      <c r="I23" s="240">
        <f>I29</f>
        <v>0</v>
      </c>
      <c r="J23" s="240"/>
      <c r="K23" s="240">
        <f>K29</f>
        <v>0</v>
      </c>
      <c r="L23" s="240">
        <f>L29</f>
        <v>0</v>
      </c>
      <c r="M23" s="240">
        <f>M29</f>
        <v>0</v>
      </c>
      <c r="N23" s="240">
        <f>N29</f>
        <v>0</v>
      </c>
      <c r="O23" s="240">
        <f>O29</f>
        <v>0</v>
      </c>
      <c r="P23" s="240"/>
      <c r="Q23" s="240">
        <f>Q29</f>
        <v>0</v>
      </c>
      <c r="R23" s="240">
        <f>R29</f>
        <v>0</v>
      </c>
      <c r="S23" s="240">
        <f>S29</f>
        <v>0</v>
      </c>
      <c r="T23" s="240">
        <f>T29</f>
        <v>0</v>
      </c>
      <c r="U23" s="240">
        <f>U29</f>
        <v>0</v>
      </c>
      <c r="V23" s="240"/>
      <c r="W23" s="240">
        <f>W29</f>
        <v>0</v>
      </c>
      <c r="X23" s="240">
        <f>X29</f>
        <v>0</v>
      </c>
      <c r="Y23" s="240">
        <f>Y29</f>
        <v>0</v>
      </c>
      <c r="Z23" s="240">
        <f>Z29</f>
        <v>0</v>
      </c>
      <c r="AA23" s="240">
        <f>AA29</f>
        <v>0</v>
      </c>
      <c r="AB23" s="240"/>
      <c r="AC23" s="240">
        <f>AC29</f>
        <v>0</v>
      </c>
      <c r="AD23" s="240">
        <f>AD29</f>
        <v>0</v>
      </c>
      <c r="AE23" s="240">
        <f>AE29</f>
        <v>0</v>
      </c>
      <c r="AF23" s="240">
        <f>AF29</f>
        <v>0</v>
      </c>
      <c r="AG23" s="240">
        <f>AG29</f>
        <v>0</v>
      </c>
      <c r="AH23" s="240"/>
      <c r="AI23" s="240">
        <f>AI29</f>
        <v>0</v>
      </c>
      <c r="AJ23" s="240">
        <f>AJ29</f>
        <v>0</v>
      </c>
      <c r="AK23" s="240">
        <f>AK29</f>
        <v>0</v>
      </c>
      <c r="AL23" s="240">
        <f>AL29</f>
        <v>0</v>
      </c>
      <c r="AM23" s="240">
        <f>AM29</f>
        <v>0</v>
      </c>
      <c r="AN23" s="240"/>
      <c r="AO23" s="240">
        <v>0.25</v>
      </c>
      <c r="AP23" s="240">
        <v>0</v>
      </c>
      <c r="AQ23" s="240">
        <v>0</v>
      </c>
      <c r="AR23" s="240">
        <v>0</v>
      </c>
      <c r="AS23" s="240">
        <v>0</v>
      </c>
      <c r="AT23" s="240"/>
      <c r="AU23" s="240">
        <v>0</v>
      </c>
      <c r="AV23" s="240">
        <v>0</v>
      </c>
      <c r="AW23" s="240">
        <v>0</v>
      </c>
      <c r="AX23" s="240">
        <v>0</v>
      </c>
      <c r="AY23" s="240">
        <v>0</v>
      </c>
      <c r="AZ23" s="240"/>
      <c r="BA23" s="240">
        <v>0.25</v>
      </c>
      <c r="BB23" s="240">
        <v>0</v>
      </c>
      <c r="BC23" s="240">
        <v>0</v>
      </c>
      <c r="BD23" s="240">
        <v>0</v>
      </c>
      <c r="BE23" s="240">
        <v>0</v>
      </c>
      <c r="BF23" s="240"/>
      <c r="BG23" s="240">
        <v>0</v>
      </c>
      <c r="BH23" s="240">
        <v>0</v>
      </c>
      <c r="BI23" s="240">
        <v>0</v>
      </c>
      <c r="BJ23" s="240">
        <v>0</v>
      </c>
      <c r="BK23" s="240">
        <v>0</v>
      </c>
      <c r="BL23" s="240"/>
      <c r="BM23" s="240">
        <f>BM29</f>
        <v>0.65</v>
      </c>
      <c r="BN23" s="240">
        <f>BN29</f>
        <v>0</v>
      </c>
      <c r="BO23" s="240">
        <f>BO29</f>
        <v>0</v>
      </c>
      <c r="BP23" s="240">
        <f>BP29</f>
        <v>0</v>
      </c>
      <c r="BQ23" s="240">
        <f>BQ29</f>
        <v>0</v>
      </c>
      <c r="BR23" s="240"/>
      <c r="BS23" s="240">
        <f>BS29</f>
        <v>0</v>
      </c>
      <c r="BT23" s="240">
        <f>BT29</f>
        <v>0</v>
      </c>
      <c r="BU23" s="240">
        <f>BU29</f>
        <v>0</v>
      </c>
      <c r="BV23" s="240">
        <f>BV29</f>
        <v>0</v>
      </c>
      <c r="BW23" s="240">
        <f>BW29</f>
        <v>0</v>
      </c>
      <c r="BX23" s="241"/>
      <c r="CM23" s="296"/>
      <c r="CN23" s="296"/>
      <c r="CO23" s="296"/>
      <c r="CP23" s="296"/>
      <c r="CQ23" s="296"/>
      <c r="CR23" s="296"/>
      <c r="CS23" s="296"/>
      <c r="CT23" s="296"/>
      <c r="CU23" s="296"/>
      <c r="CV23" s="296"/>
      <c r="CW23" s="296"/>
      <c r="CX23" s="296"/>
      <c r="CY23" s="296"/>
      <c r="CZ23" s="296"/>
      <c r="DA23" s="296"/>
      <c r="DB23" s="296"/>
      <c r="DC23" s="296"/>
      <c r="DD23" s="296"/>
      <c r="DE23" s="296"/>
      <c r="DF23" s="296"/>
      <c r="DG23" s="296"/>
      <c r="DH23" s="296"/>
      <c r="DI23" s="296"/>
      <c r="DJ23" s="296"/>
      <c r="DK23" s="296"/>
      <c r="DL23" s="296"/>
      <c r="DM23" s="296"/>
      <c r="DN23" s="296"/>
    </row>
    <row r="24" spans="1:118" ht="31.5">
      <c r="A24" s="238">
        <f>'[2]2'!A22</f>
        <v>0</v>
      </c>
      <c r="B24" s="238" t="str">
        <f>'[2]2'!B22</f>
        <v>Технологическое присоединение, всего, в том числе:</v>
      </c>
      <c r="C24" s="239">
        <v>0</v>
      </c>
      <c r="D24" s="240"/>
      <c r="E24" s="240">
        <v>0</v>
      </c>
      <c r="F24" s="240">
        <v>0</v>
      </c>
      <c r="G24" s="240">
        <v>0</v>
      </c>
      <c r="H24" s="240">
        <v>0</v>
      </c>
      <c r="I24" s="240">
        <v>0</v>
      </c>
      <c r="J24" s="240"/>
      <c r="K24" s="240">
        <v>0</v>
      </c>
      <c r="L24" s="240">
        <v>0</v>
      </c>
      <c r="M24" s="240">
        <v>0</v>
      </c>
      <c r="N24" s="240">
        <v>0</v>
      </c>
      <c r="O24" s="240">
        <v>0</v>
      </c>
      <c r="P24" s="240"/>
      <c r="Q24" s="240">
        <v>0</v>
      </c>
      <c r="R24" s="240">
        <v>0</v>
      </c>
      <c r="S24" s="240">
        <v>0</v>
      </c>
      <c r="T24" s="240">
        <v>0</v>
      </c>
      <c r="U24" s="240">
        <v>0</v>
      </c>
      <c r="V24" s="240"/>
      <c r="W24" s="240">
        <v>0</v>
      </c>
      <c r="X24" s="240">
        <v>0</v>
      </c>
      <c r="Y24" s="240">
        <v>0</v>
      </c>
      <c r="Z24" s="240">
        <v>0</v>
      </c>
      <c r="AA24" s="240">
        <v>0</v>
      </c>
      <c r="AB24" s="240"/>
      <c r="AC24" s="240">
        <v>0</v>
      </c>
      <c r="AD24" s="240">
        <v>0</v>
      </c>
      <c r="AE24" s="240">
        <v>0</v>
      </c>
      <c r="AF24" s="240">
        <v>0</v>
      </c>
      <c r="AG24" s="240">
        <v>0</v>
      </c>
      <c r="AH24" s="240"/>
      <c r="AI24" s="240">
        <v>0</v>
      </c>
      <c r="AJ24" s="240">
        <v>0</v>
      </c>
      <c r="AK24" s="240">
        <v>0</v>
      </c>
      <c r="AL24" s="240">
        <v>0</v>
      </c>
      <c r="AM24" s="240">
        <v>0</v>
      </c>
      <c r="AN24" s="240"/>
      <c r="AO24" s="240">
        <v>0</v>
      </c>
      <c r="AP24" s="240">
        <v>0</v>
      </c>
      <c r="AQ24" s="240">
        <v>0</v>
      </c>
      <c r="AR24" s="240">
        <v>0</v>
      </c>
      <c r="AS24" s="240">
        <v>0</v>
      </c>
      <c r="AT24" s="240"/>
      <c r="AU24" s="240">
        <v>0</v>
      </c>
      <c r="AV24" s="240">
        <v>0</v>
      </c>
      <c r="AW24" s="240">
        <v>0</v>
      </c>
      <c r="AX24" s="240">
        <v>0</v>
      </c>
      <c r="AY24" s="240">
        <v>0</v>
      </c>
      <c r="AZ24" s="240"/>
      <c r="BA24" s="240">
        <v>0</v>
      </c>
      <c r="BB24" s="240">
        <v>0</v>
      </c>
      <c r="BC24" s="240">
        <v>0</v>
      </c>
      <c r="BD24" s="240">
        <v>0</v>
      </c>
      <c r="BE24" s="240">
        <v>0</v>
      </c>
      <c r="BF24" s="240"/>
      <c r="BG24" s="240">
        <v>0</v>
      </c>
      <c r="BH24" s="240">
        <v>0</v>
      </c>
      <c r="BI24" s="240">
        <v>0</v>
      </c>
      <c r="BJ24" s="240">
        <v>0</v>
      </c>
      <c r="BK24" s="240">
        <v>0</v>
      </c>
      <c r="BL24" s="240"/>
      <c r="BM24" s="240">
        <v>0</v>
      </c>
      <c r="BN24" s="240">
        <v>0</v>
      </c>
      <c r="BO24" s="240">
        <v>0</v>
      </c>
      <c r="BP24" s="240">
        <v>0</v>
      </c>
      <c r="BQ24" s="240">
        <v>0</v>
      </c>
      <c r="BR24" s="240"/>
      <c r="BS24" s="240">
        <v>0</v>
      </c>
      <c r="BT24" s="240">
        <v>0</v>
      </c>
      <c r="BU24" s="240">
        <v>0</v>
      </c>
      <c r="BV24" s="240">
        <v>0</v>
      </c>
      <c r="BW24" s="240">
        <v>0</v>
      </c>
      <c r="BX24" s="241"/>
      <c r="CM24" s="296"/>
      <c r="CN24" s="296"/>
      <c r="CO24" s="296"/>
      <c r="CP24" s="296"/>
      <c r="CQ24" s="296"/>
      <c r="CR24" s="296"/>
      <c r="CS24" s="296"/>
      <c r="CT24" s="296"/>
      <c r="CU24" s="296"/>
      <c r="CV24" s="296"/>
      <c r="CW24" s="296"/>
      <c r="CX24" s="296"/>
      <c r="CY24" s="296"/>
      <c r="CZ24" s="296"/>
      <c r="DA24" s="296"/>
      <c r="DB24" s="296"/>
      <c r="DC24" s="296"/>
      <c r="DD24" s="296"/>
      <c r="DE24" s="296"/>
      <c r="DF24" s="296"/>
      <c r="DG24" s="296"/>
      <c r="DH24" s="296"/>
      <c r="DI24" s="296"/>
      <c r="DJ24" s="296"/>
      <c r="DK24" s="296"/>
      <c r="DL24" s="296"/>
      <c r="DM24" s="296"/>
      <c r="DN24" s="296"/>
    </row>
    <row r="25" spans="1:118">
      <c r="A25" s="238">
        <f>'[2]2'!A23</f>
        <v>0</v>
      </c>
      <c r="B25" s="238" t="str">
        <f>'[2]2'!B23</f>
        <v>Республика Марий Эл</v>
      </c>
      <c r="C25" s="239">
        <v>0</v>
      </c>
      <c r="D25" s="241"/>
      <c r="E25" s="241"/>
      <c r="F25" s="241"/>
      <c r="G25" s="241"/>
      <c r="H25" s="241"/>
      <c r="I25" s="241"/>
      <c r="J25" s="241"/>
      <c r="K25" s="241"/>
      <c r="L25" s="241"/>
      <c r="M25" s="241"/>
      <c r="N25" s="241"/>
      <c r="O25" s="241"/>
      <c r="P25" s="241"/>
      <c r="Q25" s="241"/>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c r="BB25" s="241"/>
      <c r="BC25" s="241"/>
      <c r="BD25" s="241"/>
      <c r="BE25" s="241"/>
      <c r="BF25" s="241"/>
      <c r="BG25" s="241"/>
      <c r="BH25" s="241"/>
      <c r="BI25" s="241"/>
      <c r="BJ25" s="241"/>
      <c r="BK25" s="241"/>
      <c r="BL25" s="241"/>
      <c r="BM25" s="241"/>
      <c r="BN25" s="241"/>
      <c r="BO25" s="241"/>
      <c r="BP25" s="241"/>
      <c r="BQ25" s="241"/>
      <c r="BR25" s="241"/>
      <c r="BS25" s="241"/>
      <c r="BT25" s="241"/>
      <c r="BU25" s="241"/>
      <c r="BV25" s="241"/>
      <c r="BW25" s="241"/>
      <c r="BX25" s="241"/>
      <c r="CM25" s="296"/>
      <c r="CN25" s="296"/>
      <c r="CO25" s="296"/>
      <c r="CP25" s="296"/>
      <c r="CQ25" s="296"/>
      <c r="CR25" s="296"/>
      <c r="CS25" s="296"/>
      <c r="CT25" s="296"/>
      <c r="CU25" s="296"/>
      <c r="CV25" s="296"/>
      <c r="CW25" s="296"/>
      <c r="CX25" s="296"/>
      <c r="CY25" s="296"/>
      <c r="CZ25" s="296"/>
      <c r="DA25" s="296"/>
      <c r="DB25" s="296"/>
      <c r="DC25" s="296"/>
      <c r="DD25" s="296"/>
      <c r="DE25" s="296"/>
      <c r="DF25" s="296"/>
      <c r="DG25" s="296"/>
      <c r="DH25" s="296"/>
      <c r="DI25" s="296"/>
      <c r="DJ25" s="296"/>
      <c r="DK25" s="296"/>
      <c r="DL25" s="296"/>
      <c r="DM25" s="296"/>
      <c r="DN25" s="296"/>
    </row>
    <row r="26" spans="1:118" ht="63">
      <c r="A26" s="238" t="str">
        <f>'[2]2'!A24</f>
        <v>1.2.2</v>
      </c>
      <c r="B26" s="238" t="str">
        <f>'[2]2'!B24</f>
        <v>Реконструкция, модернизация, техническое перевооружение линий электропередачи, всего, в том числе:</v>
      </c>
      <c r="C26" s="239">
        <v>0</v>
      </c>
      <c r="D26" s="240"/>
      <c r="E26" s="240">
        <f t="shared" ref="E26:I27" si="0">E27</f>
        <v>0</v>
      </c>
      <c r="F26" s="240">
        <f t="shared" si="0"/>
        <v>0</v>
      </c>
      <c r="G26" s="240">
        <f t="shared" si="0"/>
        <v>0</v>
      </c>
      <c r="H26" s="240">
        <f t="shared" si="0"/>
        <v>0</v>
      </c>
      <c r="I26" s="240">
        <f t="shared" si="0"/>
        <v>0</v>
      </c>
      <c r="J26" s="240"/>
      <c r="K26" s="240">
        <f t="shared" ref="K26:O27" si="1">K27</f>
        <v>0</v>
      </c>
      <c r="L26" s="240">
        <f t="shared" si="1"/>
        <v>0</v>
      </c>
      <c r="M26" s="240">
        <f t="shared" si="1"/>
        <v>0</v>
      </c>
      <c r="N26" s="240">
        <f t="shared" si="1"/>
        <v>0</v>
      </c>
      <c r="O26" s="240">
        <f t="shared" si="1"/>
        <v>0</v>
      </c>
      <c r="P26" s="240"/>
      <c r="Q26" s="240">
        <f t="shared" ref="Q26:U27" si="2">Q27</f>
        <v>0</v>
      </c>
      <c r="R26" s="240">
        <f t="shared" si="2"/>
        <v>0</v>
      </c>
      <c r="S26" s="240">
        <f t="shared" si="2"/>
        <v>0</v>
      </c>
      <c r="T26" s="240">
        <f t="shared" si="2"/>
        <v>0</v>
      </c>
      <c r="U26" s="240">
        <f t="shared" si="2"/>
        <v>0</v>
      </c>
      <c r="V26" s="240"/>
      <c r="W26" s="240">
        <f t="shared" ref="W26:AA27" si="3">W27</f>
        <v>0</v>
      </c>
      <c r="X26" s="240">
        <f t="shared" si="3"/>
        <v>0</v>
      </c>
      <c r="Y26" s="240">
        <f t="shared" si="3"/>
        <v>0</v>
      </c>
      <c r="Z26" s="240">
        <f t="shared" si="3"/>
        <v>0</v>
      </c>
      <c r="AA26" s="240">
        <f t="shared" si="3"/>
        <v>0</v>
      </c>
      <c r="AB26" s="240"/>
      <c r="AC26" s="240">
        <f t="shared" ref="AC26:AG27" si="4">AC27</f>
        <v>0</v>
      </c>
      <c r="AD26" s="240">
        <f t="shared" si="4"/>
        <v>0</v>
      </c>
      <c r="AE26" s="240">
        <f t="shared" si="4"/>
        <v>0</v>
      </c>
      <c r="AF26" s="240">
        <f t="shared" si="4"/>
        <v>0</v>
      </c>
      <c r="AG26" s="240">
        <f t="shared" si="4"/>
        <v>0</v>
      </c>
      <c r="AH26" s="240"/>
      <c r="AI26" s="240">
        <f t="shared" ref="AI26:AM27" si="5">AI27</f>
        <v>0</v>
      </c>
      <c r="AJ26" s="240">
        <f t="shared" si="5"/>
        <v>0</v>
      </c>
      <c r="AK26" s="240">
        <f t="shared" si="5"/>
        <v>0</v>
      </c>
      <c r="AL26" s="240">
        <f t="shared" si="5"/>
        <v>0</v>
      </c>
      <c r="AM26" s="240">
        <f t="shared" si="5"/>
        <v>0</v>
      </c>
      <c r="AN26" s="240"/>
      <c r="AO26" s="240">
        <f>AO27</f>
        <v>0</v>
      </c>
      <c r="AP26" s="240">
        <f t="shared" ref="AP26:AS26" si="6">AP27</f>
        <v>0</v>
      </c>
      <c r="AQ26" s="240">
        <f t="shared" si="6"/>
        <v>0</v>
      </c>
      <c r="AR26" s="240">
        <f t="shared" si="6"/>
        <v>0</v>
      </c>
      <c r="AS26" s="240">
        <f t="shared" si="6"/>
        <v>0</v>
      </c>
      <c r="AT26" s="240"/>
      <c r="AU26" s="240">
        <f>AU27</f>
        <v>0</v>
      </c>
      <c r="AV26" s="240">
        <f t="shared" ref="AV26:AY26" si="7">AV27</f>
        <v>0</v>
      </c>
      <c r="AW26" s="240">
        <f t="shared" si="7"/>
        <v>0</v>
      </c>
      <c r="AX26" s="240">
        <f t="shared" si="7"/>
        <v>0</v>
      </c>
      <c r="AY26" s="240">
        <f t="shared" si="7"/>
        <v>0</v>
      </c>
      <c r="AZ26" s="240"/>
      <c r="BA26" s="240">
        <f>BA27</f>
        <v>0</v>
      </c>
      <c r="BB26" s="240">
        <f t="shared" ref="BB26:BE26" si="8">BB27</f>
        <v>0</v>
      </c>
      <c r="BC26" s="240">
        <f t="shared" si="8"/>
        <v>0</v>
      </c>
      <c r="BD26" s="240">
        <f t="shared" si="8"/>
        <v>0</v>
      </c>
      <c r="BE26" s="240">
        <f t="shared" si="8"/>
        <v>0</v>
      </c>
      <c r="BF26" s="240"/>
      <c r="BG26" s="240">
        <v>0</v>
      </c>
      <c r="BH26" s="240">
        <v>0</v>
      </c>
      <c r="BI26" s="240">
        <v>0</v>
      </c>
      <c r="BJ26" s="240">
        <v>0</v>
      </c>
      <c r="BK26" s="240">
        <v>0</v>
      </c>
      <c r="BL26" s="240"/>
      <c r="BM26" s="240">
        <f t="shared" ref="BM26:BQ27" si="9">BM27</f>
        <v>0</v>
      </c>
      <c r="BN26" s="240">
        <f t="shared" si="9"/>
        <v>0</v>
      </c>
      <c r="BO26" s="240">
        <f t="shared" si="9"/>
        <v>0</v>
      </c>
      <c r="BP26" s="240">
        <f t="shared" si="9"/>
        <v>0</v>
      </c>
      <c r="BQ26" s="240">
        <f t="shared" si="9"/>
        <v>0</v>
      </c>
      <c r="BR26" s="240"/>
      <c r="BS26" s="240">
        <f t="shared" ref="BS26:BW27" si="10">BS27</f>
        <v>0</v>
      </c>
      <c r="BT26" s="240">
        <f t="shared" si="10"/>
        <v>0</v>
      </c>
      <c r="BU26" s="240">
        <f t="shared" si="10"/>
        <v>0</v>
      </c>
      <c r="BV26" s="240">
        <f t="shared" si="10"/>
        <v>0</v>
      </c>
      <c r="BW26" s="240">
        <f t="shared" si="10"/>
        <v>0</v>
      </c>
      <c r="BX26" s="241"/>
      <c r="CM26" s="296"/>
      <c r="CN26" s="296"/>
      <c r="CO26" s="296"/>
      <c r="CP26" s="296"/>
      <c r="CQ26" s="296"/>
      <c r="CR26" s="296"/>
      <c r="CS26" s="296"/>
      <c r="CT26" s="296"/>
      <c r="CU26" s="296"/>
      <c r="CV26" s="296"/>
      <c r="CW26" s="296"/>
      <c r="CX26" s="296"/>
      <c r="CY26" s="296"/>
      <c r="CZ26" s="296"/>
      <c r="DA26" s="296"/>
      <c r="DB26" s="296"/>
      <c r="DC26" s="296"/>
      <c r="DD26" s="296"/>
      <c r="DE26" s="296"/>
      <c r="DF26" s="296"/>
      <c r="DG26" s="296"/>
      <c r="DH26" s="296"/>
      <c r="DI26" s="296"/>
      <c r="DJ26" s="296"/>
      <c r="DK26" s="296"/>
      <c r="DL26" s="296"/>
      <c r="DM26" s="296"/>
      <c r="DN26" s="296"/>
    </row>
    <row r="27" spans="1:118" ht="47.25">
      <c r="A27" s="238" t="str">
        <f>'[2]2'!A25</f>
        <v>1.2.2.1</v>
      </c>
      <c r="B27" s="238" t="str">
        <f>'[2]2'!B25</f>
        <v>Реконструкция линий электропередачи, всего, в том числе:</v>
      </c>
      <c r="C27" s="239">
        <v>0</v>
      </c>
      <c r="D27" s="240"/>
      <c r="E27" s="240">
        <f t="shared" si="0"/>
        <v>0</v>
      </c>
      <c r="F27" s="240">
        <f t="shared" si="0"/>
        <v>0</v>
      </c>
      <c r="G27" s="240">
        <f t="shared" si="0"/>
        <v>0</v>
      </c>
      <c r="H27" s="240">
        <f t="shared" si="0"/>
        <v>0</v>
      </c>
      <c r="I27" s="240">
        <f t="shared" si="0"/>
        <v>0</v>
      </c>
      <c r="J27" s="240"/>
      <c r="K27" s="240">
        <f t="shared" si="1"/>
        <v>0</v>
      </c>
      <c r="L27" s="240">
        <f t="shared" si="1"/>
        <v>0</v>
      </c>
      <c r="M27" s="240">
        <f t="shared" si="1"/>
        <v>0</v>
      </c>
      <c r="N27" s="240">
        <f t="shared" si="1"/>
        <v>0</v>
      </c>
      <c r="O27" s="240">
        <f t="shared" si="1"/>
        <v>0</v>
      </c>
      <c r="P27" s="240"/>
      <c r="Q27" s="240">
        <f t="shared" si="2"/>
        <v>0</v>
      </c>
      <c r="R27" s="240">
        <f t="shared" si="2"/>
        <v>0</v>
      </c>
      <c r="S27" s="240">
        <f t="shared" si="2"/>
        <v>0</v>
      </c>
      <c r="T27" s="240">
        <f t="shared" si="2"/>
        <v>0</v>
      </c>
      <c r="U27" s="240">
        <f t="shared" si="2"/>
        <v>0</v>
      </c>
      <c r="V27" s="240"/>
      <c r="W27" s="240">
        <f t="shared" si="3"/>
        <v>0</v>
      </c>
      <c r="X27" s="240">
        <f t="shared" si="3"/>
        <v>0</v>
      </c>
      <c r="Y27" s="240">
        <f t="shared" si="3"/>
        <v>0</v>
      </c>
      <c r="Z27" s="240">
        <f t="shared" si="3"/>
        <v>0</v>
      </c>
      <c r="AA27" s="240">
        <f t="shared" si="3"/>
        <v>0</v>
      </c>
      <c r="AB27" s="240"/>
      <c r="AC27" s="240">
        <f t="shared" si="4"/>
        <v>0</v>
      </c>
      <c r="AD27" s="240">
        <f t="shared" si="4"/>
        <v>0</v>
      </c>
      <c r="AE27" s="240">
        <f t="shared" si="4"/>
        <v>0</v>
      </c>
      <c r="AF27" s="240">
        <f t="shared" si="4"/>
        <v>0</v>
      </c>
      <c r="AG27" s="240">
        <f t="shared" si="4"/>
        <v>0</v>
      </c>
      <c r="AH27" s="240"/>
      <c r="AI27" s="240">
        <f t="shared" si="5"/>
        <v>0</v>
      </c>
      <c r="AJ27" s="240">
        <f t="shared" si="5"/>
        <v>0</v>
      </c>
      <c r="AK27" s="240">
        <f t="shared" si="5"/>
        <v>0</v>
      </c>
      <c r="AL27" s="240">
        <f t="shared" si="5"/>
        <v>0</v>
      </c>
      <c r="AM27" s="240">
        <f t="shared" si="5"/>
        <v>0</v>
      </c>
      <c r="AN27" s="240"/>
      <c r="AO27" s="240">
        <f>SUM(AO28:AO36)</f>
        <v>0</v>
      </c>
      <c r="AP27" s="240">
        <f t="shared" ref="AP27:AS27" si="11">SUM(AP28:AP36)</f>
        <v>0</v>
      </c>
      <c r="AQ27" s="240">
        <f t="shared" si="11"/>
        <v>0</v>
      </c>
      <c r="AR27" s="240">
        <f t="shared" si="11"/>
        <v>0</v>
      </c>
      <c r="AS27" s="240">
        <f t="shared" si="11"/>
        <v>0</v>
      </c>
      <c r="AT27" s="240"/>
      <c r="AU27" s="240">
        <f>SUM(AU28:AU36)</f>
        <v>0</v>
      </c>
      <c r="AV27" s="240">
        <f t="shared" ref="AV27:AY27" si="12">SUM(AV28:AV36)</f>
        <v>0</v>
      </c>
      <c r="AW27" s="240">
        <f t="shared" si="12"/>
        <v>0</v>
      </c>
      <c r="AX27" s="240">
        <f t="shared" si="12"/>
        <v>0</v>
      </c>
      <c r="AY27" s="240">
        <f t="shared" si="12"/>
        <v>0</v>
      </c>
      <c r="AZ27" s="240"/>
      <c r="BA27" s="240">
        <f>SUM(BA28:BA36)</f>
        <v>0</v>
      </c>
      <c r="BB27" s="240">
        <f t="shared" ref="BB27:BE27" si="13">SUM(BB28:BB36)</f>
        <v>0</v>
      </c>
      <c r="BC27" s="240">
        <f t="shared" si="13"/>
        <v>0</v>
      </c>
      <c r="BD27" s="240">
        <f t="shared" si="13"/>
        <v>0</v>
      </c>
      <c r="BE27" s="240">
        <f t="shared" si="13"/>
        <v>0</v>
      </c>
      <c r="BF27" s="240"/>
      <c r="BG27" s="240">
        <v>0</v>
      </c>
      <c r="BH27" s="240">
        <v>0</v>
      </c>
      <c r="BI27" s="240">
        <v>0</v>
      </c>
      <c r="BJ27" s="240">
        <v>0</v>
      </c>
      <c r="BK27" s="240">
        <v>0</v>
      </c>
      <c r="BL27" s="240"/>
      <c r="BM27" s="240">
        <f t="shared" si="9"/>
        <v>0</v>
      </c>
      <c r="BN27" s="240">
        <f t="shared" si="9"/>
        <v>0</v>
      </c>
      <c r="BO27" s="240">
        <f t="shared" si="9"/>
        <v>0</v>
      </c>
      <c r="BP27" s="240">
        <f t="shared" si="9"/>
        <v>0</v>
      </c>
      <c r="BQ27" s="240">
        <f t="shared" si="9"/>
        <v>0</v>
      </c>
      <c r="BR27" s="240"/>
      <c r="BS27" s="240">
        <f t="shared" si="10"/>
        <v>0</v>
      </c>
      <c r="BT27" s="240">
        <f t="shared" si="10"/>
        <v>0</v>
      </c>
      <c r="BU27" s="240">
        <f t="shared" si="10"/>
        <v>0</v>
      </c>
      <c r="BV27" s="240">
        <f t="shared" si="10"/>
        <v>0</v>
      </c>
      <c r="BW27" s="240">
        <f t="shared" si="10"/>
        <v>0</v>
      </c>
      <c r="BX27" s="241"/>
      <c r="CM27" s="296"/>
      <c r="CN27" s="296"/>
      <c r="CO27" s="296"/>
      <c r="CP27" s="296"/>
      <c r="CQ27" s="296"/>
      <c r="CR27" s="296"/>
      <c r="CS27" s="296"/>
      <c r="CT27" s="296"/>
      <c r="CU27" s="296"/>
      <c r="CV27" s="296"/>
      <c r="CW27" s="296"/>
      <c r="CX27" s="296"/>
      <c r="CY27" s="296"/>
      <c r="CZ27" s="296"/>
      <c r="DA27" s="296"/>
      <c r="DB27" s="296"/>
      <c r="DC27" s="296"/>
      <c r="DD27" s="296"/>
      <c r="DE27" s="296"/>
      <c r="DF27" s="296"/>
      <c r="DG27" s="296"/>
      <c r="DH27" s="296"/>
      <c r="DI27" s="296"/>
      <c r="DJ27" s="296"/>
      <c r="DK27" s="296"/>
      <c r="DL27" s="296"/>
      <c r="DM27" s="296"/>
      <c r="DN27" s="296"/>
    </row>
    <row r="28" spans="1:118" ht="167.25" customHeight="1">
      <c r="A28" s="257" t="s">
        <v>252</v>
      </c>
      <c r="B28" s="297" t="s">
        <v>7</v>
      </c>
      <c r="C28" s="259" t="s">
        <v>72</v>
      </c>
      <c r="D28" s="241"/>
      <c r="E28" s="241">
        <v>0</v>
      </c>
      <c r="F28" s="241">
        <v>0</v>
      </c>
      <c r="G28" s="241">
        <v>0</v>
      </c>
      <c r="H28" s="241">
        <v>0</v>
      </c>
      <c r="I28" s="241">
        <v>0</v>
      </c>
      <c r="J28" s="241">
        <v>0</v>
      </c>
      <c r="K28" s="241">
        <v>0</v>
      </c>
      <c r="L28" s="241">
        <v>0</v>
      </c>
      <c r="M28" s="241">
        <v>0</v>
      </c>
      <c r="N28" s="241">
        <v>0</v>
      </c>
      <c r="O28" s="241">
        <v>0</v>
      </c>
      <c r="P28" s="298">
        <v>4</v>
      </c>
      <c r="Q28" s="241">
        <f>'[4]4'!V28</f>
        <v>0</v>
      </c>
      <c r="R28" s="241">
        <f>'[4]4'!W28</f>
        <v>0</v>
      </c>
      <c r="S28" s="241">
        <f>'[4]4'!X28</f>
        <v>0</v>
      </c>
      <c r="T28" s="241">
        <f>'[4]4'!Y28</f>
        <v>0</v>
      </c>
      <c r="U28" s="241">
        <f>'[4]4'!Z28</f>
        <v>0</v>
      </c>
      <c r="V28" s="241">
        <v>0</v>
      </c>
      <c r="W28" s="241">
        <f>'[4]4'!AC28</f>
        <v>0</v>
      </c>
      <c r="X28" s="241">
        <f>'[4]4'!AD28</f>
        <v>0</v>
      </c>
      <c r="Y28" s="241">
        <f>'[4]4'!AE28</f>
        <v>0</v>
      </c>
      <c r="Z28" s="241">
        <f>'[4]4'!AF28</f>
        <v>0</v>
      </c>
      <c r="AA28" s="241">
        <f>'[4]4'!AG28</f>
        <v>0</v>
      </c>
      <c r="AB28" s="298">
        <v>4</v>
      </c>
      <c r="AC28" s="241">
        <f>'[4]4'!AJ28</f>
        <v>0</v>
      </c>
      <c r="AD28" s="241">
        <f>'[4]4'!AK28</f>
        <v>0</v>
      </c>
      <c r="AE28" s="241">
        <v>0</v>
      </c>
      <c r="AF28" s="241">
        <f>'[4]4'!AM28</f>
        <v>0</v>
      </c>
      <c r="AG28" s="241">
        <f>'[4]4'!AN28</f>
        <v>0</v>
      </c>
      <c r="AH28" s="298"/>
      <c r="AI28" s="241">
        <f>'[4]4'!AQ28</f>
        <v>0</v>
      </c>
      <c r="AJ28" s="241">
        <f>'[4]4'!AR28</f>
        <v>0</v>
      </c>
      <c r="AK28" s="241">
        <f>'[4]4'!AS28</f>
        <v>0</v>
      </c>
      <c r="AL28" s="241">
        <f>'[4]4'!AT28</f>
        <v>0</v>
      </c>
      <c r="AM28" s="241">
        <f>'[4]4'!AU28</f>
        <v>0</v>
      </c>
      <c r="AN28" s="298">
        <v>4</v>
      </c>
      <c r="AO28" s="241">
        <f>'[4]4'!AV28</f>
        <v>0</v>
      </c>
      <c r="AP28" s="241">
        <f>'[4]4'!AW28</f>
        <v>0</v>
      </c>
      <c r="AQ28" s="241">
        <f>'[4]4'!AX28</f>
        <v>0</v>
      </c>
      <c r="AR28" s="241">
        <f>'[4]4'!AY28</f>
        <v>0</v>
      </c>
      <c r="AS28" s="241">
        <f>'[4]4'!AZ28</f>
        <v>0</v>
      </c>
      <c r="AT28" s="298"/>
      <c r="AU28" s="241">
        <f>'[4]4'!BC28</f>
        <v>0</v>
      </c>
      <c r="AV28" s="241">
        <f>'[4]4'!BD28</f>
        <v>0</v>
      </c>
      <c r="AW28" s="241">
        <f>'[4]4'!BE28</f>
        <v>0</v>
      </c>
      <c r="AX28" s="241">
        <f>'[4]4'!BF28</f>
        <v>0</v>
      </c>
      <c r="AY28" s="241">
        <v>0</v>
      </c>
      <c r="AZ28" s="241"/>
      <c r="BA28" s="241">
        <v>0</v>
      </c>
      <c r="BB28" s="241">
        <v>0</v>
      </c>
      <c r="BC28" s="241">
        <v>0</v>
      </c>
      <c r="BD28" s="241">
        <v>0</v>
      </c>
      <c r="BE28" s="241">
        <v>0</v>
      </c>
      <c r="BF28" s="241"/>
      <c r="BG28" s="241">
        <v>0</v>
      </c>
      <c r="BH28" s="241">
        <v>0</v>
      </c>
      <c r="BI28" s="241">
        <v>0</v>
      </c>
      <c r="BJ28" s="241">
        <v>0</v>
      </c>
      <c r="BK28" s="241">
        <v>0</v>
      </c>
      <c r="BL28" s="298"/>
      <c r="BM28" s="241">
        <f>'[4]4'!AX28</f>
        <v>0</v>
      </c>
      <c r="BN28" s="241">
        <f>'[4]4'!AY28</f>
        <v>0</v>
      </c>
      <c r="BO28" s="241">
        <f>'[4]4'!AZ28</f>
        <v>0</v>
      </c>
      <c r="BP28" s="241">
        <f>'[4]4'!BA28</f>
        <v>0</v>
      </c>
      <c r="BQ28" s="241">
        <f>'[4]4'!BB28</f>
        <v>0</v>
      </c>
      <c r="BR28" s="298"/>
      <c r="BS28" s="241">
        <f>'[4]4'!BE28</f>
        <v>0</v>
      </c>
      <c r="BT28" s="241">
        <f>'[4]4'!BF28</f>
        <v>0</v>
      </c>
      <c r="BU28" s="241">
        <v>0</v>
      </c>
      <c r="BV28" s="241">
        <f>'[4]4'!BH28</f>
        <v>0</v>
      </c>
      <c r="BW28" s="241">
        <f>'[4]4'!BI28</f>
        <v>0</v>
      </c>
      <c r="BX28" s="245"/>
      <c r="CM28" s="296"/>
      <c r="CN28" s="296"/>
      <c r="CO28" s="296"/>
      <c r="CP28" s="296"/>
      <c r="CQ28" s="296"/>
      <c r="CR28" s="296"/>
      <c r="CS28" s="296"/>
      <c r="CT28" s="296"/>
      <c r="CU28" s="296"/>
      <c r="CV28" s="296"/>
      <c r="CW28" s="296"/>
      <c r="CX28" s="296"/>
      <c r="CY28" s="296"/>
      <c r="CZ28" s="296"/>
      <c r="DA28" s="296"/>
      <c r="DB28" s="296"/>
      <c r="DC28" s="296"/>
      <c r="DD28" s="296"/>
      <c r="DE28" s="296"/>
      <c r="DF28" s="296"/>
      <c r="DG28" s="296"/>
      <c r="DH28" s="296"/>
      <c r="DI28" s="296"/>
      <c r="DJ28" s="296"/>
      <c r="DK28" s="296"/>
      <c r="DL28" s="296"/>
      <c r="DM28" s="296"/>
      <c r="DN28" s="296"/>
    </row>
    <row r="29" spans="1:118" ht="96" customHeight="1">
      <c r="A29" s="257" t="s">
        <v>73</v>
      </c>
      <c r="B29" s="297" t="s">
        <v>74</v>
      </c>
      <c r="C29" s="259" t="s">
        <v>72</v>
      </c>
      <c r="D29" s="242"/>
      <c r="E29" s="242">
        <f>SUM(E30:E37)</f>
        <v>0</v>
      </c>
      <c r="F29" s="242">
        <f>SUM(F30:F37)</f>
        <v>0</v>
      </c>
      <c r="G29" s="242">
        <f>SUM(G30:G37)</f>
        <v>0</v>
      </c>
      <c r="H29" s="242">
        <f>SUM(H30:H37)</f>
        <v>0</v>
      </c>
      <c r="I29" s="242">
        <f>SUM(I30:I37)</f>
        <v>0</v>
      </c>
      <c r="J29" s="242"/>
      <c r="K29" s="242">
        <f>SUM(K30:K37)</f>
        <v>0</v>
      </c>
      <c r="L29" s="242">
        <f>SUM(L30:L37)</f>
        <v>0</v>
      </c>
      <c r="M29" s="242">
        <f>SUM(M30:M37)</f>
        <v>0</v>
      </c>
      <c r="N29" s="242">
        <f>SUM(N30:N37)</f>
        <v>0</v>
      </c>
      <c r="O29" s="242">
        <f>SUM(O30:O37)</f>
        <v>0</v>
      </c>
      <c r="P29" s="242"/>
      <c r="Q29" s="242">
        <v>0</v>
      </c>
      <c r="R29" s="242">
        <f>SUM(R30:R37)</f>
        <v>0</v>
      </c>
      <c r="S29" s="242">
        <f>SUM(S30:S37)</f>
        <v>0</v>
      </c>
      <c r="T29" s="242">
        <f>SUM(T30:T37)</f>
        <v>0</v>
      </c>
      <c r="U29" s="242">
        <f>SUM(U30:U37)</f>
        <v>0</v>
      </c>
      <c r="V29" s="242"/>
      <c r="W29" s="242">
        <f>SUM(W30:W37)</f>
        <v>0</v>
      </c>
      <c r="X29" s="242">
        <f>SUM(X30:X37)</f>
        <v>0</v>
      </c>
      <c r="Y29" s="242">
        <f>SUM(Y30:Y37)</f>
        <v>0</v>
      </c>
      <c r="Z29" s="242">
        <f>SUM(Z30:Z37)</f>
        <v>0</v>
      </c>
      <c r="AA29" s="242">
        <f>SUM(AA30:AA37)</f>
        <v>0</v>
      </c>
      <c r="AB29" s="242"/>
      <c r="AC29" s="242">
        <v>0</v>
      </c>
      <c r="AD29" s="242">
        <f>SUM(AD30:AD37)</f>
        <v>0</v>
      </c>
      <c r="AE29" s="242">
        <f>SUM(AE30:AE37)</f>
        <v>0</v>
      </c>
      <c r="AF29" s="242">
        <f>SUM(AF30:AF37)</f>
        <v>0</v>
      </c>
      <c r="AG29" s="242">
        <f>SUM(AG30:AG37)</f>
        <v>0</v>
      </c>
      <c r="AH29" s="242"/>
      <c r="AI29" s="242">
        <f>SUM(AI30:AI37)</f>
        <v>0</v>
      </c>
      <c r="AJ29" s="242">
        <f>SUM(AJ30:AJ37)</f>
        <v>0</v>
      </c>
      <c r="AK29" s="242">
        <f>SUM(AK30:AK37)</f>
        <v>0</v>
      </c>
      <c r="AL29" s="242">
        <f>SUM(AL30:AL37)</f>
        <v>0</v>
      </c>
      <c r="AM29" s="242">
        <f>SUM(AM30:AM37)</f>
        <v>0</v>
      </c>
      <c r="AN29" s="298">
        <v>4</v>
      </c>
      <c r="AO29" s="241">
        <f>'[4]4'!AV29</f>
        <v>0</v>
      </c>
      <c r="AP29" s="241">
        <f>'[4]4'!AW29</f>
        <v>0</v>
      </c>
      <c r="AQ29" s="241">
        <f>'[4]4'!AX29</f>
        <v>0</v>
      </c>
      <c r="AR29" s="241">
        <f>'[4]4'!AY29</f>
        <v>0</v>
      </c>
      <c r="AS29" s="241">
        <f>'[4]4'!AZ29</f>
        <v>0</v>
      </c>
      <c r="AT29" s="298"/>
      <c r="AU29" s="241">
        <f>'[4]4'!BC29</f>
        <v>0</v>
      </c>
      <c r="AV29" s="241">
        <f>'[4]4'!BD29</f>
        <v>0</v>
      </c>
      <c r="AW29" s="241">
        <f>'[4]4'!BE29</f>
        <v>0</v>
      </c>
      <c r="AX29" s="241">
        <f>'[4]4'!BF29</f>
        <v>0</v>
      </c>
      <c r="AY29" s="241">
        <f>'[4]4'!BG29</f>
        <v>0</v>
      </c>
      <c r="AZ29" s="242"/>
      <c r="BA29" s="241">
        <v>0</v>
      </c>
      <c r="BB29" s="241">
        <v>0</v>
      </c>
      <c r="BC29" s="241">
        <v>0</v>
      </c>
      <c r="BD29" s="241">
        <v>0</v>
      </c>
      <c r="BE29" s="241">
        <v>0</v>
      </c>
      <c r="BF29" s="241"/>
      <c r="BG29" s="241">
        <v>0</v>
      </c>
      <c r="BH29" s="241">
        <v>0</v>
      </c>
      <c r="BI29" s="241">
        <v>0</v>
      </c>
      <c r="BJ29" s="241">
        <v>0</v>
      </c>
      <c r="BK29" s="241">
        <v>0</v>
      </c>
      <c r="BL29" s="242"/>
      <c r="BM29" s="242">
        <f>SUM(BM30:BM37)</f>
        <v>0.65</v>
      </c>
      <c r="BN29" s="242">
        <f>SUM(BN30:BN37)</f>
        <v>0</v>
      </c>
      <c r="BO29" s="242">
        <f>SUM(BO30:BO37)</f>
        <v>0</v>
      </c>
      <c r="BP29" s="242">
        <f>SUM(BP30:BP37)</f>
        <v>0</v>
      </c>
      <c r="BQ29" s="242">
        <f>SUM(BQ30:BQ37)</f>
        <v>0</v>
      </c>
      <c r="BR29" s="242"/>
      <c r="BS29" s="242">
        <f>SUM(BS30:BS37)</f>
        <v>0</v>
      </c>
      <c r="BT29" s="242">
        <f>SUM(BT30:BT37)</f>
        <v>0</v>
      </c>
      <c r="BU29" s="242">
        <f>SUM(BU30:BU37)</f>
        <v>0</v>
      </c>
      <c r="BV29" s="242">
        <f>SUM(BV30:BV37)</f>
        <v>0</v>
      </c>
      <c r="BW29" s="242">
        <f>SUM(BW30:BW37)</f>
        <v>0</v>
      </c>
      <c r="BX29" s="241"/>
      <c r="CM29" s="296"/>
      <c r="CN29" s="296"/>
      <c r="CO29" s="296"/>
      <c r="CP29" s="296"/>
      <c r="CQ29" s="296"/>
      <c r="CR29" s="296"/>
      <c r="CS29" s="296"/>
      <c r="CT29" s="296"/>
      <c r="CU29" s="296"/>
      <c r="CV29" s="296"/>
      <c r="CW29" s="296"/>
      <c r="CX29" s="296"/>
      <c r="CY29" s="296"/>
      <c r="CZ29" s="296"/>
      <c r="DA29" s="296"/>
      <c r="DB29" s="296"/>
      <c r="DC29" s="296"/>
      <c r="DD29" s="296"/>
      <c r="DE29" s="296"/>
      <c r="DF29" s="296"/>
      <c r="DG29" s="296"/>
      <c r="DH29" s="296"/>
      <c r="DI29" s="296"/>
      <c r="DJ29" s="296"/>
      <c r="DK29" s="296"/>
      <c r="DL29" s="296"/>
      <c r="DM29" s="296"/>
      <c r="DN29" s="296"/>
    </row>
    <row r="30" spans="1:118" ht="141.75">
      <c r="A30" s="257" t="s">
        <v>257</v>
      </c>
      <c r="B30" s="258" t="s">
        <v>80</v>
      </c>
      <c r="C30" s="259" t="s">
        <v>72</v>
      </c>
      <c r="D30" s="241"/>
      <c r="E30" s="241">
        <v>0</v>
      </c>
      <c r="F30" s="241">
        <v>0</v>
      </c>
      <c r="G30" s="241">
        <v>0</v>
      </c>
      <c r="H30" s="241">
        <v>0</v>
      </c>
      <c r="I30" s="241">
        <v>0</v>
      </c>
      <c r="J30" s="241"/>
      <c r="K30" s="241">
        <v>0</v>
      </c>
      <c r="L30" s="241">
        <v>0</v>
      </c>
      <c r="M30" s="241">
        <v>0</v>
      </c>
      <c r="N30" s="241">
        <v>0</v>
      </c>
      <c r="O30" s="241">
        <v>0</v>
      </c>
      <c r="P30" s="298"/>
      <c r="Q30" s="241">
        <v>0</v>
      </c>
      <c r="R30" s="241">
        <f>'[4]4'!W30</f>
        <v>0</v>
      </c>
      <c r="S30" s="241">
        <f>'[4]4'!X30</f>
        <v>0</v>
      </c>
      <c r="T30" s="241">
        <f>'[4]4'!Y30</f>
        <v>0</v>
      </c>
      <c r="U30" s="241">
        <f>'[4]4'!Z30</f>
        <v>0</v>
      </c>
      <c r="V30" s="241"/>
      <c r="W30" s="241">
        <f>'[4]4'!AC30</f>
        <v>0</v>
      </c>
      <c r="X30" s="241">
        <f>'[4]4'!AD30</f>
        <v>0</v>
      </c>
      <c r="Y30" s="241">
        <f>'[4]4'!AE30</f>
        <v>0</v>
      </c>
      <c r="Z30" s="241">
        <f>'[4]4'!AF30</f>
        <v>0</v>
      </c>
      <c r="AA30" s="241">
        <f>'[4]4'!AG30</f>
        <v>0</v>
      </c>
      <c r="AB30" s="241"/>
      <c r="AC30" s="241">
        <f>'[4]4'!AJ30</f>
        <v>0</v>
      </c>
      <c r="AD30" s="241">
        <f>'[4]4'!AK30</f>
        <v>0</v>
      </c>
      <c r="AE30" s="241">
        <f>'[4]4'!AL30</f>
        <v>0</v>
      </c>
      <c r="AF30" s="241">
        <f>'[4]4'!AM30</f>
        <v>0</v>
      </c>
      <c r="AG30" s="241">
        <f>'[4]4'!AN30</f>
        <v>0</v>
      </c>
      <c r="AH30" s="241"/>
      <c r="AI30" s="241">
        <f>'[4]4'!AQ30</f>
        <v>0</v>
      </c>
      <c r="AJ30" s="241">
        <f>'[4]4'!AR30</f>
        <v>0</v>
      </c>
      <c r="AK30" s="241">
        <f>'[4]4'!AS30</f>
        <v>0</v>
      </c>
      <c r="AL30" s="241">
        <f>'[4]4'!AT30</f>
        <v>0</v>
      </c>
      <c r="AM30" s="241">
        <f>'[4]4'!AU30</f>
        <v>0</v>
      </c>
      <c r="AN30" s="298"/>
      <c r="AO30" s="241">
        <f>'[4]4'!AV30</f>
        <v>0</v>
      </c>
      <c r="AP30" s="241">
        <v>0</v>
      </c>
      <c r="AQ30" s="241">
        <f>'[4]4'!AX30</f>
        <v>0</v>
      </c>
      <c r="AR30" s="241">
        <f>'[4]4'!AY30</f>
        <v>0</v>
      </c>
      <c r="AS30" s="241">
        <f>'[4]4'!AZ30</f>
        <v>0</v>
      </c>
      <c r="AT30" s="298"/>
      <c r="AU30" s="241">
        <f>'[4]4'!BC30</f>
        <v>0</v>
      </c>
      <c r="AV30" s="241">
        <f>'[4]4'!BD30</f>
        <v>0</v>
      </c>
      <c r="AW30" s="241">
        <f>'[4]4'!BE30</f>
        <v>0</v>
      </c>
      <c r="AX30" s="241">
        <f>'[4]4'!BF30</f>
        <v>0</v>
      </c>
      <c r="AY30" s="241">
        <f>'[4]4'!BG30</f>
        <v>0</v>
      </c>
      <c r="AZ30" s="298">
        <v>4</v>
      </c>
      <c r="BA30" s="241">
        <v>0</v>
      </c>
      <c r="BB30" s="241">
        <v>0</v>
      </c>
      <c r="BC30" s="241">
        <v>0</v>
      </c>
      <c r="BD30" s="241">
        <v>0</v>
      </c>
      <c r="BE30" s="241">
        <v>0</v>
      </c>
      <c r="BF30" s="241"/>
      <c r="BG30" s="241">
        <v>0</v>
      </c>
      <c r="BH30" s="241">
        <v>0</v>
      </c>
      <c r="BI30" s="241">
        <v>0</v>
      </c>
      <c r="BJ30" s="241">
        <v>0</v>
      </c>
      <c r="BK30" s="241">
        <v>0</v>
      </c>
      <c r="BL30" s="241"/>
      <c r="BM30" s="241">
        <f>'[4]4'!AX30</f>
        <v>0</v>
      </c>
      <c r="BN30" s="241">
        <f>'[4]4'!AY30</f>
        <v>0</v>
      </c>
      <c r="BO30" s="241">
        <f>'[4]4'!AZ30</f>
        <v>0</v>
      </c>
      <c r="BP30" s="241">
        <f>'[4]4'!BA30</f>
        <v>0</v>
      </c>
      <c r="BQ30" s="241">
        <f>'[4]4'!BB30</f>
        <v>0</v>
      </c>
      <c r="BR30" s="241"/>
      <c r="BS30" s="241">
        <f>'[4]4'!BE30</f>
        <v>0</v>
      </c>
      <c r="BT30" s="241">
        <f>'[4]4'!BF30</f>
        <v>0</v>
      </c>
      <c r="BU30" s="241">
        <f>'[4]4'!BG30</f>
        <v>0</v>
      </c>
      <c r="BV30" s="241">
        <f>'[4]4'!BH30</f>
        <v>0</v>
      </c>
      <c r="BW30" s="241">
        <f>'[4]4'!BI30</f>
        <v>0</v>
      </c>
      <c r="BX30" s="241"/>
      <c r="CM30" s="296"/>
      <c r="CN30" s="296"/>
      <c r="CO30" s="296"/>
      <c r="CP30" s="296"/>
      <c r="CQ30" s="296"/>
      <c r="CR30" s="296"/>
      <c r="CS30" s="296"/>
      <c r="CT30" s="296"/>
      <c r="CU30" s="296"/>
      <c r="CV30" s="296"/>
      <c r="CW30" s="296"/>
      <c r="CX30" s="296"/>
      <c r="CY30" s="296"/>
      <c r="CZ30" s="296"/>
      <c r="DA30" s="296"/>
      <c r="DB30" s="296"/>
      <c r="DC30" s="296"/>
      <c r="DD30" s="296"/>
      <c r="DE30" s="296"/>
      <c r="DF30" s="296"/>
      <c r="DG30" s="296"/>
      <c r="DH30" s="296"/>
      <c r="DI30" s="296"/>
      <c r="DJ30" s="296"/>
      <c r="DK30" s="296"/>
      <c r="DL30" s="296"/>
      <c r="DM30" s="296"/>
      <c r="DN30" s="296"/>
    </row>
    <row r="31" spans="1:118" ht="110.25">
      <c r="A31" s="257" t="s">
        <v>258</v>
      </c>
      <c r="B31" s="258" t="s">
        <v>82</v>
      </c>
      <c r="C31" s="259" t="s">
        <v>75</v>
      </c>
      <c r="D31" s="241"/>
      <c r="E31" s="241">
        <v>0</v>
      </c>
      <c r="F31" s="241">
        <v>0</v>
      </c>
      <c r="G31" s="241">
        <v>0</v>
      </c>
      <c r="H31" s="241">
        <v>0</v>
      </c>
      <c r="I31" s="241">
        <v>0</v>
      </c>
      <c r="J31" s="241"/>
      <c r="K31" s="241">
        <v>0</v>
      </c>
      <c r="L31" s="241">
        <v>0</v>
      </c>
      <c r="M31" s="241">
        <v>0</v>
      </c>
      <c r="N31" s="241">
        <v>0</v>
      </c>
      <c r="O31" s="241">
        <v>0</v>
      </c>
      <c r="P31" s="241"/>
      <c r="Q31" s="241">
        <f>'[4]4'!V31</f>
        <v>0</v>
      </c>
      <c r="R31" s="241">
        <f>'[4]4'!W31</f>
        <v>0</v>
      </c>
      <c r="S31" s="241">
        <f>'[4]4'!X31</f>
        <v>0</v>
      </c>
      <c r="T31" s="241">
        <f>'[4]4'!Y31</f>
        <v>0</v>
      </c>
      <c r="U31" s="241">
        <f>'[4]4'!Z31</f>
        <v>0</v>
      </c>
      <c r="V31" s="241"/>
      <c r="W31" s="241">
        <f>'[4]4'!AC31</f>
        <v>0</v>
      </c>
      <c r="X31" s="241">
        <f>'[4]4'!AD31</f>
        <v>0</v>
      </c>
      <c r="Y31" s="241">
        <f>'[4]4'!AE31</f>
        <v>0</v>
      </c>
      <c r="Z31" s="241">
        <f>'[4]4'!AF31</f>
        <v>0</v>
      </c>
      <c r="AA31" s="241">
        <f>'[4]4'!AG31</f>
        <v>0</v>
      </c>
      <c r="AB31" s="298"/>
      <c r="AC31" s="241">
        <f>'[4]4'!AJ31</f>
        <v>0</v>
      </c>
      <c r="AD31" s="241">
        <f>'[4]4'!AK31</f>
        <v>0</v>
      </c>
      <c r="AE31" s="241">
        <f>'[4]4'!AL31</f>
        <v>0</v>
      </c>
      <c r="AF31" s="241">
        <f>'[4]4'!AM31</f>
        <v>0</v>
      </c>
      <c r="AG31" s="241">
        <f>'[4]4'!AN31</f>
        <v>0</v>
      </c>
      <c r="AH31" s="298"/>
      <c r="AI31" s="241">
        <f>'[4]4'!AQ31</f>
        <v>0</v>
      </c>
      <c r="AJ31" s="241">
        <f>'[4]4'!AR31</f>
        <v>0</v>
      </c>
      <c r="AK31" s="241">
        <f>'[4]4'!AS31</f>
        <v>0</v>
      </c>
      <c r="AL31" s="241">
        <f>'[4]4'!AT31</f>
        <v>0</v>
      </c>
      <c r="AM31" s="241">
        <f>'[4]4'!AU31</f>
        <v>0</v>
      </c>
      <c r="AN31" s="298"/>
      <c r="AO31" s="241">
        <f>'[4]4'!AV31</f>
        <v>0</v>
      </c>
      <c r="AP31" s="241">
        <v>0</v>
      </c>
      <c r="AQ31" s="241">
        <f>'[4]4'!AX31</f>
        <v>0</v>
      </c>
      <c r="AR31" s="241">
        <f>'[4]4'!AY31</f>
        <v>0</v>
      </c>
      <c r="AS31" s="241">
        <f>'[4]4'!AZ31</f>
        <v>0</v>
      </c>
      <c r="AT31" s="298"/>
      <c r="AU31" s="241">
        <f>'[4]4'!BC31</f>
        <v>0</v>
      </c>
      <c r="AV31" s="241">
        <f>'[4]4'!BD31</f>
        <v>0</v>
      </c>
      <c r="AW31" s="241">
        <f>'[4]4'!BE31</f>
        <v>0</v>
      </c>
      <c r="AX31" s="241">
        <f>'[4]4'!BF31</f>
        <v>0</v>
      </c>
      <c r="AY31" s="241">
        <f>'[4]4'!BG31</f>
        <v>0</v>
      </c>
      <c r="AZ31" s="298">
        <v>4</v>
      </c>
      <c r="BA31" s="241">
        <v>0</v>
      </c>
      <c r="BB31" s="241">
        <v>0</v>
      </c>
      <c r="BC31" s="241">
        <v>0</v>
      </c>
      <c r="BD31" s="241">
        <v>0</v>
      </c>
      <c r="BE31" s="241">
        <v>0</v>
      </c>
      <c r="BF31" s="241"/>
      <c r="BG31" s="241">
        <v>0</v>
      </c>
      <c r="BH31" s="241">
        <v>0</v>
      </c>
      <c r="BI31" s="241">
        <v>0</v>
      </c>
      <c r="BJ31" s="241">
        <v>0</v>
      </c>
      <c r="BK31" s="241">
        <v>0</v>
      </c>
      <c r="BL31" s="241"/>
      <c r="BM31" s="241">
        <f>'[4]4'!AX31</f>
        <v>0</v>
      </c>
      <c r="BN31" s="241">
        <f>'[4]4'!AY31</f>
        <v>0</v>
      </c>
      <c r="BO31" s="241">
        <f>'[4]4'!AZ31</f>
        <v>0</v>
      </c>
      <c r="BP31" s="241">
        <f>'[4]4'!BA31</f>
        <v>0</v>
      </c>
      <c r="BQ31" s="241">
        <f>'[4]4'!BB31</f>
        <v>0</v>
      </c>
      <c r="BR31" s="241"/>
      <c r="BS31" s="241">
        <f>'[4]4'!BE31</f>
        <v>0</v>
      </c>
      <c r="BT31" s="241">
        <f>'[4]4'!BF31</f>
        <v>0</v>
      </c>
      <c r="BU31" s="241">
        <f>'[4]4'!BG31</f>
        <v>0</v>
      </c>
      <c r="BV31" s="241">
        <f>'[4]4'!BH31</f>
        <v>0</v>
      </c>
      <c r="BW31" s="241">
        <f>'[4]4'!BI31</f>
        <v>0</v>
      </c>
      <c r="BX31" s="245"/>
      <c r="CM31" s="296"/>
      <c r="CN31" s="296"/>
      <c r="CO31" s="296"/>
      <c r="CP31" s="296"/>
      <c r="CQ31" s="296"/>
      <c r="CR31" s="296"/>
      <c r="CS31" s="296"/>
      <c r="CT31" s="296"/>
      <c r="CU31" s="296"/>
      <c r="CV31" s="296"/>
      <c r="CW31" s="296"/>
      <c r="CX31" s="296"/>
      <c r="CY31" s="296"/>
      <c r="CZ31" s="296"/>
      <c r="DA31" s="296"/>
      <c r="DB31" s="296"/>
      <c r="DC31" s="296"/>
      <c r="DD31" s="296"/>
      <c r="DE31" s="296"/>
      <c r="DF31" s="296"/>
      <c r="DG31" s="296"/>
      <c r="DH31" s="296"/>
      <c r="DI31" s="296"/>
      <c r="DJ31" s="296"/>
      <c r="DK31" s="296"/>
      <c r="DL31" s="296"/>
      <c r="DM31" s="296"/>
      <c r="DN31" s="296"/>
    </row>
    <row r="32" spans="1:118" ht="110.25">
      <c r="A32" s="257" t="s">
        <v>259</v>
      </c>
      <c r="B32" s="258" t="s">
        <v>83</v>
      </c>
      <c r="C32" s="259" t="s">
        <v>75</v>
      </c>
      <c r="D32" s="241"/>
      <c r="E32" s="241">
        <v>0</v>
      </c>
      <c r="F32" s="241">
        <v>0</v>
      </c>
      <c r="G32" s="241">
        <v>0</v>
      </c>
      <c r="H32" s="241">
        <v>0</v>
      </c>
      <c r="I32" s="241">
        <v>0</v>
      </c>
      <c r="J32" s="241"/>
      <c r="K32" s="241">
        <v>0</v>
      </c>
      <c r="L32" s="241">
        <v>0</v>
      </c>
      <c r="M32" s="241">
        <v>0</v>
      </c>
      <c r="N32" s="241">
        <v>0</v>
      </c>
      <c r="O32" s="241">
        <v>0</v>
      </c>
      <c r="P32" s="241"/>
      <c r="Q32" s="241">
        <f>'[4]4'!V32</f>
        <v>0</v>
      </c>
      <c r="R32" s="241">
        <f>'[4]4'!W32</f>
        <v>0</v>
      </c>
      <c r="S32" s="241">
        <f>'[4]4'!X32</f>
        <v>0</v>
      </c>
      <c r="T32" s="241">
        <f>'[4]4'!Y32</f>
        <v>0</v>
      </c>
      <c r="U32" s="241">
        <f>'[4]4'!Z32</f>
        <v>0</v>
      </c>
      <c r="V32" s="241"/>
      <c r="W32" s="241">
        <f>'[4]4'!AC32</f>
        <v>0</v>
      </c>
      <c r="X32" s="241">
        <f>'[4]4'!AD32</f>
        <v>0</v>
      </c>
      <c r="Y32" s="241">
        <f>'[4]4'!AE32</f>
        <v>0</v>
      </c>
      <c r="Z32" s="241">
        <f>'[4]4'!AF32</f>
        <v>0</v>
      </c>
      <c r="AA32" s="241">
        <f>'[4]4'!AG32</f>
        <v>0</v>
      </c>
      <c r="AB32" s="241"/>
      <c r="AC32" s="241">
        <f>'[4]4'!AJ32</f>
        <v>0</v>
      </c>
      <c r="AD32" s="241">
        <v>0</v>
      </c>
      <c r="AE32" s="241">
        <f>'[4]4'!AL32</f>
        <v>0</v>
      </c>
      <c r="AF32" s="241">
        <f>'[4]4'!AM32</f>
        <v>0</v>
      </c>
      <c r="AG32" s="241">
        <f>'[4]4'!AN32</f>
        <v>0</v>
      </c>
      <c r="AH32" s="241"/>
      <c r="AI32" s="241">
        <f>'[4]4'!AQ32</f>
        <v>0</v>
      </c>
      <c r="AJ32" s="241">
        <f>'[4]4'!AR32</f>
        <v>0</v>
      </c>
      <c r="AK32" s="241">
        <f>'[4]4'!AS32</f>
        <v>0</v>
      </c>
      <c r="AL32" s="241">
        <f>'[4]4'!AT32</f>
        <v>0</v>
      </c>
      <c r="AM32" s="241">
        <f>'[4]4'!AU32</f>
        <v>0</v>
      </c>
      <c r="AN32" s="298"/>
      <c r="AO32" s="241">
        <f>'[4]4'!AV32</f>
        <v>0</v>
      </c>
      <c r="AP32" s="241">
        <f>'[4]4'!AW32</f>
        <v>0</v>
      </c>
      <c r="AQ32" s="241">
        <v>0</v>
      </c>
      <c r="AR32" s="241">
        <f>'[4]4'!AY32</f>
        <v>0</v>
      </c>
      <c r="AS32" s="241">
        <f>'[4]4'!AZ32</f>
        <v>0</v>
      </c>
      <c r="AT32" s="298"/>
      <c r="AU32" s="241">
        <f>'[4]4'!BC32</f>
        <v>0</v>
      </c>
      <c r="AV32" s="241">
        <f>'[4]4'!BD32</f>
        <v>0</v>
      </c>
      <c r="AW32" s="241">
        <f>'[4]4'!BE32</f>
        <v>0</v>
      </c>
      <c r="AX32" s="241">
        <f>'[4]4'!BF32</f>
        <v>0</v>
      </c>
      <c r="AY32" s="241">
        <f>'[4]4'!BG32</f>
        <v>0</v>
      </c>
      <c r="AZ32" s="298">
        <v>4</v>
      </c>
      <c r="BA32" s="241">
        <v>0</v>
      </c>
      <c r="BB32" s="241">
        <v>0</v>
      </c>
      <c r="BC32" s="241">
        <v>0</v>
      </c>
      <c r="BD32" s="241">
        <v>0</v>
      </c>
      <c r="BE32" s="241">
        <v>0</v>
      </c>
      <c r="BF32" s="241"/>
      <c r="BG32" s="241">
        <v>0</v>
      </c>
      <c r="BH32" s="241">
        <v>0</v>
      </c>
      <c r="BI32" s="241">
        <v>0</v>
      </c>
      <c r="BJ32" s="241">
        <v>0</v>
      </c>
      <c r="BK32" s="241">
        <v>0</v>
      </c>
      <c r="BL32" s="298"/>
      <c r="BM32" s="241">
        <v>0</v>
      </c>
      <c r="BN32" s="241">
        <f>'[4]4'!AY32</f>
        <v>0</v>
      </c>
      <c r="BO32" s="241">
        <f>'[4]4'!AZ32</f>
        <v>0</v>
      </c>
      <c r="BP32" s="241">
        <f>'[4]4'!BA32</f>
        <v>0</v>
      </c>
      <c r="BQ32" s="241">
        <f>'[4]4'!BB32</f>
        <v>0</v>
      </c>
      <c r="BR32" s="298"/>
      <c r="BS32" s="241">
        <f>'[4]4'!BE32</f>
        <v>0</v>
      </c>
      <c r="BT32" s="241">
        <f>'[4]4'!BF32</f>
        <v>0</v>
      </c>
      <c r="BU32" s="241">
        <f>'[4]4'!BG32</f>
        <v>0</v>
      </c>
      <c r="BV32" s="241">
        <f>'[4]4'!BH32</f>
        <v>0</v>
      </c>
      <c r="BW32" s="241">
        <f>'[4]4'!BI32</f>
        <v>0</v>
      </c>
      <c r="BX32" s="299"/>
      <c r="CM32" s="300"/>
      <c r="CN32" s="300"/>
      <c r="CO32" s="300"/>
      <c r="CP32" s="300"/>
      <c r="CQ32" s="300"/>
      <c r="CR32" s="300"/>
      <c r="CS32" s="300"/>
      <c r="CT32" s="300"/>
      <c r="CU32" s="300"/>
      <c r="CV32" s="300"/>
      <c r="CW32" s="300"/>
      <c r="CX32" s="300"/>
      <c r="CY32" s="300"/>
      <c r="CZ32" s="300"/>
      <c r="DA32" s="300"/>
      <c r="DB32" s="300"/>
      <c r="DC32" s="300"/>
      <c r="DD32" s="300"/>
      <c r="DE32" s="300"/>
      <c r="DF32" s="300"/>
      <c r="DG32" s="300"/>
      <c r="DH32" s="300"/>
      <c r="DI32" s="300"/>
      <c r="DJ32" s="300"/>
      <c r="DK32" s="300"/>
      <c r="DL32" s="300"/>
      <c r="DM32" s="300"/>
      <c r="DN32" s="300"/>
    </row>
    <row r="33" spans="1:76" ht="94.5">
      <c r="A33" s="257" t="s">
        <v>260</v>
      </c>
      <c r="B33" s="258" t="s">
        <v>85</v>
      </c>
      <c r="C33" s="259" t="s">
        <v>86</v>
      </c>
      <c r="D33" s="241"/>
      <c r="E33" s="241">
        <v>0</v>
      </c>
      <c r="F33" s="241">
        <v>0</v>
      </c>
      <c r="G33" s="241">
        <v>0</v>
      </c>
      <c r="H33" s="241">
        <v>0</v>
      </c>
      <c r="I33" s="241">
        <v>0</v>
      </c>
      <c r="J33" s="241"/>
      <c r="K33" s="241">
        <v>0</v>
      </c>
      <c r="L33" s="241">
        <v>0</v>
      </c>
      <c r="M33" s="241">
        <v>0</v>
      </c>
      <c r="N33" s="241">
        <v>0</v>
      </c>
      <c r="O33" s="241">
        <v>0</v>
      </c>
      <c r="P33" s="298"/>
      <c r="Q33" s="241">
        <f>'[4]4'!V33</f>
        <v>0</v>
      </c>
      <c r="R33" s="241">
        <f>'[4]4'!W33</f>
        <v>0</v>
      </c>
      <c r="S33" s="241">
        <f>'[4]4'!X33</f>
        <v>0</v>
      </c>
      <c r="T33" s="241">
        <f>'[4]4'!Y33</f>
        <v>0</v>
      </c>
      <c r="U33" s="241">
        <f>'[4]4'!Z33</f>
        <v>0</v>
      </c>
      <c r="V33" s="241"/>
      <c r="W33" s="241">
        <f>'[4]4'!AC33</f>
        <v>0</v>
      </c>
      <c r="X33" s="241">
        <f>'[4]4'!AD33</f>
        <v>0</v>
      </c>
      <c r="Y33" s="241">
        <f>'[4]4'!AE33</f>
        <v>0</v>
      </c>
      <c r="Z33" s="241">
        <f>'[4]4'!AF33</f>
        <v>0</v>
      </c>
      <c r="AA33" s="241">
        <f>'[4]4'!AG33</f>
        <v>0</v>
      </c>
      <c r="AB33" s="241"/>
      <c r="AC33" s="241">
        <f>'[4]4'!AJ33</f>
        <v>0</v>
      </c>
      <c r="AD33" s="241">
        <f>'[4]4'!AK33</f>
        <v>0</v>
      </c>
      <c r="AE33" s="241">
        <f>'[4]4'!AL33</f>
        <v>0</v>
      </c>
      <c r="AF33" s="241">
        <f>'[4]4'!AM33</f>
        <v>0</v>
      </c>
      <c r="AG33" s="241">
        <f>'[4]4'!AN33</f>
        <v>0</v>
      </c>
      <c r="AH33" s="241"/>
      <c r="AI33" s="241">
        <f>'[4]4'!AQ33</f>
        <v>0</v>
      </c>
      <c r="AJ33" s="241">
        <f>'[4]4'!AR33</f>
        <v>0</v>
      </c>
      <c r="AK33" s="241">
        <f>'[4]4'!AS33</f>
        <v>0</v>
      </c>
      <c r="AL33" s="241">
        <f>'[4]4'!AT33</f>
        <v>0</v>
      </c>
      <c r="AM33" s="241">
        <f>'[4]4'!AU33</f>
        <v>0</v>
      </c>
      <c r="AN33" s="298"/>
      <c r="AO33" s="241">
        <f>'[4]4'!AV33</f>
        <v>0</v>
      </c>
      <c r="AP33" s="241">
        <f>'[4]4'!AW33</f>
        <v>0</v>
      </c>
      <c r="AQ33" s="241">
        <f>'[4]4'!AX33</f>
        <v>0</v>
      </c>
      <c r="AR33" s="241">
        <f>'[4]4'!AY33</f>
        <v>0</v>
      </c>
      <c r="AS33" s="241">
        <f>'[4]4'!AZ33</f>
        <v>0</v>
      </c>
      <c r="AT33" s="298"/>
      <c r="AU33" s="241">
        <f>'[4]4'!BC33</f>
        <v>0</v>
      </c>
      <c r="AV33" s="241">
        <f>'[4]4'!BD33</f>
        <v>0</v>
      </c>
      <c r="AW33" s="241">
        <f>'[4]4'!BE33</f>
        <v>0</v>
      </c>
      <c r="AX33" s="241">
        <f>'[4]4'!BF33</f>
        <v>0</v>
      </c>
      <c r="AY33" s="241">
        <f>'[4]4'!BG33</f>
        <v>0</v>
      </c>
      <c r="AZ33" s="298">
        <v>4</v>
      </c>
      <c r="BA33" s="241">
        <v>0</v>
      </c>
      <c r="BB33" s="241">
        <v>0</v>
      </c>
      <c r="BC33" s="241">
        <v>0</v>
      </c>
      <c r="BD33" s="241">
        <v>0</v>
      </c>
      <c r="BE33" s="241">
        <v>0</v>
      </c>
      <c r="BF33" s="241"/>
      <c r="BG33" s="241">
        <v>0</v>
      </c>
      <c r="BH33" s="241">
        <v>0</v>
      </c>
      <c r="BI33" s="241">
        <v>0</v>
      </c>
      <c r="BJ33" s="241">
        <v>0</v>
      </c>
      <c r="BK33" s="241">
        <v>0</v>
      </c>
      <c r="BL33" s="298"/>
      <c r="BM33" s="241">
        <f>'[4]4'!AX33</f>
        <v>0</v>
      </c>
      <c r="BN33" s="241">
        <f>'[4]4'!AY33</f>
        <v>0</v>
      </c>
      <c r="BO33" s="241">
        <f>'[4]4'!AZ33</f>
        <v>0</v>
      </c>
      <c r="BP33" s="241">
        <f>'[4]4'!BA33</f>
        <v>0</v>
      </c>
      <c r="BQ33" s="241">
        <f>'[4]4'!BB33</f>
        <v>0</v>
      </c>
      <c r="BR33" s="241"/>
      <c r="BS33" s="241">
        <f>'[4]4'!BE33</f>
        <v>0</v>
      </c>
      <c r="BT33" s="241">
        <f>'[4]4'!BF33</f>
        <v>0</v>
      </c>
      <c r="BU33" s="241">
        <f>'[4]4'!BG33</f>
        <v>0</v>
      </c>
      <c r="BV33" s="241">
        <f>'[4]4'!BH33</f>
        <v>0</v>
      </c>
      <c r="BW33" s="241">
        <f>'[4]4'!BI33</f>
        <v>0</v>
      </c>
      <c r="BX33" s="299"/>
    </row>
    <row r="34" spans="1:76" ht="52.5" customHeight="1">
      <c r="A34" s="257" t="s">
        <v>261</v>
      </c>
      <c r="B34" s="258" t="s">
        <v>90</v>
      </c>
      <c r="C34" s="259" t="s">
        <v>86</v>
      </c>
      <c r="D34" s="241"/>
      <c r="E34" s="241">
        <v>0</v>
      </c>
      <c r="F34" s="241">
        <v>0</v>
      </c>
      <c r="G34" s="241">
        <v>0</v>
      </c>
      <c r="H34" s="241">
        <v>0</v>
      </c>
      <c r="I34" s="241">
        <v>0</v>
      </c>
      <c r="J34" s="241"/>
      <c r="K34" s="241">
        <v>0</v>
      </c>
      <c r="L34" s="241">
        <v>0</v>
      </c>
      <c r="M34" s="241">
        <v>0</v>
      </c>
      <c r="N34" s="241">
        <v>0</v>
      </c>
      <c r="O34" s="241">
        <v>0</v>
      </c>
      <c r="P34" s="241"/>
      <c r="Q34" s="241">
        <f>'[4]4'!V34</f>
        <v>0</v>
      </c>
      <c r="R34" s="241">
        <f>'[4]4'!W34</f>
        <v>0</v>
      </c>
      <c r="S34" s="241">
        <f>'[4]4'!X34</f>
        <v>0</v>
      </c>
      <c r="T34" s="241">
        <f>'[4]4'!Y34</f>
        <v>0</v>
      </c>
      <c r="U34" s="241">
        <f>'[4]4'!Z34</f>
        <v>0</v>
      </c>
      <c r="V34" s="241"/>
      <c r="W34" s="241">
        <f>'[4]4'!AC34</f>
        <v>0</v>
      </c>
      <c r="X34" s="241">
        <f>'[4]4'!AD34</f>
        <v>0</v>
      </c>
      <c r="Y34" s="241">
        <f>'[4]4'!AE34</f>
        <v>0</v>
      </c>
      <c r="Z34" s="241">
        <f>'[4]4'!AF34</f>
        <v>0</v>
      </c>
      <c r="AA34" s="241">
        <v>0</v>
      </c>
      <c r="AB34" s="298"/>
      <c r="AC34" s="241">
        <f>'[4]4'!AJ34</f>
        <v>0</v>
      </c>
      <c r="AD34" s="241">
        <f>'[4]4'!AK34</f>
        <v>0</v>
      </c>
      <c r="AE34" s="241">
        <f>'[4]4'!AL34</f>
        <v>0</v>
      </c>
      <c r="AF34" s="241">
        <f>'[4]4'!AM34</f>
        <v>0</v>
      </c>
      <c r="AG34" s="241">
        <f>'[4]4'!AN34</f>
        <v>0</v>
      </c>
      <c r="AH34" s="298"/>
      <c r="AI34" s="241">
        <f>'[4]4'!AQ34</f>
        <v>0</v>
      </c>
      <c r="AJ34" s="241">
        <f>'[4]4'!AR34</f>
        <v>0</v>
      </c>
      <c r="AK34" s="241">
        <f>'[4]4'!AS34</f>
        <v>0</v>
      </c>
      <c r="AL34" s="241">
        <f>'[4]4'!AT34</f>
        <v>0</v>
      </c>
      <c r="AM34" s="241">
        <f>'[4]4'!AU34</f>
        <v>0</v>
      </c>
      <c r="AN34" s="298"/>
      <c r="AO34" s="241">
        <f>'[4]4'!AV34</f>
        <v>0</v>
      </c>
      <c r="AP34" s="241">
        <f>'[4]4'!AW34</f>
        <v>0</v>
      </c>
      <c r="AQ34" s="241">
        <f>'[4]4'!AX34</f>
        <v>0</v>
      </c>
      <c r="AR34" s="241">
        <f>'[4]4'!AY34</f>
        <v>0</v>
      </c>
      <c r="AS34" s="241">
        <f>'[4]4'!AZ34</f>
        <v>0</v>
      </c>
      <c r="AT34" s="298"/>
      <c r="AU34" s="241">
        <f>'[4]4'!BC34</f>
        <v>0</v>
      </c>
      <c r="AV34" s="241">
        <f>'[4]4'!BD34</f>
        <v>0</v>
      </c>
      <c r="AW34" s="241">
        <f>'[4]4'!BE34</f>
        <v>0</v>
      </c>
      <c r="AX34" s="241">
        <f>'[4]4'!BF34</f>
        <v>0</v>
      </c>
      <c r="AY34" s="241">
        <f>'[4]4'!BG34</f>
        <v>0</v>
      </c>
      <c r="AZ34" s="241"/>
      <c r="BA34" s="241">
        <v>0</v>
      </c>
      <c r="BB34" s="241">
        <v>0</v>
      </c>
      <c r="BC34" s="241">
        <v>0</v>
      </c>
      <c r="BD34" s="241">
        <v>0</v>
      </c>
      <c r="BE34" s="241">
        <v>0</v>
      </c>
      <c r="BF34" s="241"/>
      <c r="BG34" s="241">
        <v>0</v>
      </c>
      <c r="BH34" s="241">
        <v>0</v>
      </c>
      <c r="BI34" s="241">
        <v>0</v>
      </c>
      <c r="BJ34" s="241">
        <v>0</v>
      </c>
      <c r="BK34" s="241">
        <v>0</v>
      </c>
      <c r="BL34" s="298">
        <v>4</v>
      </c>
      <c r="BM34" s="241">
        <f>'[4]4'!AX34</f>
        <v>0</v>
      </c>
      <c r="BN34" s="241">
        <f>'[4]4'!AY34</f>
        <v>0</v>
      </c>
      <c r="BO34" s="241">
        <f>'[4]4'!AZ34</f>
        <v>0</v>
      </c>
      <c r="BP34" s="241">
        <f>'[4]4'!BA34</f>
        <v>0</v>
      </c>
      <c r="BQ34" s="241">
        <f>'[4]4'!BB34</f>
        <v>0</v>
      </c>
      <c r="BR34" s="298"/>
      <c r="BS34" s="241">
        <f>'[4]4'!BE34</f>
        <v>0</v>
      </c>
      <c r="BT34" s="241">
        <f>'[4]4'!BF34</f>
        <v>0</v>
      </c>
      <c r="BU34" s="241">
        <f>'[4]4'!BG34</f>
        <v>0</v>
      </c>
      <c r="BV34" s="241">
        <f>'[4]4'!BH34</f>
        <v>0</v>
      </c>
      <c r="BW34" s="241">
        <f>'[4]4'!BI34</f>
        <v>0</v>
      </c>
      <c r="BX34" s="299"/>
    </row>
    <row r="35" spans="1:76" ht="52.5" customHeight="1">
      <c r="A35" s="257" t="s">
        <v>262</v>
      </c>
      <c r="B35" s="258" t="s">
        <v>91</v>
      </c>
      <c r="C35" s="259" t="s">
        <v>92</v>
      </c>
      <c r="D35" s="241"/>
      <c r="E35" s="241">
        <v>0</v>
      </c>
      <c r="F35" s="241">
        <v>0</v>
      </c>
      <c r="G35" s="241">
        <v>0</v>
      </c>
      <c r="H35" s="241">
        <v>0</v>
      </c>
      <c r="I35" s="241">
        <v>0</v>
      </c>
      <c r="J35" s="241"/>
      <c r="K35" s="241">
        <v>0</v>
      </c>
      <c r="L35" s="241">
        <v>0</v>
      </c>
      <c r="M35" s="241">
        <v>0</v>
      </c>
      <c r="N35" s="241">
        <v>0</v>
      </c>
      <c r="O35" s="241">
        <v>0</v>
      </c>
      <c r="P35" s="241"/>
      <c r="Q35" s="241">
        <v>0</v>
      </c>
      <c r="R35" s="241">
        <v>0</v>
      </c>
      <c r="S35" s="241">
        <v>0</v>
      </c>
      <c r="T35" s="241">
        <v>0</v>
      </c>
      <c r="U35" s="241">
        <v>0</v>
      </c>
      <c r="V35" s="241"/>
      <c r="W35" s="241">
        <v>0</v>
      </c>
      <c r="X35" s="241">
        <v>0</v>
      </c>
      <c r="Y35" s="241">
        <v>0</v>
      </c>
      <c r="Z35" s="241">
        <v>0</v>
      </c>
      <c r="AA35" s="241">
        <v>0</v>
      </c>
      <c r="AB35" s="298"/>
      <c r="AC35" s="241">
        <v>0</v>
      </c>
      <c r="AD35" s="241">
        <v>0</v>
      </c>
      <c r="AE35" s="241">
        <v>0</v>
      </c>
      <c r="AF35" s="241">
        <v>0</v>
      </c>
      <c r="AG35" s="241">
        <v>0</v>
      </c>
      <c r="AH35" s="298"/>
      <c r="AI35" s="241">
        <v>0</v>
      </c>
      <c r="AJ35" s="241">
        <v>0</v>
      </c>
      <c r="AK35" s="241">
        <v>0</v>
      </c>
      <c r="AL35" s="241">
        <v>0</v>
      </c>
      <c r="AM35" s="241">
        <v>0</v>
      </c>
      <c r="AN35" s="298"/>
      <c r="AO35" s="241">
        <v>0</v>
      </c>
      <c r="AP35" s="241">
        <v>0</v>
      </c>
      <c r="AQ35" s="241">
        <v>0</v>
      </c>
      <c r="AR35" s="241">
        <v>0</v>
      </c>
      <c r="AS35" s="241">
        <v>0</v>
      </c>
      <c r="AT35" s="298"/>
      <c r="AU35" s="241">
        <v>0</v>
      </c>
      <c r="AV35" s="241">
        <v>0</v>
      </c>
      <c r="AW35" s="241">
        <v>0</v>
      </c>
      <c r="AX35" s="241">
        <v>0</v>
      </c>
      <c r="AY35" s="241">
        <v>0</v>
      </c>
      <c r="AZ35" s="241"/>
      <c r="BA35" s="241">
        <v>0</v>
      </c>
      <c r="BB35" s="241">
        <v>0</v>
      </c>
      <c r="BC35" s="241">
        <v>0</v>
      </c>
      <c r="BD35" s="241">
        <v>0</v>
      </c>
      <c r="BE35" s="241">
        <v>0</v>
      </c>
      <c r="BF35" s="241"/>
      <c r="BG35" s="241">
        <v>0</v>
      </c>
      <c r="BH35" s="241">
        <v>0</v>
      </c>
      <c r="BI35" s="241">
        <v>0</v>
      </c>
      <c r="BJ35" s="241">
        <v>0</v>
      </c>
      <c r="BK35" s="241">
        <v>0</v>
      </c>
      <c r="BL35" s="298">
        <v>4</v>
      </c>
      <c r="BM35" s="241">
        <v>0</v>
      </c>
      <c r="BN35" s="241">
        <v>0</v>
      </c>
      <c r="BO35" s="241">
        <v>0</v>
      </c>
      <c r="BP35" s="241">
        <v>0</v>
      </c>
      <c r="BQ35" s="241">
        <v>0</v>
      </c>
      <c r="BR35" s="298"/>
      <c r="BS35" s="241">
        <v>0</v>
      </c>
      <c r="BT35" s="241">
        <v>0</v>
      </c>
      <c r="BU35" s="241">
        <v>0</v>
      </c>
      <c r="BV35" s="241">
        <v>0</v>
      </c>
      <c r="BW35" s="241">
        <v>0</v>
      </c>
      <c r="BX35" s="299"/>
    </row>
    <row r="36" spans="1:76" ht="52.5" customHeight="1">
      <c r="A36" s="257" t="s">
        <v>263</v>
      </c>
      <c r="B36" s="258" t="s">
        <v>93</v>
      </c>
      <c r="C36" s="259" t="s">
        <v>94</v>
      </c>
      <c r="D36" s="241"/>
      <c r="E36" s="241">
        <v>0</v>
      </c>
      <c r="F36" s="241">
        <v>0</v>
      </c>
      <c r="G36" s="241">
        <v>0</v>
      </c>
      <c r="H36" s="241">
        <v>0</v>
      </c>
      <c r="I36" s="241">
        <v>0</v>
      </c>
      <c r="J36" s="241"/>
      <c r="K36" s="241">
        <v>0</v>
      </c>
      <c r="L36" s="241">
        <v>0</v>
      </c>
      <c r="M36" s="241">
        <v>0</v>
      </c>
      <c r="N36" s="241">
        <v>0</v>
      </c>
      <c r="O36" s="241">
        <v>0</v>
      </c>
      <c r="P36" s="241"/>
      <c r="Q36" s="241">
        <v>0</v>
      </c>
      <c r="R36" s="241">
        <v>0</v>
      </c>
      <c r="S36" s="241">
        <v>0</v>
      </c>
      <c r="T36" s="241">
        <v>0</v>
      </c>
      <c r="U36" s="241">
        <v>0</v>
      </c>
      <c r="V36" s="241"/>
      <c r="W36" s="241">
        <v>0</v>
      </c>
      <c r="X36" s="241">
        <v>0</v>
      </c>
      <c r="Y36" s="241">
        <v>0</v>
      </c>
      <c r="Z36" s="241">
        <v>0</v>
      </c>
      <c r="AA36" s="241">
        <v>0</v>
      </c>
      <c r="AB36" s="298"/>
      <c r="AC36" s="241">
        <v>0</v>
      </c>
      <c r="AD36" s="241">
        <v>0</v>
      </c>
      <c r="AE36" s="241">
        <v>0</v>
      </c>
      <c r="AF36" s="241">
        <v>0</v>
      </c>
      <c r="AG36" s="241">
        <v>0</v>
      </c>
      <c r="AH36" s="298"/>
      <c r="AI36" s="241">
        <v>0</v>
      </c>
      <c r="AJ36" s="241">
        <v>0</v>
      </c>
      <c r="AK36" s="241">
        <v>0</v>
      </c>
      <c r="AL36" s="241">
        <v>0</v>
      </c>
      <c r="AM36" s="241">
        <v>0</v>
      </c>
      <c r="AN36" s="298"/>
      <c r="AO36" s="241">
        <v>0</v>
      </c>
      <c r="AP36" s="241">
        <v>0</v>
      </c>
      <c r="AQ36" s="241">
        <v>0</v>
      </c>
      <c r="AR36" s="241">
        <v>0</v>
      </c>
      <c r="AS36" s="241">
        <v>0</v>
      </c>
      <c r="AT36" s="298"/>
      <c r="AU36" s="241">
        <v>0</v>
      </c>
      <c r="AV36" s="241">
        <v>0</v>
      </c>
      <c r="AW36" s="241">
        <v>0</v>
      </c>
      <c r="AX36" s="241">
        <v>0</v>
      </c>
      <c r="AY36" s="241">
        <v>0</v>
      </c>
      <c r="AZ36" s="241"/>
      <c r="BA36" s="241">
        <v>0</v>
      </c>
      <c r="BB36" s="241">
        <v>0</v>
      </c>
      <c r="BC36" s="241">
        <v>0</v>
      </c>
      <c r="BD36" s="241">
        <v>0</v>
      </c>
      <c r="BE36" s="241">
        <v>0</v>
      </c>
      <c r="BF36" s="241"/>
      <c r="BG36" s="241">
        <v>0</v>
      </c>
      <c r="BH36" s="241">
        <v>0</v>
      </c>
      <c r="BI36" s="241">
        <v>0</v>
      </c>
      <c r="BJ36" s="241">
        <v>0</v>
      </c>
      <c r="BK36" s="241">
        <v>0</v>
      </c>
      <c r="BL36" s="298">
        <v>4</v>
      </c>
      <c r="BM36" s="241">
        <v>0</v>
      </c>
      <c r="BN36" s="241">
        <v>0</v>
      </c>
      <c r="BO36" s="241">
        <v>0</v>
      </c>
      <c r="BP36" s="241">
        <v>0</v>
      </c>
      <c r="BQ36" s="241">
        <v>0</v>
      </c>
      <c r="BR36" s="298"/>
      <c r="BS36" s="241">
        <v>0</v>
      </c>
      <c r="BT36" s="241">
        <v>0</v>
      </c>
      <c r="BU36" s="241">
        <v>0</v>
      </c>
      <c r="BV36" s="241">
        <v>0</v>
      </c>
      <c r="BW36" s="241">
        <v>0</v>
      </c>
      <c r="BX36" s="299"/>
    </row>
    <row r="37" spans="1:76" s="2" customFormat="1" ht="53.25" customHeight="1">
      <c r="A37" s="238" t="str">
        <f>'[2]2'!A33</f>
        <v>1.6</v>
      </c>
      <c r="B37" s="238" t="str">
        <f>'[2]2'!B33</f>
        <v>Прочие инвестиционные проекты, всего, в том числе:</v>
      </c>
      <c r="C37" s="238">
        <f>'[2]2'!C33</f>
        <v>0</v>
      </c>
      <c r="D37" s="243"/>
      <c r="E37" s="243">
        <v>0</v>
      </c>
      <c r="F37" s="243">
        <v>0</v>
      </c>
      <c r="G37" s="243">
        <v>0</v>
      </c>
      <c r="H37" s="243">
        <v>0</v>
      </c>
      <c r="I37" s="243">
        <v>0</v>
      </c>
      <c r="J37" s="243"/>
      <c r="K37" s="243">
        <v>0</v>
      </c>
      <c r="L37" s="243">
        <v>0</v>
      </c>
      <c r="M37" s="243">
        <v>0</v>
      </c>
      <c r="N37" s="243">
        <v>0</v>
      </c>
      <c r="O37" s="243">
        <v>0</v>
      </c>
      <c r="P37" s="301">
        <v>4</v>
      </c>
      <c r="Q37" s="243">
        <f>Q38+Q39+Q40+Q41+Q42+Q43</f>
        <v>0.25</v>
      </c>
      <c r="R37" s="243">
        <f t="shared" ref="R37:U37" si="14">R38+R39+R40+R41+R42+R43</f>
        <v>0</v>
      </c>
      <c r="S37" s="243">
        <f t="shared" si="14"/>
        <v>0</v>
      </c>
      <c r="T37" s="243">
        <f t="shared" si="14"/>
        <v>0</v>
      </c>
      <c r="U37" s="243">
        <f t="shared" si="14"/>
        <v>0</v>
      </c>
      <c r="V37" s="301">
        <v>0</v>
      </c>
      <c r="W37" s="243">
        <f>'[4]4'!AC35</f>
        <v>0</v>
      </c>
      <c r="X37" s="243">
        <f>'[4]4'!AD35</f>
        <v>0</v>
      </c>
      <c r="Y37" s="243">
        <f>'[4]4'!AE35</f>
        <v>0</v>
      </c>
      <c r="Z37" s="243">
        <f>'[4]4'!AF35</f>
        <v>0</v>
      </c>
      <c r="AA37" s="243">
        <f>'[4]4'!AG35</f>
        <v>0</v>
      </c>
      <c r="AB37" s="301">
        <v>4</v>
      </c>
      <c r="AC37" s="243">
        <v>0.25</v>
      </c>
      <c r="AD37" s="243">
        <v>0</v>
      </c>
      <c r="AE37" s="243">
        <v>0</v>
      </c>
      <c r="AF37" s="243">
        <v>0</v>
      </c>
      <c r="AG37" s="243">
        <v>0</v>
      </c>
      <c r="AH37" s="243"/>
      <c r="AI37" s="243">
        <f>AI38+AI39+AI40+AI41+AI42+AI43</f>
        <v>0</v>
      </c>
      <c r="AJ37" s="243">
        <f t="shared" ref="AJ37:AM37" si="15">AJ38+AJ39+AJ40+AJ41+AJ42+AJ43</f>
        <v>0</v>
      </c>
      <c r="AK37" s="243">
        <f t="shared" si="15"/>
        <v>0</v>
      </c>
      <c r="AL37" s="243">
        <f t="shared" si="15"/>
        <v>0</v>
      </c>
      <c r="AM37" s="243">
        <f t="shared" si="15"/>
        <v>0</v>
      </c>
      <c r="AN37" s="301">
        <v>4</v>
      </c>
      <c r="AO37" s="243">
        <f>AO38+AO39+AO40+AO41+AO42+AO43</f>
        <v>0.16</v>
      </c>
      <c r="AP37" s="243">
        <f t="shared" ref="AP37:AS37" si="16">AP38+AP39+AP40+AP41+AP42+AP43</f>
        <v>0</v>
      </c>
      <c r="AQ37" s="243">
        <f t="shared" si="16"/>
        <v>0</v>
      </c>
      <c r="AR37" s="243">
        <f t="shared" si="16"/>
        <v>0</v>
      </c>
      <c r="AS37" s="243">
        <f t="shared" si="16"/>
        <v>0</v>
      </c>
      <c r="AT37" s="301"/>
      <c r="AU37" s="243">
        <f>'[4]4'!BC35</f>
        <v>0</v>
      </c>
      <c r="AV37" s="243">
        <f>'[4]4'!BD35</f>
        <v>0</v>
      </c>
      <c r="AW37" s="243">
        <f>'[4]4'!BE35</f>
        <v>0</v>
      </c>
      <c r="AX37" s="243">
        <f>'[4]4'!BF35</f>
        <v>0</v>
      </c>
      <c r="AY37" s="243">
        <f>'[4]4'!BG35</f>
        <v>0</v>
      </c>
      <c r="AZ37" s="301">
        <v>4</v>
      </c>
      <c r="BA37" s="243">
        <f>BA38+BA39+BA40+BA41+BA42+BA43</f>
        <v>0.25</v>
      </c>
      <c r="BB37" s="243">
        <f t="shared" ref="BB37:BE37" si="17">BB38+BB39+BB40+BB41+BB42+BB43</f>
        <v>0</v>
      </c>
      <c r="BC37" s="243">
        <f t="shared" si="17"/>
        <v>0</v>
      </c>
      <c r="BD37" s="243">
        <f t="shared" si="17"/>
        <v>0</v>
      </c>
      <c r="BE37" s="243">
        <f t="shared" si="17"/>
        <v>0</v>
      </c>
      <c r="BF37" s="243"/>
      <c r="BG37" s="243">
        <f>BG38+BG39+BG40+BG41+BG42+BG43</f>
        <v>0</v>
      </c>
      <c r="BH37" s="243">
        <f t="shared" ref="BH37:BK37" si="18">BH38+BH39+BH40+BH41+BH42+BH43</f>
        <v>0</v>
      </c>
      <c r="BI37" s="243">
        <f t="shared" si="18"/>
        <v>0</v>
      </c>
      <c r="BJ37" s="243">
        <f t="shared" si="18"/>
        <v>0</v>
      </c>
      <c r="BK37" s="243">
        <f t="shared" si="18"/>
        <v>0</v>
      </c>
      <c r="BL37" s="301">
        <v>4</v>
      </c>
      <c r="BM37" s="243">
        <f>BM38+BM39+BM40+BM41+BM42+BM43</f>
        <v>0.65</v>
      </c>
      <c r="BN37" s="243">
        <f t="shared" ref="BN37:BQ37" si="19">BN38+BN39+BN40+BN41+BN42+BN43</f>
        <v>0</v>
      </c>
      <c r="BO37" s="243">
        <f t="shared" si="19"/>
        <v>0</v>
      </c>
      <c r="BP37" s="243">
        <f t="shared" si="19"/>
        <v>0</v>
      </c>
      <c r="BQ37" s="243">
        <f t="shared" si="19"/>
        <v>0</v>
      </c>
      <c r="BR37" s="243"/>
      <c r="BS37" s="243">
        <f>'[4]4'!BE35</f>
        <v>0</v>
      </c>
      <c r="BT37" s="243">
        <f>'[4]4'!BF35</f>
        <v>0</v>
      </c>
      <c r="BU37" s="243">
        <f>'[4]4'!BG35</f>
        <v>0</v>
      </c>
      <c r="BV37" s="243">
        <f>'[4]4'!BH35</f>
        <v>0</v>
      </c>
      <c r="BW37" s="243">
        <f>'[4]4'!BI35</f>
        <v>0</v>
      </c>
      <c r="BX37" s="302"/>
    </row>
    <row r="38" spans="1:76" s="2" customFormat="1" ht="53.25" customHeight="1">
      <c r="A38" s="257" t="s">
        <v>3</v>
      </c>
      <c r="B38" s="200" t="s">
        <v>63</v>
      </c>
      <c r="C38" s="114" t="s">
        <v>64</v>
      </c>
      <c r="D38" s="241"/>
      <c r="E38" s="241">
        <v>0</v>
      </c>
      <c r="F38" s="241">
        <v>0</v>
      </c>
      <c r="G38" s="241">
        <v>0</v>
      </c>
      <c r="H38" s="241">
        <v>0</v>
      </c>
      <c r="I38" s="241">
        <v>0</v>
      </c>
      <c r="J38" s="241"/>
      <c r="K38" s="241">
        <v>0</v>
      </c>
      <c r="L38" s="241">
        <v>0</v>
      </c>
      <c r="M38" s="241">
        <v>0</v>
      </c>
      <c r="N38" s="241">
        <v>0</v>
      </c>
      <c r="O38" s="241">
        <v>0</v>
      </c>
      <c r="P38" s="298">
        <v>4</v>
      </c>
      <c r="Q38" s="241">
        <v>0.25</v>
      </c>
      <c r="R38" s="241">
        <v>0</v>
      </c>
      <c r="S38" s="241">
        <v>0</v>
      </c>
      <c r="T38" s="241">
        <v>0</v>
      </c>
      <c r="U38" s="241">
        <v>0</v>
      </c>
      <c r="V38" s="241"/>
      <c r="W38" s="241">
        <v>0</v>
      </c>
      <c r="X38" s="241">
        <v>0</v>
      </c>
      <c r="Y38" s="241">
        <v>0</v>
      </c>
      <c r="Z38" s="241">
        <v>0</v>
      </c>
      <c r="AA38" s="241">
        <v>0</v>
      </c>
      <c r="AB38" s="298"/>
      <c r="AC38" s="241">
        <v>0</v>
      </c>
      <c r="AD38" s="241">
        <v>0</v>
      </c>
      <c r="AE38" s="241">
        <v>0</v>
      </c>
      <c r="AF38" s="241">
        <v>0</v>
      </c>
      <c r="AG38" s="241">
        <v>0</v>
      </c>
      <c r="AH38" s="241"/>
      <c r="AI38" s="241">
        <v>0</v>
      </c>
      <c r="AJ38" s="241">
        <v>0</v>
      </c>
      <c r="AK38" s="241">
        <v>0</v>
      </c>
      <c r="AL38" s="241">
        <v>0</v>
      </c>
      <c r="AM38" s="241">
        <v>0</v>
      </c>
      <c r="AN38" s="241"/>
      <c r="AO38" s="241">
        <v>0</v>
      </c>
      <c r="AP38" s="241">
        <v>0</v>
      </c>
      <c r="AQ38" s="241">
        <v>0</v>
      </c>
      <c r="AR38" s="241">
        <v>0</v>
      </c>
      <c r="AS38" s="241">
        <v>0</v>
      </c>
      <c r="AT38" s="241"/>
      <c r="AU38" s="241">
        <v>0</v>
      </c>
      <c r="AV38" s="241">
        <v>0</v>
      </c>
      <c r="AW38" s="241">
        <v>0</v>
      </c>
      <c r="AX38" s="241">
        <v>0</v>
      </c>
      <c r="AY38" s="241">
        <v>0</v>
      </c>
      <c r="AZ38" s="298"/>
      <c r="BA38" s="241">
        <v>0</v>
      </c>
      <c r="BB38" s="241">
        <v>0</v>
      </c>
      <c r="BC38" s="241">
        <v>0</v>
      </c>
      <c r="BD38" s="241">
        <v>0</v>
      </c>
      <c r="BE38" s="241">
        <v>0</v>
      </c>
      <c r="BF38" s="241"/>
      <c r="BG38" s="241">
        <v>0</v>
      </c>
      <c r="BH38" s="241">
        <v>0</v>
      </c>
      <c r="BI38" s="241">
        <v>0</v>
      </c>
      <c r="BJ38" s="241">
        <v>0</v>
      </c>
      <c r="BK38" s="241"/>
      <c r="BL38" s="241"/>
      <c r="BM38" s="241">
        <v>0</v>
      </c>
      <c r="BN38" s="241">
        <v>0</v>
      </c>
      <c r="BO38" s="241">
        <v>0</v>
      </c>
      <c r="BP38" s="241">
        <v>0</v>
      </c>
      <c r="BQ38" s="241">
        <v>0</v>
      </c>
      <c r="BR38" s="241"/>
      <c r="BS38" s="241">
        <v>0</v>
      </c>
      <c r="BT38" s="241">
        <v>0</v>
      </c>
      <c r="BU38" s="241">
        <v>0</v>
      </c>
      <c r="BV38" s="241">
        <v>0</v>
      </c>
      <c r="BW38" s="241">
        <v>0</v>
      </c>
      <c r="BX38" s="241"/>
    </row>
    <row r="39" spans="1:76" s="2" customFormat="1" ht="53.25" customHeight="1">
      <c r="A39" s="257" t="s">
        <v>97</v>
      </c>
      <c r="B39" s="200" t="s">
        <v>68</v>
      </c>
      <c r="C39" s="114" t="s">
        <v>69</v>
      </c>
      <c r="D39" s="241"/>
      <c r="E39" s="241">
        <v>0</v>
      </c>
      <c r="F39" s="241">
        <v>0</v>
      </c>
      <c r="G39" s="241">
        <v>0</v>
      </c>
      <c r="H39" s="241">
        <v>0</v>
      </c>
      <c r="I39" s="241">
        <v>0</v>
      </c>
      <c r="J39" s="241"/>
      <c r="K39" s="241">
        <v>0</v>
      </c>
      <c r="L39" s="241">
        <v>0</v>
      </c>
      <c r="M39" s="241">
        <v>0</v>
      </c>
      <c r="N39" s="241">
        <v>0</v>
      </c>
      <c r="O39" s="241">
        <v>0</v>
      </c>
      <c r="P39" s="241"/>
      <c r="Q39" s="241">
        <v>0</v>
      </c>
      <c r="R39" s="241">
        <v>0</v>
      </c>
      <c r="S39" s="241">
        <v>0</v>
      </c>
      <c r="T39" s="241">
        <v>0</v>
      </c>
      <c r="U39" s="241">
        <v>0</v>
      </c>
      <c r="V39" s="241"/>
      <c r="W39" s="241">
        <v>0</v>
      </c>
      <c r="X39" s="241">
        <v>0</v>
      </c>
      <c r="Y39" s="241">
        <v>0</v>
      </c>
      <c r="Z39" s="241">
        <v>0</v>
      </c>
      <c r="AA39" s="241">
        <v>0</v>
      </c>
      <c r="AB39" s="298">
        <v>4</v>
      </c>
      <c r="AC39" s="241">
        <v>0.25</v>
      </c>
      <c r="AD39" s="241">
        <v>0</v>
      </c>
      <c r="AE39" s="241">
        <v>0</v>
      </c>
      <c r="AF39" s="241">
        <v>0</v>
      </c>
      <c r="AG39" s="241">
        <v>0</v>
      </c>
      <c r="AH39" s="241"/>
      <c r="AI39" s="241">
        <v>0</v>
      </c>
      <c r="AJ39" s="241">
        <v>0</v>
      </c>
      <c r="AK39" s="241">
        <v>0</v>
      </c>
      <c r="AL39" s="241">
        <v>0</v>
      </c>
      <c r="AM39" s="241">
        <v>0</v>
      </c>
      <c r="AN39" s="241"/>
      <c r="AO39" s="241">
        <v>0</v>
      </c>
      <c r="AP39" s="241">
        <v>0</v>
      </c>
      <c r="AQ39" s="241">
        <v>0</v>
      </c>
      <c r="AR39" s="241">
        <v>0</v>
      </c>
      <c r="AS39" s="241">
        <v>0</v>
      </c>
      <c r="AT39" s="241"/>
      <c r="AU39" s="241">
        <v>0</v>
      </c>
      <c r="AV39" s="241">
        <v>0</v>
      </c>
      <c r="AW39" s="241">
        <v>0</v>
      </c>
      <c r="AX39" s="241">
        <v>0</v>
      </c>
      <c r="AY39" s="241">
        <v>0</v>
      </c>
      <c r="AZ39" s="298"/>
      <c r="BA39" s="241">
        <v>0</v>
      </c>
      <c r="BB39" s="241">
        <v>0</v>
      </c>
      <c r="BC39" s="241">
        <v>0</v>
      </c>
      <c r="BD39" s="241">
        <v>0</v>
      </c>
      <c r="BE39" s="241">
        <v>0</v>
      </c>
      <c r="BF39" s="241"/>
      <c r="BG39" s="241">
        <v>0</v>
      </c>
      <c r="BH39" s="241">
        <v>0</v>
      </c>
      <c r="BI39" s="241">
        <v>0</v>
      </c>
      <c r="BJ39" s="241">
        <v>0</v>
      </c>
      <c r="BK39" s="241">
        <v>0</v>
      </c>
      <c r="BL39" s="241"/>
      <c r="BM39" s="241">
        <v>0</v>
      </c>
      <c r="BN39" s="241">
        <v>0</v>
      </c>
      <c r="BO39" s="241">
        <v>0</v>
      </c>
      <c r="BP39" s="241">
        <v>0</v>
      </c>
      <c r="BQ39" s="241">
        <v>0</v>
      </c>
      <c r="BR39" s="241"/>
      <c r="BS39" s="241">
        <v>0</v>
      </c>
      <c r="BT39" s="241">
        <v>0</v>
      </c>
      <c r="BU39" s="241">
        <v>0</v>
      </c>
      <c r="BV39" s="241">
        <v>0</v>
      </c>
      <c r="BW39" s="241">
        <v>0</v>
      </c>
      <c r="BX39" s="241"/>
    </row>
    <row r="40" spans="1:76" s="2" customFormat="1" ht="53.25" customHeight="1">
      <c r="A40" s="257" t="s">
        <v>100</v>
      </c>
      <c r="B40" s="200" t="s">
        <v>76</v>
      </c>
      <c r="C40" s="114" t="s">
        <v>77</v>
      </c>
      <c r="D40" s="241"/>
      <c r="E40" s="241">
        <v>0</v>
      </c>
      <c r="F40" s="241">
        <v>0</v>
      </c>
      <c r="G40" s="241">
        <v>0</v>
      </c>
      <c r="H40" s="241">
        <v>0</v>
      </c>
      <c r="I40" s="241">
        <v>0</v>
      </c>
      <c r="J40" s="241"/>
      <c r="K40" s="241">
        <v>0</v>
      </c>
      <c r="L40" s="241">
        <v>0</v>
      </c>
      <c r="M40" s="241">
        <v>0</v>
      </c>
      <c r="N40" s="241">
        <v>0</v>
      </c>
      <c r="O40" s="241">
        <v>0</v>
      </c>
      <c r="P40" s="241"/>
      <c r="Q40" s="241">
        <v>0</v>
      </c>
      <c r="R40" s="241">
        <v>0</v>
      </c>
      <c r="S40" s="241">
        <v>0</v>
      </c>
      <c r="T40" s="241">
        <v>0</v>
      </c>
      <c r="U40" s="241">
        <v>0</v>
      </c>
      <c r="V40" s="241"/>
      <c r="W40" s="241">
        <v>0</v>
      </c>
      <c r="X40" s="241">
        <v>0</v>
      </c>
      <c r="Y40" s="241">
        <v>0</v>
      </c>
      <c r="Z40" s="241">
        <v>0</v>
      </c>
      <c r="AA40" s="241">
        <v>0</v>
      </c>
      <c r="AB40" s="241"/>
      <c r="AC40" s="241">
        <v>0</v>
      </c>
      <c r="AD40" s="241">
        <v>0</v>
      </c>
      <c r="AE40" s="241">
        <v>0</v>
      </c>
      <c r="AF40" s="241">
        <v>0</v>
      </c>
      <c r="AG40" s="241">
        <v>0</v>
      </c>
      <c r="AH40" s="241"/>
      <c r="AI40" s="241">
        <v>0</v>
      </c>
      <c r="AJ40" s="241">
        <v>0</v>
      </c>
      <c r="AK40" s="241">
        <v>0</v>
      </c>
      <c r="AL40" s="241">
        <v>0</v>
      </c>
      <c r="AM40" s="241">
        <v>0</v>
      </c>
      <c r="AN40" s="298">
        <v>4</v>
      </c>
      <c r="AO40" s="241">
        <v>0.16</v>
      </c>
      <c r="AP40" s="241">
        <v>0</v>
      </c>
      <c r="AQ40" s="241">
        <v>0</v>
      </c>
      <c r="AR40" s="241">
        <v>0</v>
      </c>
      <c r="AS40" s="241">
        <v>0</v>
      </c>
      <c r="AT40" s="241"/>
      <c r="AU40" s="241">
        <v>0</v>
      </c>
      <c r="AV40" s="241">
        <v>0</v>
      </c>
      <c r="AW40" s="241">
        <v>0</v>
      </c>
      <c r="AX40" s="241">
        <v>0</v>
      </c>
      <c r="AY40" s="241">
        <v>0</v>
      </c>
      <c r="AZ40" s="298"/>
      <c r="BA40" s="241">
        <v>0</v>
      </c>
      <c r="BB40" s="241">
        <v>0</v>
      </c>
      <c r="BC40" s="241">
        <v>0</v>
      </c>
      <c r="BD40" s="241">
        <v>0</v>
      </c>
      <c r="BE40" s="241">
        <v>0</v>
      </c>
      <c r="BF40" s="241"/>
      <c r="BG40" s="241">
        <v>0</v>
      </c>
      <c r="BH40" s="241">
        <v>0</v>
      </c>
      <c r="BI40" s="241">
        <v>0</v>
      </c>
      <c r="BJ40" s="241">
        <v>0</v>
      </c>
      <c r="BK40" s="241">
        <v>0</v>
      </c>
      <c r="BL40" s="241"/>
      <c r="BM40" s="241">
        <v>0</v>
      </c>
      <c r="BN40" s="241">
        <v>0</v>
      </c>
      <c r="BO40" s="241">
        <v>0</v>
      </c>
      <c r="BP40" s="241">
        <v>0</v>
      </c>
      <c r="BQ40" s="241">
        <v>0</v>
      </c>
      <c r="BR40" s="241"/>
      <c r="BS40" s="241">
        <v>0</v>
      </c>
      <c r="BT40" s="241">
        <v>0</v>
      </c>
      <c r="BU40" s="241">
        <v>0</v>
      </c>
      <c r="BV40" s="241">
        <v>0</v>
      </c>
      <c r="BW40" s="241">
        <v>0</v>
      </c>
      <c r="BX40" s="241"/>
    </row>
    <row r="41" spans="1:76" s="2" customFormat="1" ht="53.25" customHeight="1">
      <c r="A41" s="257" t="s">
        <v>297</v>
      </c>
      <c r="B41" s="200" t="s">
        <v>87</v>
      </c>
      <c r="C41" s="114" t="s">
        <v>88</v>
      </c>
      <c r="D41" s="241"/>
      <c r="E41" s="241">
        <v>0</v>
      </c>
      <c r="F41" s="241">
        <v>0</v>
      </c>
      <c r="G41" s="241">
        <v>0</v>
      </c>
      <c r="H41" s="241">
        <v>0</v>
      </c>
      <c r="I41" s="241">
        <v>0</v>
      </c>
      <c r="J41" s="241"/>
      <c r="K41" s="241">
        <v>0</v>
      </c>
      <c r="L41" s="241">
        <v>0</v>
      </c>
      <c r="M41" s="241">
        <v>0</v>
      </c>
      <c r="N41" s="241">
        <v>0</v>
      </c>
      <c r="O41" s="241">
        <v>0</v>
      </c>
      <c r="P41" s="241"/>
      <c r="Q41" s="241">
        <v>0</v>
      </c>
      <c r="R41" s="241">
        <v>0</v>
      </c>
      <c r="S41" s="241">
        <v>0</v>
      </c>
      <c r="T41" s="241">
        <v>0</v>
      </c>
      <c r="U41" s="241">
        <v>0</v>
      </c>
      <c r="V41" s="241"/>
      <c r="W41" s="241">
        <v>0</v>
      </c>
      <c r="X41" s="241">
        <v>0</v>
      </c>
      <c r="Y41" s="241">
        <v>0</v>
      </c>
      <c r="Z41" s="241">
        <v>0</v>
      </c>
      <c r="AA41" s="241">
        <v>0</v>
      </c>
      <c r="AB41" s="241"/>
      <c r="AC41" s="241">
        <v>0</v>
      </c>
      <c r="AD41" s="241">
        <v>0</v>
      </c>
      <c r="AE41" s="241">
        <v>0</v>
      </c>
      <c r="AF41" s="241">
        <v>0</v>
      </c>
      <c r="AG41" s="241">
        <v>0</v>
      </c>
      <c r="AH41" s="241"/>
      <c r="AI41" s="241">
        <v>0</v>
      </c>
      <c r="AJ41" s="241">
        <v>0</v>
      </c>
      <c r="AK41" s="241">
        <v>0</v>
      </c>
      <c r="AL41" s="241">
        <v>0</v>
      </c>
      <c r="AM41" s="241">
        <v>0</v>
      </c>
      <c r="AN41" s="241"/>
      <c r="AO41" s="241">
        <v>0</v>
      </c>
      <c r="AP41" s="241">
        <v>0</v>
      </c>
      <c r="AQ41" s="241">
        <v>0</v>
      </c>
      <c r="AR41" s="241">
        <v>0</v>
      </c>
      <c r="AS41" s="241">
        <v>0</v>
      </c>
      <c r="AT41" s="241"/>
      <c r="AU41" s="241">
        <v>0</v>
      </c>
      <c r="AV41" s="241">
        <v>0</v>
      </c>
      <c r="AW41" s="241">
        <v>0</v>
      </c>
      <c r="AX41" s="241">
        <v>0</v>
      </c>
      <c r="AY41" s="241">
        <v>0</v>
      </c>
      <c r="AZ41" s="298">
        <v>4</v>
      </c>
      <c r="BA41" s="241">
        <v>0.25</v>
      </c>
      <c r="BB41" s="241">
        <v>0</v>
      </c>
      <c r="BC41" s="241">
        <v>0</v>
      </c>
      <c r="BD41" s="241">
        <v>0</v>
      </c>
      <c r="BE41" s="241">
        <v>0</v>
      </c>
      <c r="BF41" s="241"/>
      <c r="BG41" s="241">
        <v>0</v>
      </c>
      <c r="BH41" s="241">
        <v>0</v>
      </c>
      <c r="BI41" s="241">
        <v>0</v>
      </c>
      <c r="BJ41" s="241">
        <v>0</v>
      </c>
      <c r="BK41" s="241">
        <v>0</v>
      </c>
      <c r="BL41" s="241"/>
      <c r="BM41" s="241">
        <v>0</v>
      </c>
      <c r="BN41" s="241">
        <v>0</v>
      </c>
      <c r="BO41" s="241">
        <v>0</v>
      </c>
      <c r="BP41" s="241">
        <v>0</v>
      </c>
      <c r="BQ41" s="241">
        <v>0</v>
      </c>
      <c r="BR41" s="241"/>
      <c r="BS41" s="241">
        <v>0</v>
      </c>
      <c r="BT41" s="241">
        <v>0</v>
      </c>
      <c r="BU41" s="241">
        <v>0</v>
      </c>
      <c r="BV41" s="241">
        <v>0</v>
      </c>
      <c r="BW41" s="241">
        <v>0</v>
      </c>
      <c r="BX41" s="241"/>
    </row>
    <row r="42" spans="1:76" s="2" customFormat="1" ht="53.25" customHeight="1">
      <c r="A42" s="257" t="s">
        <v>298</v>
      </c>
      <c r="B42" s="200" t="s">
        <v>95</v>
      </c>
      <c r="C42" s="114" t="s">
        <v>96</v>
      </c>
      <c r="D42" s="241"/>
      <c r="E42" s="241">
        <v>0</v>
      </c>
      <c r="F42" s="241">
        <v>0</v>
      </c>
      <c r="G42" s="241">
        <v>0</v>
      </c>
      <c r="H42" s="241">
        <v>0</v>
      </c>
      <c r="I42" s="241">
        <v>0</v>
      </c>
      <c r="J42" s="241"/>
      <c r="K42" s="241">
        <v>0</v>
      </c>
      <c r="L42" s="241">
        <v>0</v>
      </c>
      <c r="M42" s="241">
        <v>0</v>
      </c>
      <c r="N42" s="241">
        <v>0</v>
      </c>
      <c r="O42" s="241">
        <v>0</v>
      </c>
      <c r="P42" s="241"/>
      <c r="Q42" s="241">
        <v>0</v>
      </c>
      <c r="R42" s="241">
        <v>0</v>
      </c>
      <c r="S42" s="241">
        <v>0</v>
      </c>
      <c r="T42" s="241">
        <v>0</v>
      </c>
      <c r="U42" s="241">
        <v>0</v>
      </c>
      <c r="V42" s="241"/>
      <c r="W42" s="241">
        <v>0</v>
      </c>
      <c r="X42" s="241">
        <v>0</v>
      </c>
      <c r="Y42" s="241">
        <v>0</v>
      </c>
      <c r="Z42" s="241">
        <v>0</v>
      </c>
      <c r="AA42" s="241">
        <v>0</v>
      </c>
      <c r="AB42" s="241"/>
      <c r="AC42" s="241">
        <v>0</v>
      </c>
      <c r="AD42" s="241">
        <v>0</v>
      </c>
      <c r="AE42" s="241">
        <v>0</v>
      </c>
      <c r="AF42" s="241">
        <v>0</v>
      </c>
      <c r="AG42" s="241">
        <v>0</v>
      </c>
      <c r="AH42" s="241"/>
      <c r="AI42" s="241">
        <v>0</v>
      </c>
      <c r="AJ42" s="241">
        <v>0</v>
      </c>
      <c r="AK42" s="241">
        <v>0</v>
      </c>
      <c r="AL42" s="241">
        <v>0</v>
      </c>
      <c r="AM42" s="241">
        <v>0</v>
      </c>
      <c r="AN42" s="241"/>
      <c r="AO42" s="241">
        <v>0</v>
      </c>
      <c r="AP42" s="241">
        <v>0</v>
      </c>
      <c r="AQ42" s="241">
        <v>0</v>
      </c>
      <c r="AR42" s="241">
        <v>0</v>
      </c>
      <c r="AS42" s="241">
        <v>0</v>
      </c>
      <c r="AT42" s="241"/>
      <c r="AU42" s="241">
        <v>0</v>
      </c>
      <c r="AV42" s="241">
        <v>0</v>
      </c>
      <c r="AW42" s="241">
        <v>0</v>
      </c>
      <c r="AX42" s="241">
        <v>0</v>
      </c>
      <c r="AY42" s="241">
        <v>0</v>
      </c>
      <c r="AZ42" s="241"/>
      <c r="BA42" s="241">
        <v>0</v>
      </c>
      <c r="BB42" s="241">
        <v>0</v>
      </c>
      <c r="BC42" s="241">
        <v>0</v>
      </c>
      <c r="BD42" s="241">
        <v>0</v>
      </c>
      <c r="BE42" s="241">
        <v>0</v>
      </c>
      <c r="BF42" s="241"/>
      <c r="BG42" s="241">
        <v>0</v>
      </c>
      <c r="BH42" s="241">
        <v>0</v>
      </c>
      <c r="BI42" s="241">
        <v>0</v>
      </c>
      <c r="BJ42" s="241">
        <v>0</v>
      </c>
      <c r="BK42" s="241">
        <v>0</v>
      </c>
      <c r="BL42" s="298">
        <v>4</v>
      </c>
      <c r="BM42" s="241">
        <v>0.4</v>
      </c>
      <c r="BN42" s="241">
        <v>0</v>
      </c>
      <c r="BO42" s="241">
        <v>0</v>
      </c>
      <c r="BP42" s="241">
        <v>0</v>
      </c>
      <c r="BQ42" s="241">
        <v>0</v>
      </c>
      <c r="BR42" s="241"/>
      <c r="BS42" s="241">
        <v>0</v>
      </c>
      <c r="BT42" s="241">
        <v>0</v>
      </c>
      <c r="BU42" s="241">
        <v>0</v>
      </c>
      <c r="BV42" s="241">
        <v>0</v>
      </c>
      <c r="BW42" s="241">
        <v>0</v>
      </c>
      <c r="BX42" s="241"/>
    </row>
    <row r="43" spans="1:76" s="2" customFormat="1" ht="66.75" customHeight="1">
      <c r="A43" s="257" t="s">
        <v>299</v>
      </c>
      <c r="B43" s="200" t="s">
        <v>98</v>
      </c>
      <c r="C43" s="114" t="s">
        <v>99</v>
      </c>
      <c r="D43" s="241"/>
      <c r="E43" s="241">
        <v>0</v>
      </c>
      <c r="F43" s="241">
        <v>0</v>
      </c>
      <c r="G43" s="241">
        <v>0</v>
      </c>
      <c r="H43" s="241">
        <v>0</v>
      </c>
      <c r="I43" s="241">
        <v>0</v>
      </c>
      <c r="J43" s="241"/>
      <c r="K43" s="241">
        <v>0</v>
      </c>
      <c r="L43" s="241">
        <v>0</v>
      </c>
      <c r="M43" s="241">
        <v>0</v>
      </c>
      <c r="N43" s="241">
        <v>0</v>
      </c>
      <c r="O43" s="241">
        <v>0</v>
      </c>
      <c r="P43" s="241"/>
      <c r="Q43" s="241">
        <v>0</v>
      </c>
      <c r="R43" s="241">
        <v>0</v>
      </c>
      <c r="S43" s="241">
        <v>0</v>
      </c>
      <c r="T43" s="241">
        <v>0</v>
      </c>
      <c r="U43" s="241">
        <v>0</v>
      </c>
      <c r="V43" s="241"/>
      <c r="W43" s="241">
        <v>0</v>
      </c>
      <c r="X43" s="241">
        <v>0</v>
      </c>
      <c r="Y43" s="241">
        <v>0</v>
      </c>
      <c r="Z43" s="241">
        <v>0</v>
      </c>
      <c r="AA43" s="241">
        <v>0</v>
      </c>
      <c r="AB43" s="241"/>
      <c r="AC43" s="241">
        <v>0</v>
      </c>
      <c r="AD43" s="241">
        <v>0</v>
      </c>
      <c r="AE43" s="241">
        <v>0</v>
      </c>
      <c r="AF43" s="241">
        <v>0</v>
      </c>
      <c r="AG43" s="241">
        <v>0</v>
      </c>
      <c r="AH43" s="241"/>
      <c r="AI43" s="241">
        <v>0</v>
      </c>
      <c r="AJ43" s="241">
        <v>0</v>
      </c>
      <c r="AK43" s="241">
        <v>0</v>
      </c>
      <c r="AL43" s="241">
        <v>0</v>
      </c>
      <c r="AM43" s="241">
        <v>0</v>
      </c>
      <c r="AN43" s="241"/>
      <c r="AO43" s="241">
        <v>0</v>
      </c>
      <c r="AP43" s="241">
        <v>0</v>
      </c>
      <c r="AQ43" s="241">
        <v>0</v>
      </c>
      <c r="AR43" s="241">
        <v>0</v>
      </c>
      <c r="AS43" s="241">
        <v>0</v>
      </c>
      <c r="AT43" s="241"/>
      <c r="AU43" s="241">
        <v>0</v>
      </c>
      <c r="AV43" s="241">
        <v>0</v>
      </c>
      <c r="AW43" s="241">
        <v>0</v>
      </c>
      <c r="AX43" s="241">
        <v>0</v>
      </c>
      <c r="AY43" s="241">
        <v>0</v>
      </c>
      <c r="AZ43" s="241"/>
      <c r="BA43" s="241">
        <v>0</v>
      </c>
      <c r="BB43" s="241">
        <v>0</v>
      </c>
      <c r="BC43" s="241">
        <v>0</v>
      </c>
      <c r="BD43" s="241">
        <v>0</v>
      </c>
      <c r="BE43" s="241">
        <v>0</v>
      </c>
      <c r="BF43" s="241"/>
      <c r="BG43" s="241">
        <v>0</v>
      </c>
      <c r="BH43" s="241">
        <v>0</v>
      </c>
      <c r="BI43" s="241">
        <v>0</v>
      </c>
      <c r="BJ43" s="241">
        <v>0</v>
      </c>
      <c r="BK43" s="241">
        <v>0</v>
      </c>
      <c r="BL43" s="298">
        <v>4</v>
      </c>
      <c r="BM43" s="241">
        <v>0.25</v>
      </c>
      <c r="BN43" s="241">
        <v>0</v>
      </c>
      <c r="BO43" s="241">
        <v>0</v>
      </c>
      <c r="BP43" s="241">
        <v>0</v>
      </c>
      <c r="BQ43" s="241">
        <v>0</v>
      </c>
      <c r="BR43" s="241"/>
      <c r="BS43" s="241">
        <v>0</v>
      </c>
      <c r="BT43" s="241">
        <v>0</v>
      </c>
      <c r="BU43" s="241">
        <v>0</v>
      </c>
      <c r="BV43" s="241">
        <v>0</v>
      </c>
      <c r="BW43" s="241">
        <v>0</v>
      </c>
      <c r="BX43" s="241"/>
    </row>
    <row r="44" spans="1:76" s="2" customFormat="1" ht="90" customHeight="1">
      <c r="A44" s="257" t="s">
        <v>300</v>
      </c>
      <c r="B44" s="200" t="s">
        <v>101</v>
      </c>
      <c r="C44" s="114" t="s">
        <v>102</v>
      </c>
      <c r="D44" s="241"/>
      <c r="E44" s="241">
        <v>0</v>
      </c>
      <c r="F44" s="241">
        <v>0</v>
      </c>
      <c r="G44" s="241">
        <v>0</v>
      </c>
      <c r="H44" s="241">
        <v>0</v>
      </c>
      <c r="I44" s="241">
        <v>0</v>
      </c>
      <c r="J44" s="241"/>
      <c r="K44" s="241">
        <v>0</v>
      </c>
      <c r="L44" s="241">
        <v>0</v>
      </c>
      <c r="M44" s="241">
        <v>0</v>
      </c>
      <c r="N44" s="241">
        <v>0</v>
      </c>
      <c r="O44" s="241">
        <v>0</v>
      </c>
      <c r="P44" s="241"/>
      <c r="Q44" s="241">
        <v>0</v>
      </c>
      <c r="R44" s="241">
        <v>0</v>
      </c>
      <c r="S44" s="241">
        <v>0</v>
      </c>
      <c r="T44" s="241">
        <v>0</v>
      </c>
      <c r="U44" s="241">
        <v>0</v>
      </c>
      <c r="V44" s="241"/>
      <c r="W44" s="241">
        <v>0</v>
      </c>
      <c r="X44" s="241">
        <v>0</v>
      </c>
      <c r="Y44" s="241">
        <v>0</v>
      </c>
      <c r="Z44" s="241">
        <v>0</v>
      </c>
      <c r="AA44" s="241">
        <v>0</v>
      </c>
      <c r="AB44" s="241"/>
      <c r="AC44" s="241">
        <v>0</v>
      </c>
      <c r="AD44" s="241">
        <v>0</v>
      </c>
      <c r="AE44" s="241">
        <v>0</v>
      </c>
      <c r="AF44" s="241">
        <v>0</v>
      </c>
      <c r="AG44" s="241">
        <v>0</v>
      </c>
      <c r="AH44" s="241"/>
      <c r="AI44" s="241">
        <v>0</v>
      </c>
      <c r="AJ44" s="241">
        <v>0</v>
      </c>
      <c r="AK44" s="241">
        <v>0</v>
      </c>
      <c r="AL44" s="241">
        <v>0</v>
      </c>
      <c r="AM44" s="241">
        <v>0</v>
      </c>
      <c r="AN44" s="241"/>
      <c r="AO44" s="241">
        <v>0</v>
      </c>
      <c r="AP44" s="241">
        <v>0</v>
      </c>
      <c r="AQ44" s="241">
        <v>0</v>
      </c>
      <c r="AR44" s="241">
        <v>0</v>
      </c>
      <c r="AS44" s="241">
        <v>0</v>
      </c>
      <c r="AT44" s="241"/>
      <c r="AU44" s="241">
        <v>0</v>
      </c>
      <c r="AV44" s="241">
        <v>0</v>
      </c>
      <c r="AW44" s="241">
        <v>0</v>
      </c>
      <c r="AX44" s="241">
        <v>0</v>
      </c>
      <c r="AY44" s="241">
        <v>0</v>
      </c>
      <c r="AZ44" s="241"/>
      <c r="BA44" s="241">
        <v>0</v>
      </c>
      <c r="BB44" s="241">
        <v>0</v>
      </c>
      <c r="BC44" s="241">
        <v>0</v>
      </c>
      <c r="BD44" s="241">
        <v>0</v>
      </c>
      <c r="BE44" s="241">
        <v>0</v>
      </c>
      <c r="BF44" s="241"/>
      <c r="BG44" s="241">
        <v>0</v>
      </c>
      <c r="BH44" s="241">
        <v>0</v>
      </c>
      <c r="BI44" s="241">
        <v>0</v>
      </c>
      <c r="BJ44" s="241">
        <v>0</v>
      </c>
      <c r="BK44" s="241">
        <v>0</v>
      </c>
      <c r="BL44" s="298">
        <v>4</v>
      </c>
      <c r="BM44" s="241">
        <v>0</v>
      </c>
      <c r="BN44" s="241">
        <v>0</v>
      </c>
      <c r="BO44" s="241">
        <v>0</v>
      </c>
      <c r="BP44" s="241">
        <v>0</v>
      </c>
      <c r="BQ44" s="241">
        <v>0</v>
      </c>
      <c r="BR44" s="241"/>
      <c r="BS44" s="241">
        <v>0</v>
      </c>
      <c r="BT44" s="241">
        <v>0</v>
      </c>
      <c r="BU44" s="241">
        <v>0</v>
      </c>
      <c r="BV44" s="241">
        <v>0</v>
      </c>
      <c r="BW44" s="241">
        <v>0</v>
      </c>
      <c r="BX44" s="241"/>
    </row>
    <row r="45" spans="1:76" s="2" customFormat="1" ht="53.25" customHeight="1">
      <c r="A45" s="303"/>
      <c r="B45" s="303"/>
      <c r="C45" s="303"/>
      <c r="D45" s="304"/>
      <c r="E45" s="304"/>
      <c r="F45" s="304"/>
      <c r="G45" s="304"/>
      <c r="H45" s="304"/>
      <c r="I45" s="304"/>
      <c r="J45" s="304"/>
      <c r="K45" s="304"/>
      <c r="L45" s="304"/>
      <c r="M45" s="304"/>
      <c r="N45" s="304"/>
      <c r="O45" s="304"/>
      <c r="P45" s="304"/>
      <c r="Q45" s="304"/>
      <c r="R45" s="304"/>
      <c r="S45" s="304"/>
      <c r="T45" s="304"/>
      <c r="U45" s="304"/>
      <c r="V45" s="305"/>
      <c r="W45" s="304"/>
      <c r="X45" s="304"/>
      <c r="Y45" s="304"/>
      <c r="Z45" s="304"/>
      <c r="AA45" s="304"/>
      <c r="AB45" s="304"/>
      <c r="AC45" s="304"/>
      <c r="AD45" s="304"/>
      <c r="AE45" s="304"/>
      <c r="AF45" s="304"/>
      <c r="AG45" s="304"/>
      <c r="AH45" s="304"/>
      <c r="AI45" s="304"/>
      <c r="AJ45" s="304"/>
      <c r="AK45" s="304"/>
      <c r="AL45" s="304"/>
      <c r="AM45" s="304"/>
      <c r="AN45" s="304"/>
      <c r="AO45" s="304"/>
      <c r="AP45" s="304"/>
      <c r="AQ45" s="304"/>
      <c r="AR45" s="304"/>
      <c r="AS45" s="304"/>
      <c r="AT45" s="304"/>
      <c r="AU45" s="304"/>
      <c r="AV45" s="304"/>
      <c r="AW45" s="304"/>
      <c r="AX45" s="304"/>
      <c r="AY45" s="304"/>
      <c r="AZ45" s="304"/>
      <c r="BA45" s="304"/>
      <c r="BB45" s="304"/>
      <c r="BC45" s="304"/>
      <c r="BD45" s="304"/>
      <c r="BE45" s="304"/>
      <c r="BF45" s="304"/>
      <c r="BG45" s="304"/>
      <c r="BH45" s="304"/>
      <c r="BI45" s="304"/>
      <c r="BJ45" s="304"/>
      <c r="BK45" s="304"/>
      <c r="BL45" s="304"/>
      <c r="BM45" s="304"/>
      <c r="BN45" s="304"/>
      <c r="BO45" s="304"/>
      <c r="BP45" s="304"/>
      <c r="BQ45" s="304"/>
      <c r="BR45" s="304"/>
      <c r="BS45" s="304"/>
      <c r="BT45" s="304"/>
      <c r="BU45" s="304"/>
      <c r="BV45" s="304"/>
      <c r="BW45" s="304"/>
      <c r="BX45" s="300"/>
    </row>
    <row r="46" spans="1:76" s="2" customFormat="1" ht="18" customHeight="1">
      <c r="A46" s="306"/>
      <c r="B46" s="3"/>
      <c r="C46" s="3"/>
      <c r="D46" s="3"/>
      <c r="E46" s="3"/>
      <c r="F46" s="3"/>
      <c r="G46" s="3"/>
      <c r="H46" s="3"/>
      <c r="I46" s="3"/>
      <c r="J46" s="3"/>
      <c r="K46" s="3"/>
      <c r="L46" s="3"/>
      <c r="M46" s="3"/>
      <c r="N46" s="3"/>
      <c r="O46" s="3"/>
      <c r="P46" s="3"/>
      <c r="Q46" s="3"/>
      <c r="R46" s="3"/>
      <c r="S46" s="170"/>
      <c r="T46" s="3"/>
      <c r="U46" s="3"/>
    </row>
    <row r="47" spans="1:76" s="2" customFormat="1" ht="15">
      <c r="B47" s="3"/>
      <c r="C47" s="3"/>
      <c r="D47" s="3"/>
      <c r="E47" s="3"/>
      <c r="F47" s="3"/>
      <c r="G47" s="3"/>
      <c r="H47" s="3"/>
      <c r="I47" s="3"/>
      <c r="J47" s="3"/>
      <c r="K47" s="3"/>
      <c r="L47" s="3"/>
      <c r="M47" s="3"/>
      <c r="N47" s="3"/>
      <c r="O47" s="3"/>
      <c r="P47" s="3"/>
      <c r="Q47" s="3"/>
      <c r="R47" s="3"/>
      <c r="S47" s="170"/>
      <c r="T47" s="3"/>
      <c r="U47" s="3"/>
    </row>
    <row r="48" spans="1:76" s="2" customFormat="1" ht="15">
      <c r="B48" s="3"/>
      <c r="C48" s="3"/>
      <c r="D48" s="3"/>
      <c r="E48" s="3"/>
      <c r="F48" s="3"/>
      <c r="G48" s="3"/>
      <c r="H48" s="3"/>
      <c r="I48" s="3"/>
      <c r="J48" s="3"/>
      <c r="K48" s="3"/>
      <c r="L48" s="3"/>
      <c r="M48" s="3"/>
      <c r="N48" s="3"/>
      <c r="O48" s="3"/>
      <c r="P48" s="3"/>
      <c r="Q48" s="3"/>
      <c r="R48" s="3"/>
      <c r="S48" s="170"/>
      <c r="T48" s="3"/>
      <c r="U48" s="3"/>
    </row>
    <row r="49" spans="2:21" s="2" customFormat="1">
      <c r="B49" s="68" t="s">
        <v>0</v>
      </c>
      <c r="C49" s="68"/>
      <c r="D49" s="4"/>
      <c r="E49" s="4"/>
      <c r="F49" s="4"/>
      <c r="G49" s="4"/>
      <c r="H49" s="4"/>
      <c r="I49" s="4"/>
      <c r="J49" s="4"/>
      <c r="K49" s="4"/>
      <c r="L49" s="3"/>
      <c r="M49" s="3"/>
      <c r="N49" s="3"/>
      <c r="O49" s="3"/>
      <c r="P49" s="3"/>
      <c r="Q49" s="3"/>
      <c r="R49" s="3"/>
      <c r="S49" s="170"/>
      <c r="T49" s="3"/>
      <c r="U49" s="3"/>
    </row>
    <row r="50" spans="2:21" s="2" customFormat="1" ht="15">
      <c r="B50" s="3"/>
      <c r="C50" s="3"/>
      <c r="D50" s="3"/>
      <c r="E50" s="3"/>
      <c r="F50" s="3"/>
      <c r="G50" s="3"/>
      <c r="H50" s="3"/>
      <c r="I50" s="3"/>
      <c r="J50" s="3"/>
      <c r="K50" s="3"/>
      <c r="L50" s="3"/>
      <c r="M50" s="3"/>
      <c r="N50" s="3"/>
      <c r="O50" s="3"/>
      <c r="P50" s="3"/>
      <c r="Q50" s="3"/>
      <c r="R50" s="3"/>
      <c r="S50" s="170"/>
      <c r="T50" s="3"/>
      <c r="U50" s="3"/>
    </row>
  </sheetData>
  <mergeCells count="38">
    <mergeCell ref="CM17:CS17"/>
    <mergeCell ref="CT17:CZ17"/>
    <mergeCell ref="DA17:DG17"/>
    <mergeCell ref="DH17:DN17"/>
    <mergeCell ref="CM15:CS16"/>
    <mergeCell ref="CT15:CZ16"/>
    <mergeCell ref="DA15:DG16"/>
    <mergeCell ref="DH15:DN16"/>
    <mergeCell ref="D17:I17"/>
    <mergeCell ref="J17:O17"/>
    <mergeCell ref="P17:U17"/>
    <mergeCell ref="V17:AA17"/>
    <mergeCell ref="AB17:AG17"/>
    <mergeCell ref="AH17:AM17"/>
    <mergeCell ref="BX14:BX18"/>
    <mergeCell ref="P15:AA16"/>
    <mergeCell ref="AB15:AM16"/>
    <mergeCell ref="AN15:AY16"/>
    <mergeCell ref="AZ15:BK16"/>
    <mergeCell ref="BL15:BW16"/>
    <mergeCell ref="AN17:AS17"/>
    <mergeCell ref="AT17:AY17"/>
    <mergeCell ref="AZ17:BE17"/>
    <mergeCell ref="BF17:BK17"/>
    <mergeCell ref="A13:BW13"/>
    <mergeCell ref="A14:A18"/>
    <mergeCell ref="B14:B18"/>
    <mergeCell ref="C14:C18"/>
    <mergeCell ref="D14:O16"/>
    <mergeCell ref="P14:BW14"/>
    <mergeCell ref="BL17:BQ17"/>
    <mergeCell ref="BR17:BW17"/>
    <mergeCell ref="A4:BX4"/>
    <mergeCell ref="A6:BX6"/>
    <mergeCell ref="A7:BX7"/>
    <mergeCell ref="A9:BX9"/>
    <mergeCell ref="A11:BX11"/>
    <mergeCell ref="A12:BX12"/>
  </mergeCells>
  <pageMargins left="0.70866141732283472" right="0.70866141732283472" top="0.74803149606299213" bottom="0.74803149606299213" header="0.31496062992125984" footer="0.31496062992125984"/>
  <pageSetup paperSize="8" scale="3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M48"/>
  <sheetViews>
    <sheetView view="pageBreakPreview" topLeftCell="A16" zoomScale="55" zoomScaleNormal="100" zoomScaleSheetLayoutView="55" workbookViewId="0">
      <selection activeCell="T33" sqref="T33"/>
    </sheetView>
  </sheetViews>
  <sheetFormatPr defaultRowHeight="15.75"/>
  <cols>
    <col min="1" max="1" width="11.375" style="71" customWidth="1"/>
    <col min="2" max="2" width="48.125" style="71" customWidth="1"/>
    <col min="3" max="3" width="18.875" style="71" customWidth="1"/>
    <col min="4" max="10" width="6.875" style="71" customWidth="1"/>
    <col min="11" max="11" width="8.5" style="71" customWidth="1"/>
    <col min="12" max="108" width="6.875" style="71" customWidth="1"/>
    <col min="109" max="109" width="12.5" style="71" customWidth="1"/>
    <col min="110" max="115" width="6.875" style="71" customWidth="1"/>
    <col min="116" max="116" width="23.5" style="71" customWidth="1"/>
    <col min="117" max="126" width="5" style="71" customWidth="1"/>
    <col min="127" max="16384" width="9" style="71"/>
  </cols>
  <sheetData>
    <row r="1" spans="1:117" ht="18.75">
      <c r="AF1" s="69"/>
      <c r="AG1" s="69"/>
      <c r="AH1" s="69"/>
      <c r="AI1" s="69"/>
      <c r="AJ1" s="69"/>
      <c r="AK1" s="69"/>
      <c r="AL1" s="69"/>
      <c r="AM1" s="69"/>
      <c r="AN1" s="69"/>
      <c r="AO1" s="69"/>
      <c r="AP1" s="69"/>
      <c r="AS1" s="172" t="s">
        <v>558</v>
      </c>
    </row>
    <row r="2" spans="1:117" ht="18.75">
      <c r="AF2" s="69"/>
      <c r="AG2" s="69"/>
      <c r="AH2" s="69"/>
      <c r="AI2" s="69"/>
      <c r="AJ2" s="69"/>
      <c r="AK2" s="69"/>
      <c r="AL2" s="69"/>
      <c r="AM2" s="69"/>
      <c r="AN2" s="69"/>
      <c r="AO2" s="69"/>
      <c r="AP2" s="69"/>
      <c r="AS2" s="80" t="s">
        <v>104</v>
      </c>
    </row>
    <row r="3" spans="1:117" ht="18.75">
      <c r="AF3" s="69"/>
      <c r="AG3" s="69"/>
      <c r="AH3" s="69"/>
      <c r="AI3" s="69"/>
      <c r="AJ3" s="69"/>
      <c r="AK3" s="69"/>
      <c r="AL3" s="69"/>
      <c r="AM3" s="69"/>
      <c r="AN3" s="69"/>
      <c r="AO3" s="69"/>
      <c r="AP3" s="69"/>
      <c r="AS3" s="80" t="s">
        <v>105</v>
      </c>
    </row>
    <row r="4" spans="1:117">
      <c r="A4" s="204" t="s">
        <v>559</v>
      </c>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04"/>
      <c r="AN4" s="204"/>
      <c r="AO4" s="204"/>
      <c r="AP4" s="204"/>
      <c r="AQ4" s="204"/>
      <c r="AR4" s="204"/>
      <c r="AS4" s="204"/>
    </row>
    <row r="5" spans="1:117">
      <c r="A5" s="205"/>
      <c r="B5" s="205"/>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c r="AM5" s="205"/>
      <c r="AN5" s="205"/>
      <c r="AO5" s="205"/>
      <c r="AP5" s="205"/>
      <c r="AQ5" s="205"/>
      <c r="AR5" s="205"/>
      <c r="AS5" s="205"/>
      <c r="AT5" s="206"/>
      <c r="AU5" s="206"/>
      <c r="AV5" s="206"/>
      <c r="AW5" s="206"/>
      <c r="AX5" s="206"/>
      <c r="AY5" s="206"/>
      <c r="AZ5" s="206"/>
      <c r="BA5" s="206"/>
      <c r="BB5" s="206"/>
      <c r="BC5" s="206"/>
      <c r="BD5" s="206"/>
      <c r="BE5" s="206"/>
      <c r="BF5" s="206"/>
      <c r="BG5" s="206"/>
      <c r="BH5" s="206"/>
      <c r="BI5" s="206"/>
      <c r="BJ5" s="206"/>
      <c r="BK5" s="206"/>
      <c r="BL5" s="206"/>
      <c r="BM5" s="206"/>
      <c r="BN5" s="206"/>
      <c r="BO5" s="206"/>
      <c r="BP5" s="206"/>
      <c r="BQ5" s="206"/>
      <c r="BR5" s="206"/>
      <c r="BS5" s="206"/>
      <c r="BT5" s="206"/>
      <c r="BU5" s="206"/>
      <c r="BV5" s="206"/>
      <c r="BW5" s="206"/>
      <c r="BX5" s="206"/>
      <c r="BY5" s="206"/>
      <c r="BZ5" s="206"/>
      <c r="CA5" s="206"/>
      <c r="CB5" s="206"/>
      <c r="CC5" s="206"/>
      <c r="CD5" s="206"/>
      <c r="CE5" s="206"/>
      <c r="CF5" s="206"/>
      <c r="CG5" s="206"/>
      <c r="CH5" s="206"/>
      <c r="CI5" s="206"/>
      <c r="CJ5" s="206"/>
      <c r="CK5" s="206"/>
      <c r="CL5" s="206"/>
      <c r="CM5" s="206"/>
      <c r="CN5" s="206"/>
      <c r="CO5" s="206"/>
      <c r="CP5" s="206"/>
      <c r="CQ5" s="206"/>
      <c r="CR5" s="206"/>
      <c r="CS5" s="206"/>
      <c r="CT5" s="206"/>
      <c r="CU5" s="206"/>
      <c r="CV5" s="206"/>
      <c r="CW5" s="206"/>
      <c r="CX5" s="206"/>
      <c r="CY5" s="206"/>
      <c r="CZ5" s="206"/>
      <c r="DA5" s="206"/>
      <c r="DB5" s="206"/>
      <c r="DC5" s="206"/>
      <c r="DD5" s="206"/>
      <c r="DE5" s="206"/>
      <c r="DF5" s="206"/>
      <c r="DG5" s="206"/>
      <c r="DH5" s="206"/>
      <c r="DI5" s="206"/>
      <c r="DJ5" s="206"/>
      <c r="DK5" s="206"/>
      <c r="DL5" s="206"/>
    </row>
    <row r="6" spans="1:117" ht="18.75">
      <c r="A6" s="51" t="s">
        <v>107</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row>
    <row r="7" spans="1:117">
      <c r="A7" s="52" t="s">
        <v>57</v>
      </c>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row>
    <row r="8" spans="1:117" ht="16.5">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35"/>
      <c r="AU8" s="69"/>
      <c r="AV8" s="84"/>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69"/>
      <c r="CK8" s="69"/>
      <c r="CL8" s="69"/>
      <c r="CM8" s="69"/>
      <c r="CN8" s="69"/>
      <c r="CO8" s="69"/>
      <c r="CP8" s="69"/>
      <c r="CQ8" s="69"/>
      <c r="CR8" s="69"/>
      <c r="CS8" s="69"/>
      <c r="CT8" s="69"/>
      <c r="CU8" s="69"/>
      <c r="CV8" s="69"/>
      <c r="CW8" s="69"/>
      <c r="CX8" s="69"/>
      <c r="CY8" s="69"/>
      <c r="CZ8" s="69"/>
      <c r="DA8" s="69"/>
      <c r="DB8" s="69"/>
      <c r="DC8" s="69"/>
      <c r="DK8" s="307"/>
    </row>
    <row r="9" spans="1:117">
      <c r="A9" s="55" t="s">
        <v>61</v>
      </c>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c r="BX9" s="208"/>
      <c r="BY9" s="208"/>
      <c r="BZ9" s="208"/>
      <c r="CA9" s="208"/>
      <c r="CB9" s="208"/>
      <c r="CC9" s="208"/>
      <c r="CD9" s="208"/>
      <c r="CE9" s="208"/>
      <c r="CF9" s="208"/>
      <c r="CG9" s="208"/>
      <c r="CH9" s="208"/>
      <c r="CI9" s="208"/>
      <c r="CJ9" s="208"/>
      <c r="CK9" s="208"/>
      <c r="CL9" s="208"/>
      <c r="CM9" s="208"/>
      <c r="CN9" s="208"/>
      <c r="CO9" s="208"/>
      <c r="CP9" s="208"/>
      <c r="CQ9" s="208"/>
      <c r="CR9" s="208"/>
      <c r="CS9" s="208"/>
      <c r="CT9" s="208"/>
      <c r="CU9" s="208"/>
      <c r="CV9" s="208"/>
      <c r="CW9" s="208"/>
      <c r="CX9" s="208"/>
      <c r="CY9" s="208"/>
      <c r="CZ9" s="208"/>
      <c r="DA9" s="208"/>
      <c r="DB9" s="208"/>
      <c r="DC9" s="208"/>
      <c r="DD9" s="208"/>
      <c r="DE9" s="208"/>
      <c r="DF9" s="208"/>
      <c r="DG9" s="208"/>
      <c r="DH9" s="208"/>
      <c r="DI9" s="208"/>
      <c r="DJ9" s="208"/>
      <c r="DK9" s="208"/>
      <c r="DL9" s="208"/>
    </row>
    <row r="10" spans="1:117" ht="15.75" customHeight="1">
      <c r="A10" s="205"/>
      <c r="B10" s="205"/>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5"/>
      <c r="AS10" s="205"/>
    </row>
    <row r="11" spans="1:117" ht="18.75">
      <c r="A11" s="272" t="str">
        <f>'[6]6'!A11:AZ11</f>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row>
    <row r="12" spans="1:117">
      <c r="A12" s="55" t="s">
        <v>56</v>
      </c>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row>
    <row r="13" spans="1:117">
      <c r="A13" s="308"/>
      <c r="B13" s="308"/>
      <c r="C13" s="308"/>
      <c r="D13" s="308"/>
      <c r="E13" s="308"/>
      <c r="F13" s="308"/>
      <c r="G13" s="308"/>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8"/>
      <c r="AM13" s="308"/>
      <c r="AN13" s="308"/>
      <c r="AO13" s="308"/>
      <c r="AP13" s="308"/>
      <c r="AQ13" s="308"/>
      <c r="AR13" s="308"/>
      <c r="AS13" s="308"/>
      <c r="AT13" s="308"/>
      <c r="AU13" s="308"/>
      <c r="AV13" s="308"/>
      <c r="AW13" s="308"/>
      <c r="AX13" s="308"/>
      <c r="AY13" s="308"/>
      <c r="AZ13" s="308"/>
      <c r="BA13" s="308"/>
      <c r="BB13" s="308"/>
      <c r="BC13" s="308"/>
      <c r="BD13" s="308"/>
      <c r="BE13" s="308"/>
      <c r="BF13" s="308"/>
      <c r="BG13" s="308"/>
      <c r="BH13" s="308"/>
      <c r="BI13" s="308"/>
      <c r="BJ13" s="308"/>
      <c r="BK13" s="308"/>
      <c r="BL13" s="308"/>
      <c r="BM13" s="308"/>
      <c r="BN13" s="308"/>
      <c r="BO13" s="308"/>
      <c r="BP13" s="308"/>
      <c r="BQ13" s="308"/>
      <c r="BR13" s="308"/>
      <c r="BS13" s="308"/>
      <c r="BT13" s="308"/>
      <c r="BU13" s="308"/>
      <c r="BV13" s="308"/>
      <c r="BW13" s="308"/>
      <c r="BX13" s="308"/>
      <c r="BY13" s="308"/>
      <c r="BZ13" s="308"/>
      <c r="CA13" s="308"/>
      <c r="CB13" s="308"/>
      <c r="CC13" s="308"/>
      <c r="CD13" s="308"/>
      <c r="CE13" s="308"/>
      <c r="CF13" s="308"/>
      <c r="CG13" s="308"/>
      <c r="CH13" s="308"/>
      <c r="CI13" s="308"/>
      <c r="CJ13" s="308"/>
      <c r="CK13" s="308"/>
      <c r="CL13" s="308"/>
      <c r="CM13" s="308"/>
      <c r="CN13" s="308"/>
      <c r="CO13" s="308"/>
      <c r="CP13" s="308"/>
      <c r="CQ13" s="308"/>
      <c r="CR13" s="308"/>
      <c r="CS13" s="308"/>
      <c r="CT13" s="308"/>
      <c r="CU13" s="308"/>
      <c r="CV13" s="308"/>
      <c r="CW13" s="308"/>
      <c r="CX13" s="308"/>
      <c r="CY13" s="308"/>
      <c r="CZ13" s="308"/>
      <c r="DA13" s="308"/>
      <c r="DB13" s="308"/>
      <c r="DC13" s="308"/>
      <c r="DD13" s="308"/>
      <c r="DE13" s="308"/>
      <c r="DF13" s="308"/>
      <c r="DG13" s="308"/>
      <c r="DH13" s="308"/>
      <c r="DI13" s="308"/>
      <c r="DJ13" s="308"/>
      <c r="DK13" s="308"/>
    </row>
    <row r="14" spans="1:117" ht="24.75" customHeight="1">
      <c r="A14" s="217" t="s">
        <v>55</v>
      </c>
      <c r="B14" s="217" t="s">
        <v>54</v>
      </c>
      <c r="C14" s="217" t="s">
        <v>53</v>
      </c>
      <c r="D14" s="85" t="s">
        <v>560</v>
      </c>
      <c r="E14" s="85"/>
      <c r="F14" s="85"/>
      <c r="G14" s="85"/>
      <c r="H14" s="85"/>
      <c r="I14" s="85"/>
      <c r="J14" s="85"/>
      <c r="K14" s="85"/>
      <c r="L14" s="85"/>
      <c r="M14" s="85"/>
      <c r="N14" s="85"/>
      <c r="O14" s="85"/>
      <c r="P14" s="85"/>
      <c r="Q14" s="85"/>
      <c r="R14" s="90" t="s">
        <v>561</v>
      </c>
      <c r="S14" s="91"/>
      <c r="T14" s="91"/>
      <c r="U14" s="91"/>
      <c r="V14" s="91"/>
      <c r="W14" s="91"/>
      <c r="X14" s="91"/>
      <c r="Y14" s="91"/>
      <c r="Z14" s="91"/>
      <c r="AA14" s="91"/>
      <c r="AB14" s="91"/>
      <c r="AC14" s="91"/>
      <c r="AD14" s="91"/>
      <c r="AE14" s="92"/>
      <c r="AF14" s="309" t="s">
        <v>562</v>
      </c>
      <c r="AG14" s="309"/>
      <c r="AH14" s="309"/>
      <c r="AI14" s="309"/>
      <c r="AJ14" s="309"/>
      <c r="AK14" s="309"/>
      <c r="AL14" s="309"/>
      <c r="AM14" s="309"/>
      <c r="AN14" s="309"/>
      <c r="AO14" s="309"/>
      <c r="AP14" s="309"/>
      <c r="AQ14" s="309"/>
      <c r="AR14" s="309"/>
      <c r="AS14" s="309"/>
      <c r="AT14" s="309" t="s">
        <v>562</v>
      </c>
      <c r="AU14" s="309"/>
      <c r="AV14" s="309"/>
      <c r="AW14" s="309"/>
      <c r="AX14" s="309"/>
      <c r="AY14" s="309"/>
      <c r="AZ14" s="309"/>
      <c r="BA14" s="309"/>
      <c r="BB14" s="309"/>
      <c r="BC14" s="309"/>
      <c r="BD14" s="309"/>
      <c r="BE14" s="309"/>
      <c r="BF14" s="309"/>
      <c r="BG14" s="309"/>
      <c r="BH14" s="309"/>
      <c r="BI14" s="309"/>
      <c r="BJ14" s="309"/>
      <c r="BK14" s="309"/>
      <c r="BL14" s="309"/>
      <c r="BM14" s="309"/>
      <c r="BN14" s="309"/>
      <c r="BO14" s="309"/>
      <c r="BP14" s="309"/>
      <c r="BQ14" s="309"/>
      <c r="BR14" s="309"/>
      <c r="BS14" s="309"/>
      <c r="BT14" s="309"/>
      <c r="BU14" s="309"/>
      <c r="BV14" s="309"/>
      <c r="BW14" s="309"/>
      <c r="BX14" s="309"/>
      <c r="BY14" s="309"/>
      <c r="BZ14" s="309"/>
      <c r="CA14" s="309"/>
      <c r="CB14" s="309"/>
      <c r="CC14" s="309"/>
      <c r="CD14" s="309"/>
      <c r="CE14" s="309"/>
      <c r="CF14" s="309"/>
      <c r="CG14" s="309"/>
      <c r="CH14" s="309"/>
      <c r="CI14" s="309"/>
      <c r="CJ14" s="309"/>
      <c r="CK14" s="309"/>
      <c r="CL14" s="309"/>
      <c r="CM14" s="309"/>
      <c r="CN14" s="309"/>
      <c r="CO14" s="309"/>
      <c r="CP14" s="309"/>
      <c r="CQ14" s="309"/>
      <c r="CR14" s="309"/>
      <c r="CS14" s="309"/>
      <c r="CT14" s="309"/>
      <c r="CU14" s="309"/>
      <c r="CV14" s="309"/>
      <c r="CW14" s="309"/>
      <c r="CX14" s="309"/>
      <c r="CY14" s="309"/>
      <c r="CZ14" s="309"/>
      <c r="DA14" s="309"/>
      <c r="DB14" s="309"/>
      <c r="DC14" s="309"/>
      <c r="DD14" s="309"/>
      <c r="DE14" s="309"/>
      <c r="DF14" s="309"/>
      <c r="DG14" s="309"/>
      <c r="DH14" s="309"/>
      <c r="DI14" s="309"/>
      <c r="DJ14" s="309"/>
      <c r="DK14" s="309"/>
      <c r="DL14" s="176" t="s">
        <v>122</v>
      </c>
    </row>
    <row r="15" spans="1:117" ht="29.25" customHeight="1">
      <c r="A15" s="217"/>
      <c r="B15" s="217"/>
      <c r="C15" s="217"/>
      <c r="D15" s="85"/>
      <c r="E15" s="85"/>
      <c r="F15" s="85"/>
      <c r="G15" s="85"/>
      <c r="H15" s="85"/>
      <c r="I15" s="85"/>
      <c r="J15" s="85"/>
      <c r="K15" s="85"/>
      <c r="L15" s="85"/>
      <c r="M15" s="85"/>
      <c r="N15" s="85"/>
      <c r="O15" s="85"/>
      <c r="P15" s="85"/>
      <c r="Q15" s="85"/>
      <c r="R15" s="98"/>
      <c r="S15" s="99"/>
      <c r="T15" s="99"/>
      <c r="U15" s="99"/>
      <c r="V15" s="99"/>
      <c r="W15" s="99"/>
      <c r="X15" s="99"/>
      <c r="Y15" s="99"/>
      <c r="Z15" s="99"/>
      <c r="AA15" s="99"/>
      <c r="AB15" s="99"/>
      <c r="AC15" s="99"/>
      <c r="AD15" s="99"/>
      <c r="AE15" s="100"/>
      <c r="AF15" s="221" t="s">
        <v>563</v>
      </c>
      <c r="AG15" s="221"/>
      <c r="AH15" s="221"/>
      <c r="AI15" s="221"/>
      <c r="AJ15" s="221"/>
      <c r="AK15" s="221"/>
      <c r="AL15" s="221"/>
      <c r="AM15" s="221"/>
      <c r="AN15" s="221"/>
      <c r="AO15" s="221"/>
      <c r="AP15" s="221"/>
      <c r="AQ15" s="221"/>
      <c r="AR15" s="221"/>
      <c r="AS15" s="221"/>
      <c r="AT15" s="221" t="s">
        <v>564</v>
      </c>
      <c r="AU15" s="221"/>
      <c r="AV15" s="221"/>
      <c r="AW15" s="221"/>
      <c r="AX15" s="221"/>
      <c r="AY15" s="221"/>
      <c r="AZ15" s="221"/>
      <c r="BA15" s="221"/>
      <c r="BB15" s="221"/>
      <c r="BC15" s="221"/>
      <c r="BD15" s="221"/>
      <c r="BE15" s="221"/>
      <c r="BF15" s="221"/>
      <c r="BG15" s="221"/>
      <c r="BH15" s="221" t="s">
        <v>565</v>
      </c>
      <c r="BI15" s="221"/>
      <c r="BJ15" s="221"/>
      <c r="BK15" s="221"/>
      <c r="BL15" s="221"/>
      <c r="BM15" s="221"/>
      <c r="BN15" s="221"/>
      <c r="BO15" s="221"/>
      <c r="BP15" s="221"/>
      <c r="BQ15" s="221"/>
      <c r="BR15" s="221"/>
      <c r="BS15" s="221"/>
      <c r="BT15" s="221"/>
      <c r="BU15" s="221"/>
      <c r="BV15" s="221" t="s">
        <v>566</v>
      </c>
      <c r="BW15" s="221"/>
      <c r="BX15" s="221"/>
      <c r="BY15" s="221"/>
      <c r="BZ15" s="221"/>
      <c r="CA15" s="221"/>
      <c r="CB15" s="221"/>
      <c r="CC15" s="221"/>
      <c r="CD15" s="221"/>
      <c r="CE15" s="221"/>
      <c r="CF15" s="221"/>
      <c r="CG15" s="221"/>
      <c r="CH15" s="221"/>
      <c r="CI15" s="221"/>
      <c r="CJ15" s="221" t="s">
        <v>567</v>
      </c>
      <c r="CK15" s="221"/>
      <c r="CL15" s="221"/>
      <c r="CM15" s="221"/>
      <c r="CN15" s="221"/>
      <c r="CO15" s="221"/>
      <c r="CP15" s="221"/>
      <c r="CQ15" s="221"/>
      <c r="CR15" s="221"/>
      <c r="CS15" s="221"/>
      <c r="CT15" s="221"/>
      <c r="CU15" s="221"/>
      <c r="CV15" s="221"/>
      <c r="CW15" s="221"/>
      <c r="CX15" s="178" t="s">
        <v>568</v>
      </c>
      <c r="CY15" s="178"/>
      <c r="CZ15" s="178"/>
      <c r="DA15" s="178"/>
      <c r="DB15" s="178"/>
      <c r="DC15" s="178"/>
      <c r="DD15" s="178"/>
      <c r="DE15" s="178"/>
      <c r="DF15" s="178"/>
      <c r="DG15" s="178"/>
      <c r="DH15" s="178"/>
      <c r="DI15" s="178"/>
      <c r="DJ15" s="178"/>
      <c r="DK15" s="178"/>
      <c r="DL15" s="176"/>
    </row>
    <row r="16" spans="1:117" ht="45" customHeight="1">
      <c r="A16" s="217"/>
      <c r="B16" s="217"/>
      <c r="C16" s="217"/>
      <c r="D16" s="221" t="s">
        <v>123</v>
      </c>
      <c r="E16" s="221"/>
      <c r="F16" s="221"/>
      <c r="G16" s="221"/>
      <c r="H16" s="221"/>
      <c r="I16" s="221"/>
      <c r="J16" s="221"/>
      <c r="K16" s="217" t="s">
        <v>363</v>
      </c>
      <c r="L16" s="217"/>
      <c r="M16" s="217"/>
      <c r="N16" s="217"/>
      <c r="O16" s="217"/>
      <c r="P16" s="217"/>
      <c r="Q16" s="217"/>
      <c r="R16" s="221" t="s">
        <v>125</v>
      </c>
      <c r="S16" s="221"/>
      <c r="T16" s="221"/>
      <c r="U16" s="221"/>
      <c r="V16" s="221"/>
      <c r="W16" s="221"/>
      <c r="X16" s="221"/>
      <c r="Y16" s="217" t="s">
        <v>363</v>
      </c>
      <c r="Z16" s="217"/>
      <c r="AA16" s="217"/>
      <c r="AB16" s="217"/>
      <c r="AC16" s="217"/>
      <c r="AD16" s="217"/>
      <c r="AE16" s="217"/>
      <c r="AF16" s="221" t="s">
        <v>125</v>
      </c>
      <c r="AG16" s="221"/>
      <c r="AH16" s="221"/>
      <c r="AI16" s="221"/>
      <c r="AJ16" s="221"/>
      <c r="AK16" s="221"/>
      <c r="AL16" s="221"/>
      <c r="AM16" s="217" t="s">
        <v>363</v>
      </c>
      <c r="AN16" s="217"/>
      <c r="AO16" s="217"/>
      <c r="AP16" s="217"/>
      <c r="AQ16" s="217"/>
      <c r="AR16" s="217"/>
      <c r="AS16" s="217"/>
      <c r="AT16" s="221" t="s">
        <v>125</v>
      </c>
      <c r="AU16" s="221"/>
      <c r="AV16" s="221"/>
      <c r="AW16" s="221"/>
      <c r="AX16" s="221"/>
      <c r="AY16" s="221"/>
      <c r="AZ16" s="221"/>
      <c r="BA16" s="217" t="s">
        <v>363</v>
      </c>
      <c r="BB16" s="217"/>
      <c r="BC16" s="217"/>
      <c r="BD16" s="217"/>
      <c r="BE16" s="217"/>
      <c r="BF16" s="217"/>
      <c r="BG16" s="217"/>
      <c r="BH16" s="221" t="s">
        <v>125</v>
      </c>
      <c r="BI16" s="221"/>
      <c r="BJ16" s="221"/>
      <c r="BK16" s="221"/>
      <c r="BL16" s="221"/>
      <c r="BM16" s="221"/>
      <c r="BN16" s="221"/>
      <c r="BO16" s="217" t="s">
        <v>363</v>
      </c>
      <c r="BP16" s="217"/>
      <c r="BQ16" s="217"/>
      <c r="BR16" s="217"/>
      <c r="BS16" s="217"/>
      <c r="BT16" s="217"/>
      <c r="BU16" s="217"/>
      <c r="BV16" s="221" t="s">
        <v>125</v>
      </c>
      <c r="BW16" s="221"/>
      <c r="BX16" s="221"/>
      <c r="BY16" s="221"/>
      <c r="BZ16" s="221"/>
      <c r="CA16" s="221"/>
      <c r="CB16" s="221"/>
      <c r="CC16" s="217" t="s">
        <v>363</v>
      </c>
      <c r="CD16" s="217"/>
      <c r="CE16" s="217"/>
      <c r="CF16" s="217"/>
      <c r="CG16" s="217"/>
      <c r="CH16" s="217"/>
      <c r="CI16" s="217"/>
      <c r="CJ16" s="221" t="s">
        <v>125</v>
      </c>
      <c r="CK16" s="221"/>
      <c r="CL16" s="221"/>
      <c r="CM16" s="221"/>
      <c r="CN16" s="221"/>
      <c r="CO16" s="221"/>
      <c r="CP16" s="221"/>
      <c r="CQ16" s="217" t="s">
        <v>363</v>
      </c>
      <c r="CR16" s="217"/>
      <c r="CS16" s="217"/>
      <c r="CT16" s="217"/>
      <c r="CU16" s="217"/>
      <c r="CV16" s="217"/>
      <c r="CW16" s="217"/>
      <c r="CX16" s="221" t="s">
        <v>123</v>
      </c>
      <c r="CY16" s="221"/>
      <c r="CZ16" s="221"/>
      <c r="DA16" s="221"/>
      <c r="DB16" s="221"/>
      <c r="DC16" s="221"/>
      <c r="DD16" s="221"/>
      <c r="DE16" s="217" t="s">
        <v>124</v>
      </c>
      <c r="DF16" s="217"/>
      <c r="DG16" s="217"/>
      <c r="DH16" s="217"/>
      <c r="DI16" s="217"/>
      <c r="DJ16" s="217"/>
      <c r="DK16" s="217"/>
      <c r="DL16" s="176"/>
    </row>
    <row r="17" spans="1:116" ht="60.75" customHeight="1">
      <c r="A17" s="217"/>
      <c r="B17" s="217"/>
      <c r="C17" s="217"/>
      <c r="D17" s="107" t="s">
        <v>367</v>
      </c>
      <c r="E17" s="107" t="s">
        <v>368</v>
      </c>
      <c r="F17" s="107" t="s">
        <v>569</v>
      </c>
      <c r="G17" s="107" t="s">
        <v>570</v>
      </c>
      <c r="H17" s="107" t="s">
        <v>571</v>
      </c>
      <c r="I17" s="107" t="s">
        <v>370</v>
      </c>
      <c r="J17" s="235" t="s">
        <v>371</v>
      </c>
      <c r="K17" s="107" t="s">
        <v>367</v>
      </c>
      <c r="L17" s="107" t="s">
        <v>368</v>
      </c>
      <c r="M17" s="107" t="s">
        <v>569</v>
      </c>
      <c r="N17" s="107" t="s">
        <v>570</v>
      </c>
      <c r="O17" s="107" t="s">
        <v>571</v>
      </c>
      <c r="P17" s="107" t="s">
        <v>370</v>
      </c>
      <c r="Q17" s="235" t="s">
        <v>371</v>
      </c>
      <c r="R17" s="107" t="s">
        <v>367</v>
      </c>
      <c r="S17" s="107" t="s">
        <v>368</v>
      </c>
      <c r="T17" s="107" t="s">
        <v>569</v>
      </c>
      <c r="U17" s="107" t="s">
        <v>570</v>
      </c>
      <c r="V17" s="107" t="s">
        <v>571</v>
      </c>
      <c r="W17" s="107" t="s">
        <v>370</v>
      </c>
      <c r="X17" s="235" t="s">
        <v>371</v>
      </c>
      <c r="Y17" s="107" t="s">
        <v>367</v>
      </c>
      <c r="Z17" s="107" t="s">
        <v>368</v>
      </c>
      <c r="AA17" s="107" t="s">
        <v>569</v>
      </c>
      <c r="AB17" s="107" t="s">
        <v>570</v>
      </c>
      <c r="AC17" s="107" t="s">
        <v>571</v>
      </c>
      <c r="AD17" s="107" t="s">
        <v>370</v>
      </c>
      <c r="AE17" s="235" t="s">
        <v>371</v>
      </c>
      <c r="AF17" s="107" t="s">
        <v>367</v>
      </c>
      <c r="AG17" s="107" t="s">
        <v>368</v>
      </c>
      <c r="AH17" s="107" t="s">
        <v>569</v>
      </c>
      <c r="AI17" s="107" t="s">
        <v>570</v>
      </c>
      <c r="AJ17" s="107" t="s">
        <v>571</v>
      </c>
      <c r="AK17" s="107" t="s">
        <v>370</v>
      </c>
      <c r="AL17" s="235" t="s">
        <v>371</v>
      </c>
      <c r="AM17" s="107" t="s">
        <v>367</v>
      </c>
      <c r="AN17" s="107" t="s">
        <v>368</v>
      </c>
      <c r="AO17" s="107" t="s">
        <v>569</v>
      </c>
      <c r="AP17" s="107" t="s">
        <v>570</v>
      </c>
      <c r="AQ17" s="107" t="s">
        <v>571</v>
      </c>
      <c r="AR17" s="107" t="s">
        <v>370</v>
      </c>
      <c r="AS17" s="235" t="s">
        <v>371</v>
      </c>
      <c r="AT17" s="107" t="s">
        <v>367</v>
      </c>
      <c r="AU17" s="107" t="s">
        <v>368</v>
      </c>
      <c r="AV17" s="107" t="s">
        <v>569</v>
      </c>
      <c r="AW17" s="107" t="s">
        <v>570</v>
      </c>
      <c r="AX17" s="107" t="s">
        <v>571</v>
      </c>
      <c r="AY17" s="107" t="s">
        <v>370</v>
      </c>
      <c r="AZ17" s="235" t="s">
        <v>371</v>
      </c>
      <c r="BA17" s="107" t="s">
        <v>367</v>
      </c>
      <c r="BB17" s="107" t="s">
        <v>368</v>
      </c>
      <c r="BC17" s="107" t="s">
        <v>569</v>
      </c>
      <c r="BD17" s="107" t="s">
        <v>570</v>
      </c>
      <c r="BE17" s="107" t="s">
        <v>571</v>
      </c>
      <c r="BF17" s="107" t="s">
        <v>370</v>
      </c>
      <c r="BG17" s="235" t="s">
        <v>371</v>
      </c>
      <c r="BH17" s="107" t="s">
        <v>367</v>
      </c>
      <c r="BI17" s="107" t="s">
        <v>368</v>
      </c>
      <c r="BJ17" s="107" t="s">
        <v>569</v>
      </c>
      <c r="BK17" s="107" t="s">
        <v>570</v>
      </c>
      <c r="BL17" s="107" t="s">
        <v>571</v>
      </c>
      <c r="BM17" s="107" t="s">
        <v>370</v>
      </c>
      <c r="BN17" s="235" t="s">
        <v>371</v>
      </c>
      <c r="BO17" s="107" t="s">
        <v>367</v>
      </c>
      <c r="BP17" s="107" t="s">
        <v>368</v>
      </c>
      <c r="BQ17" s="107" t="s">
        <v>569</v>
      </c>
      <c r="BR17" s="107" t="s">
        <v>570</v>
      </c>
      <c r="BS17" s="107" t="s">
        <v>571</v>
      </c>
      <c r="BT17" s="107" t="s">
        <v>370</v>
      </c>
      <c r="BU17" s="235" t="s">
        <v>371</v>
      </c>
      <c r="BV17" s="107" t="s">
        <v>367</v>
      </c>
      <c r="BW17" s="107" t="s">
        <v>368</v>
      </c>
      <c r="BX17" s="107" t="s">
        <v>569</v>
      </c>
      <c r="BY17" s="107" t="s">
        <v>570</v>
      </c>
      <c r="BZ17" s="107" t="s">
        <v>571</v>
      </c>
      <c r="CA17" s="107" t="s">
        <v>370</v>
      </c>
      <c r="CB17" s="235" t="s">
        <v>371</v>
      </c>
      <c r="CC17" s="107" t="s">
        <v>367</v>
      </c>
      <c r="CD17" s="107" t="s">
        <v>368</v>
      </c>
      <c r="CE17" s="107" t="s">
        <v>569</v>
      </c>
      <c r="CF17" s="107" t="s">
        <v>570</v>
      </c>
      <c r="CG17" s="107" t="s">
        <v>571</v>
      </c>
      <c r="CH17" s="107" t="s">
        <v>370</v>
      </c>
      <c r="CI17" s="235" t="s">
        <v>371</v>
      </c>
      <c r="CJ17" s="107" t="s">
        <v>367</v>
      </c>
      <c r="CK17" s="107" t="s">
        <v>368</v>
      </c>
      <c r="CL17" s="107" t="s">
        <v>569</v>
      </c>
      <c r="CM17" s="107" t="s">
        <v>570</v>
      </c>
      <c r="CN17" s="107" t="s">
        <v>571</v>
      </c>
      <c r="CO17" s="107" t="s">
        <v>370</v>
      </c>
      <c r="CP17" s="235" t="s">
        <v>371</v>
      </c>
      <c r="CQ17" s="107" t="s">
        <v>367</v>
      </c>
      <c r="CR17" s="107" t="s">
        <v>368</v>
      </c>
      <c r="CS17" s="107" t="s">
        <v>569</v>
      </c>
      <c r="CT17" s="107" t="s">
        <v>570</v>
      </c>
      <c r="CU17" s="107" t="s">
        <v>571</v>
      </c>
      <c r="CV17" s="107" t="s">
        <v>370</v>
      </c>
      <c r="CW17" s="235" t="s">
        <v>371</v>
      </c>
      <c r="CX17" s="107" t="s">
        <v>367</v>
      </c>
      <c r="CY17" s="107" t="s">
        <v>368</v>
      </c>
      <c r="CZ17" s="107" t="s">
        <v>569</v>
      </c>
      <c r="DA17" s="107" t="s">
        <v>570</v>
      </c>
      <c r="DB17" s="107" t="s">
        <v>571</v>
      </c>
      <c r="DC17" s="107" t="s">
        <v>370</v>
      </c>
      <c r="DD17" s="235" t="s">
        <v>371</v>
      </c>
      <c r="DE17" s="107" t="s">
        <v>367</v>
      </c>
      <c r="DF17" s="107" t="s">
        <v>368</v>
      </c>
      <c r="DG17" s="107" t="s">
        <v>569</v>
      </c>
      <c r="DH17" s="107" t="s">
        <v>570</v>
      </c>
      <c r="DI17" s="107" t="s">
        <v>571</v>
      </c>
      <c r="DJ17" s="107" t="s">
        <v>370</v>
      </c>
      <c r="DK17" s="235" t="s">
        <v>371</v>
      </c>
      <c r="DL17" s="176"/>
    </row>
    <row r="18" spans="1:116">
      <c r="A18" s="236">
        <v>1</v>
      </c>
      <c r="B18" s="236">
        <v>2</v>
      </c>
      <c r="C18" s="236">
        <v>3</v>
      </c>
      <c r="D18" s="237" t="s">
        <v>451</v>
      </c>
      <c r="E18" s="237" t="s">
        <v>452</v>
      </c>
      <c r="F18" s="237" t="s">
        <v>453</v>
      </c>
      <c r="G18" s="237" t="s">
        <v>454</v>
      </c>
      <c r="H18" s="237" t="s">
        <v>455</v>
      </c>
      <c r="I18" s="237" t="s">
        <v>456</v>
      </c>
      <c r="J18" s="237" t="s">
        <v>457</v>
      </c>
      <c r="K18" s="237" t="s">
        <v>458</v>
      </c>
      <c r="L18" s="237" t="s">
        <v>459</v>
      </c>
      <c r="M18" s="237" t="s">
        <v>460</v>
      </c>
      <c r="N18" s="237" t="s">
        <v>461</v>
      </c>
      <c r="O18" s="237" t="s">
        <v>462</v>
      </c>
      <c r="P18" s="237" t="s">
        <v>463</v>
      </c>
      <c r="Q18" s="237" t="s">
        <v>464</v>
      </c>
      <c r="R18" s="237" t="s">
        <v>498</v>
      </c>
      <c r="S18" s="237" t="s">
        <v>499</v>
      </c>
      <c r="T18" s="237" t="s">
        <v>500</v>
      </c>
      <c r="U18" s="237" t="s">
        <v>501</v>
      </c>
      <c r="V18" s="237" t="s">
        <v>502</v>
      </c>
      <c r="W18" s="237" t="s">
        <v>503</v>
      </c>
      <c r="X18" s="237" t="s">
        <v>572</v>
      </c>
      <c r="Y18" s="237" t="s">
        <v>504</v>
      </c>
      <c r="Z18" s="237" t="s">
        <v>505</v>
      </c>
      <c r="AA18" s="237" t="s">
        <v>506</v>
      </c>
      <c r="AB18" s="237" t="s">
        <v>507</v>
      </c>
      <c r="AC18" s="237" t="s">
        <v>508</v>
      </c>
      <c r="AD18" s="237" t="s">
        <v>509</v>
      </c>
      <c r="AE18" s="237" t="s">
        <v>573</v>
      </c>
      <c r="AF18" s="237" t="s">
        <v>372</v>
      </c>
      <c r="AG18" s="237" t="s">
        <v>373</v>
      </c>
      <c r="AH18" s="237" t="s">
        <v>374</v>
      </c>
      <c r="AI18" s="237" t="s">
        <v>375</v>
      </c>
      <c r="AJ18" s="237" t="s">
        <v>376</v>
      </c>
      <c r="AK18" s="237" t="s">
        <v>377</v>
      </c>
      <c r="AL18" s="237" t="s">
        <v>378</v>
      </c>
      <c r="AM18" s="237" t="s">
        <v>379</v>
      </c>
      <c r="AN18" s="237" t="s">
        <v>380</v>
      </c>
      <c r="AO18" s="237" t="s">
        <v>381</v>
      </c>
      <c r="AP18" s="237" t="s">
        <v>382</v>
      </c>
      <c r="AQ18" s="237" t="s">
        <v>383</v>
      </c>
      <c r="AR18" s="237" t="s">
        <v>384</v>
      </c>
      <c r="AS18" s="237" t="s">
        <v>385</v>
      </c>
      <c r="AT18" s="237" t="s">
        <v>574</v>
      </c>
      <c r="AU18" s="237" t="s">
        <v>575</v>
      </c>
      <c r="AV18" s="237" t="s">
        <v>576</v>
      </c>
      <c r="AW18" s="237" t="s">
        <v>577</v>
      </c>
      <c r="AX18" s="237" t="s">
        <v>578</v>
      </c>
      <c r="AY18" s="237" t="s">
        <v>579</v>
      </c>
      <c r="AZ18" s="237" t="s">
        <v>580</v>
      </c>
      <c r="BA18" s="237" t="s">
        <v>581</v>
      </c>
      <c r="BB18" s="237" t="s">
        <v>582</v>
      </c>
      <c r="BC18" s="237" t="s">
        <v>583</v>
      </c>
      <c r="BD18" s="237" t="s">
        <v>584</v>
      </c>
      <c r="BE18" s="237" t="s">
        <v>585</v>
      </c>
      <c r="BF18" s="237" t="s">
        <v>586</v>
      </c>
      <c r="BG18" s="237" t="s">
        <v>587</v>
      </c>
      <c r="BH18" s="237" t="s">
        <v>588</v>
      </c>
      <c r="BI18" s="237" t="s">
        <v>589</v>
      </c>
      <c r="BJ18" s="237" t="s">
        <v>590</v>
      </c>
      <c r="BK18" s="237" t="s">
        <v>591</v>
      </c>
      <c r="BL18" s="237" t="s">
        <v>592</v>
      </c>
      <c r="BM18" s="237" t="s">
        <v>593</v>
      </c>
      <c r="BN18" s="237" t="s">
        <v>594</v>
      </c>
      <c r="BO18" s="237" t="s">
        <v>595</v>
      </c>
      <c r="BP18" s="237" t="s">
        <v>596</v>
      </c>
      <c r="BQ18" s="237" t="s">
        <v>597</v>
      </c>
      <c r="BR18" s="237" t="s">
        <v>598</v>
      </c>
      <c r="BS18" s="237" t="s">
        <v>599</v>
      </c>
      <c r="BT18" s="237" t="s">
        <v>600</v>
      </c>
      <c r="BU18" s="237" t="s">
        <v>601</v>
      </c>
      <c r="BV18" s="237" t="s">
        <v>588</v>
      </c>
      <c r="BW18" s="237" t="s">
        <v>589</v>
      </c>
      <c r="BX18" s="237" t="s">
        <v>590</v>
      </c>
      <c r="BY18" s="237" t="s">
        <v>591</v>
      </c>
      <c r="BZ18" s="237" t="s">
        <v>592</v>
      </c>
      <c r="CA18" s="237" t="s">
        <v>593</v>
      </c>
      <c r="CB18" s="237" t="s">
        <v>594</v>
      </c>
      <c r="CC18" s="237" t="s">
        <v>595</v>
      </c>
      <c r="CD18" s="237" t="s">
        <v>596</v>
      </c>
      <c r="CE18" s="237" t="s">
        <v>597</v>
      </c>
      <c r="CF18" s="237" t="s">
        <v>598</v>
      </c>
      <c r="CG18" s="237" t="s">
        <v>599</v>
      </c>
      <c r="CH18" s="237" t="s">
        <v>600</v>
      </c>
      <c r="CI18" s="237" t="s">
        <v>601</v>
      </c>
      <c r="CJ18" s="237" t="s">
        <v>588</v>
      </c>
      <c r="CK18" s="237" t="s">
        <v>589</v>
      </c>
      <c r="CL18" s="237" t="s">
        <v>590</v>
      </c>
      <c r="CM18" s="237" t="s">
        <v>591</v>
      </c>
      <c r="CN18" s="237" t="s">
        <v>592</v>
      </c>
      <c r="CO18" s="237" t="s">
        <v>593</v>
      </c>
      <c r="CP18" s="237" t="s">
        <v>594</v>
      </c>
      <c r="CQ18" s="237" t="s">
        <v>595</v>
      </c>
      <c r="CR18" s="237" t="s">
        <v>596</v>
      </c>
      <c r="CS18" s="237" t="s">
        <v>597</v>
      </c>
      <c r="CT18" s="237" t="s">
        <v>598</v>
      </c>
      <c r="CU18" s="237" t="s">
        <v>599</v>
      </c>
      <c r="CV18" s="237" t="s">
        <v>600</v>
      </c>
      <c r="CW18" s="237" t="s">
        <v>601</v>
      </c>
      <c r="CX18" s="237" t="s">
        <v>386</v>
      </c>
      <c r="CY18" s="237" t="s">
        <v>387</v>
      </c>
      <c r="CZ18" s="237" t="s">
        <v>388</v>
      </c>
      <c r="DA18" s="237" t="s">
        <v>389</v>
      </c>
      <c r="DB18" s="237" t="s">
        <v>390</v>
      </c>
      <c r="DC18" s="237" t="s">
        <v>391</v>
      </c>
      <c r="DD18" s="237" t="s">
        <v>392</v>
      </c>
      <c r="DE18" s="237" t="s">
        <v>393</v>
      </c>
      <c r="DF18" s="237" t="s">
        <v>394</v>
      </c>
      <c r="DG18" s="237" t="s">
        <v>395</v>
      </c>
      <c r="DH18" s="237" t="s">
        <v>396</v>
      </c>
      <c r="DI18" s="237" t="s">
        <v>397</v>
      </c>
      <c r="DJ18" s="237" t="s">
        <v>398</v>
      </c>
      <c r="DK18" s="237" t="s">
        <v>399</v>
      </c>
      <c r="DL18" s="236">
        <v>8</v>
      </c>
    </row>
    <row r="19" spans="1:116">
      <c r="A19" s="238" t="str">
        <f>'[2]2'!A18</f>
        <v>0</v>
      </c>
      <c r="B19" s="238" t="str">
        <f>'[2]2'!B18</f>
        <v>ВСЕГО по инвестиционной программе, в том числе:</v>
      </c>
      <c r="C19" s="239">
        <v>0</v>
      </c>
      <c r="D19" s="240">
        <f t="shared" ref="D19:AI19" si="0">SUM(D20:D22)</f>
        <v>1.56</v>
      </c>
      <c r="E19" s="240">
        <f t="shared" si="0"/>
        <v>0</v>
      </c>
      <c r="F19" s="240">
        <f t="shared" si="0"/>
        <v>2</v>
      </c>
      <c r="G19" s="240">
        <f t="shared" si="0"/>
        <v>0</v>
      </c>
      <c r="H19" s="240">
        <f t="shared" si="0"/>
        <v>0</v>
      </c>
      <c r="I19" s="240">
        <f t="shared" si="0"/>
        <v>0</v>
      </c>
      <c r="J19" s="240">
        <f t="shared" si="0"/>
        <v>0</v>
      </c>
      <c r="K19" s="240">
        <f t="shared" si="0"/>
        <v>0</v>
      </c>
      <c r="L19" s="240">
        <f t="shared" si="0"/>
        <v>0</v>
      </c>
      <c r="M19" s="240">
        <f t="shared" si="0"/>
        <v>0</v>
      </c>
      <c r="N19" s="240">
        <f t="shared" si="0"/>
        <v>0</v>
      </c>
      <c r="O19" s="240">
        <f t="shared" si="0"/>
        <v>0</v>
      </c>
      <c r="P19" s="240">
        <f t="shared" si="0"/>
        <v>0</v>
      </c>
      <c r="Q19" s="240">
        <f t="shared" si="0"/>
        <v>0</v>
      </c>
      <c r="R19" s="240">
        <f t="shared" si="0"/>
        <v>0</v>
      </c>
      <c r="S19" s="240">
        <f t="shared" si="0"/>
        <v>0</v>
      </c>
      <c r="T19" s="240">
        <f t="shared" si="0"/>
        <v>0</v>
      </c>
      <c r="U19" s="240">
        <f t="shared" si="0"/>
        <v>0</v>
      </c>
      <c r="V19" s="240">
        <f t="shared" si="0"/>
        <v>0</v>
      </c>
      <c r="W19" s="240">
        <f t="shared" si="0"/>
        <v>0</v>
      </c>
      <c r="X19" s="240">
        <f t="shared" si="0"/>
        <v>0</v>
      </c>
      <c r="Y19" s="240">
        <f t="shared" si="0"/>
        <v>0</v>
      </c>
      <c r="Z19" s="240">
        <f t="shared" si="0"/>
        <v>0</v>
      </c>
      <c r="AA19" s="240">
        <f t="shared" si="0"/>
        <v>0</v>
      </c>
      <c r="AB19" s="240">
        <f t="shared" si="0"/>
        <v>0</v>
      </c>
      <c r="AC19" s="240">
        <f t="shared" si="0"/>
        <v>0</v>
      </c>
      <c r="AD19" s="240">
        <f t="shared" si="0"/>
        <v>0</v>
      </c>
      <c r="AE19" s="240">
        <f t="shared" si="0"/>
        <v>0</v>
      </c>
      <c r="AF19" s="240">
        <f t="shared" si="0"/>
        <v>0.25</v>
      </c>
      <c r="AG19" s="240">
        <f t="shared" si="0"/>
        <v>0</v>
      </c>
      <c r="AH19" s="240">
        <f t="shared" si="0"/>
        <v>0</v>
      </c>
      <c r="AI19" s="240">
        <f t="shared" si="0"/>
        <v>0</v>
      </c>
      <c r="AJ19" s="240">
        <f t="shared" ref="AJ19:CU19" si="1">SUM(AJ20:AJ22)</f>
        <v>0</v>
      </c>
      <c r="AK19" s="240">
        <f t="shared" si="1"/>
        <v>0</v>
      </c>
      <c r="AL19" s="240">
        <f t="shared" si="1"/>
        <v>0</v>
      </c>
      <c r="AM19" s="240">
        <f t="shared" si="1"/>
        <v>0</v>
      </c>
      <c r="AN19" s="240">
        <f t="shared" si="1"/>
        <v>0</v>
      </c>
      <c r="AO19" s="240">
        <f t="shared" si="1"/>
        <v>0</v>
      </c>
      <c r="AP19" s="240">
        <f t="shared" si="1"/>
        <v>0</v>
      </c>
      <c r="AQ19" s="240">
        <f t="shared" si="1"/>
        <v>0</v>
      </c>
      <c r="AR19" s="240">
        <f t="shared" si="1"/>
        <v>0</v>
      </c>
      <c r="AS19" s="240">
        <f t="shared" si="1"/>
        <v>0</v>
      </c>
      <c r="AT19" s="240">
        <f t="shared" si="1"/>
        <v>0.25</v>
      </c>
      <c r="AU19" s="240">
        <f t="shared" si="1"/>
        <v>0</v>
      </c>
      <c r="AV19" s="240">
        <f t="shared" si="1"/>
        <v>2</v>
      </c>
      <c r="AW19" s="240">
        <f t="shared" si="1"/>
        <v>0</v>
      </c>
      <c r="AX19" s="240">
        <f t="shared" si="1"/>
        <v>0</v>
      </c>
      <c r="AY19" s="240">
        <f t="shared" si="1"/>
        <v>0</v>
      </c>
      <c r="AZ19" s="240">
        <f t="shared" si="1"/>
        <v>0</v>
      </c>
      <c r="BA19" s="240">
        <f t="shared" si="1"/>
        <v>0</v>
      </c>
      <c r="BB19" s="240">
        <f t="shared" si="1"/>
        <v>0</v>
      </c>
      <c r="BC19" s="240">
        <f t="shared" si="1"/>
        <v>0</v>
      </c>
      <c r="BD19" s="240">
        <f t="shared" si="1"/>
        <v>0</v>
      </c>
      <c r="BE19" s="240">
        <f t="shared" si="1"/>
        <v>0</v>
      </c>
      <c r="BF19" s="240">
        <f t="shared" si="1"/>
        <v>0</v>
      </c>
      <c r="BG19" s="240">
        <f t="shared" si="1"/>
        <v>0</v>
      </c>
      <c r="BH19" s="240">
        <f t="shared" si="1"/>
        <v>0.16</v>
      </c>
      <c r="BI19" s="240">
        <f t="shared" si="1"/>
        <v>0</v>
      </c>
      <c r="BJ19" s="240">
        <f t="shared" si="1"/>
        <v>0</v>
      </c>
      <c r="BK19" s="240">
        <f t="shared" si="1"/>
        <v>0</v>
      </c>
      <c r="BL19" s="240">
        <f t="shared" si="1"/>
        <v>0</v>
      </c>
      <c r="BM19" s="240">
        <f t="shared" si="1"/>
        <v>0</v>
      </c>
      <c r="BN19" s="240">
        <f t="shared" si="1"/>
        <v>0</v>
      </c>
      <c r="BO19" s="240">
        <f t="shared" si="1"/>
        <v>0</v>
      </c>
      <c r="BP19" s="240">
        <f t="shared" si="1"/>
        <v>0</v>
      </c>
      <c r="BQ19" s="240">
        <f t="shared" si="1"/>
        <v>0</v>
      </c>
      <c r="BR19" s="240">
        <f t="shared" si="1"/>
        <v>0</v>
      </c>
      <c r="BS19" s="240">
        <f t="shared" si="1"/>
        <v>0</v>
      </c>
      <c r="BT19" s="240">
        <f t="shared" si="1"/>
        <v>0</v>
      </c>
      <c r="BU19" s="240">
        <f t="shared" si="1"/>
        <v>2</v>
      </c>
      <c r="BV19" s="240">
        <f t="shared" si="1"/>
        <v>0.25</v>
      </c>
      <c r="BW19" s="240">
        <f t="shared" si="1"/>
        <v>0</v>
      </c>
      <c r="BX19" s="240">
        <f t="shared" si="1"/>
        <v>0</v>
      </c>
      <c r="BY19" s="240">
        <f t="shared" si="1"/>
        <v>0</v>
      </c>
      <c r="BZ19" s="240">
        <f t="shared" si="1"/>
        <v>0</v>
      </c>
      <c r="CA19" s="240" t="e">
        <f t="shared" si="1"/>
        <v>#REF!</v>
      </c>
      <c r="CB19" s="240">
        <f t="shared" si="1"/>
        <v>0</v>
      </c>
      <c r="CC19" s="240">
        <f t="shared" si="1"/>
        <v>0</v>
      </c>
      <c r="CD19" s="240">
        <f t="shared" si="1"/>
        <v>0</v>
      </c>
      <c r="CE19" s="240" t="e">
        <f t="shared" si="1"/>
        <v>#REF!</v>
      </c>
      <c r="CF19" s="240">
        <f t="shared" si="1"/>
        <v>0</v>
      </c>
      <c r="CG19" s="240">
        <f t="shared" si="1"/>
        <v>0</v>
      </c>
      <c r="CH19" s="240" t="e">
        <f t="shared" si="1"/>
        <v>#REF!</v>
      </c>
      <c r="CI19" s="240">
        <f t="shared" si="1"/>
        <v>0</v>
      </c>
      <c r="CJ19" s="240">
        <f t="shared" si="1"/>
        <v>0.65</v>
      </c>
      <c r="CK19" s="240" t="e">
        <f t="shared" si="1"/>
        <v>#REF!</v>
      </c>
      <c r="CL19" s="240">
        <f t="shared" si="1"/>
        <v>0</v>
      </c>
      <c r="CM19" s="240">
        <f t="shared" si="1"/>
        <v>0</v>
      </c>
      <c r="CN19" s="240">
        <f t="shared" si="1"/>
        <v>0</v>
      </c>
      <c r="CO19" s="240">
        <f t="shared" si="1"/>
        <v>0</v>
      </c>
      <c r="CP19" s="240">
        <f t="shared" si="1"/>
        <v>2</v>
      </c>
      <c r="CQ19" s="240">
        <f t="shared" si="1"/>
        <v>0</v>
      </c>
      <c r="CR19" s="240" t="e">
        <f t="shared" si="1"/>
        <v>#REF!</v>
      </c>
      <c r="CS19" s="240" t="e">
        <f t="shared" si="1"/>
        <v>#REF!</v>
      </c>
      <c r="CT19" s="240">
        <f t="shared" si="1"/>
        <v>0</v>
      </c>
      <c r="CU19" s="240">
        <f t="shared" si="1"/>
        <v>0</v>
      </c>
      <c r="CV19" s="240" t="e">
        <f t="shared" ref="CV19:DK19" si="2">SUM(CV20:CV22)</f>
        <v>#REF!</v>
      </c>
      <c r="CW19" s="240" t="e">
        <f t="shared" si="2"/>
        <v>#REF!</v>
      </c>
      <c r="CX19" s="240">
        <f t="shared" si="2"/>
        <v>1.56</v>
      </c>
      <c r="CY19" s="240">
        <f t="shared" si="2"/>
        <v>0</v>
      </c>
      <c r="CZ19" s="240">
        <f t="shared" si="2"/>
        <v>2</v>
      </c>
      <c r="DA19" s="240">
        <f t="shared" si="2"/>
        <v>0</v>
      </c>
      <c r="DB19" s="240">
        <f t="shared" si="2"/>
        <v>0</v>
      </c>
      <c r="DC19" s="240">
        <f t="shared" si="2"/>
        <v>0</v>
      </c>
      <c r="DD19" s="240">
        <f t="shared" si="2"/>
        <v>0</v>
      </c>
      <c r="DE19" s="240">
        <f t="shared" si="2"/>
        <v>0</v>
      </c>
      <c r="DF19" s="240">
        <f t="shared" si="2"/>
        <v>0</v>
      </c>
      <c r="DG19" s="240">
        <f t="shared" si="2"/>
        <v>0</v>
      </c>
      <c r="DH19" s="240">
        <f t="shared" si="2"/>
        <v>0</v>
      </c>
      <c r="DI19" s="240">
        <f t="shared" si="2"/>
        <v>0</v>
      </c>
      <c r="DJ19" s="240">
        <f t="shared" si="2"/>
        <v>0</v>
      </c>
      <c r="DK19" s="240">
        <f t="shared" si="2"/>
        <v>0</v>
      </c>
      <c r="DL19" s="310"/>
    </row>
    <row r="20" spans="1:116">
      <c r="A20" s="238" t="str">
        <f>'[2]2'!A19</f>
        <v>0.1</v>
      </c>
      <c r="B20" s="238" t="str">
        <f>'[2]2'!B19</f>
        <v>Технологическое присоединение, всего</v>
      </c>
      <c r="C20" s="239">
        <v>0</v>
      </c>
      <c r="D20" s="240">
        <f t="shared" ref="D20:BO20" si="3">D23</f>
        <v>0</v>
      </c>
      <c r="E20" s="240">
        <f t="shared" si="3"/>
        <v>0</v>
      </c>
      <c r="F20" s="240">
        <f t="shared" si="3"/>
        <v>0</v>
      </c>
      <c r="G20" s="240">
        <f t="shared" si="3"/>
        <v>0</v>
      </c>
      <c r="H20" s="240">
        <f t="shared" si="3"/>
        <v>0</v>
      </c>
      <c r="I20" s="240">
        <f t="shared" si="3"/>
        <v>0</v>
      </c>
      <c r="J20" s="240">
        <f t="shared" si="3"/>
        <v>0</v>
      </c>
      <c r="K20" s="240">
        <f t="shared" si="3"/>
        <v>0</v>
      </c>
      <c r="L20" s="240">
        <f t="shared" si="3"/>
        <v>0</v>
      </c>
      <c r="M20" s="240">
        <f t="shared" si="3"/>
        <v>0</v>
      </c>
      <c r="N20" s="240">
        <f t="shared" si="3"/>
        <v>0</v>
      </c>
      <c r="O20" s="240">
        <f t="shared" si="3"/>
        <v>0</v>
      </c>
      <c r="P20" s="240">
        <f t="shared" si="3"/>
        <v>0</v>
      </c>
      <c r="Q20" s="240">
        <f t="shared" si="3"/>
        <v>0</v>
      </c>
      <c r="R20" s="240">
        <f t="shared" si="3"/>
        <v>0</v>
      </c>
      <c r="S20" s="240">
        <f t="shared" si="3"/>
        <v>0</v>
      </c>
      <c r="T20" s="240">
        <f t="shared" si="3"/>
        <v>0</v>
      </c>
      <c r="U20" s="240">
        <f t="shared" si="3"/>
        <v>0</v>
      </c>
      <c r="V20" s="240">
        <f t="shared" si="3"/>
        <v>0</v>
      </c>
      <c r="W20" s="240">
        <f t="shared" si="3"/>
        <v>0</v>
      </c>
      <c r="X20" s="240">
        <f t="shared" si="3"/>
        <v>0</v>
      </c>
      <c r="Y20" s="240">
        <f t="shared" si="3"/>
        <v>0</v>
      </c>
      <c r="Z20" s="240">
        <f t="shared" si="3"/>
        <v>0</v>
      </c>
      <c r="AA20" s="240">
        <f t="shared" si="3"/>
        <v>0</v>
      </c>
      <c r="AB20" s="240">
        <f t="shared" si="3"/>
        <v>0</v>
      </c>
      <c r="AC20" s="240">
        <f t="shared" si="3"/>
        <v>0</v>
      </c>
      <c r="AD20" s="240">
        <f t="shared" si="3"/>
        <v>0</v>
      </c>
      <c r="AE20" s="240">
        <f t="shared" si="3"/>
        <v>0</v>
      </c>
      <c r="AF20" s="240">
        <f t="shared" si="3"/>
        <v>0</v>
      </c>
      <c r="AG20" s="240">
        <f t="shared" si="3"/>
        <v>0</v>
      </c>
      <c r="AH20" s="240">
        <f t="shared" si="3"/>
        <v>0</v>
      </c>
      <c r="AI20" s="240">
        <f t="shared" si="3"/>
        <v>0</v>
      </c>
      <c r="AJ20" s="240">
        <f t="shared" si="3"/>
        <v>0</v>
      </c>
      <c r="AK20" s="240">
        <f t="shared" si="3"/>
        <v>0</v>
      </c>
      <c r="AL20" s="240">
        <f t="shared" si="3"/>
        <v>0</v>
      </c>
      <c r="AM20" s="240">
        <f t="shared" si="3"/>
        <v>0</v>
      </c>
      <c r="AN20" s="240">
        <f t="shared" si="3"/>
        <v>0</v>
      </c>
      <c r="AO20" s="240">
        <f t="shared" si="3"/>
        <v>0</v>
      </c>
      <c r="AP20" s="240">
        <f t="shared" si="3"/>
        <v>0</v>
      </c>
      <c r="AQ20" s="240">
        <f t="shared" si="3"/>
        <v>0</v>
      </c>
      <c r="AR20" s="240">
        <f t="shared" si="3"/>
        <v>0</v>
      </c>
      <c r="AS20" s="240">
        <f t="shared" si="3"/>
        <v>0</v>
      </c>
      <c r="AT20" s="240">
        <f t="shared" si="3"/>
        <v>0</v>
      </c>
      <c r="AU20" s="240">
        <f t="shared" si="3"/>
        <v>0</v>
      </c>
      <c r="AV20" s="240">
        <f t="shared" si="3"/>
        <v>0</v>
      </c>
      <c r="AW20" s="240">
        <f t="shared" si="3"/>
        <v>0</v>
      </c>
      <c r="AX20" s="240">
        <f t="shared" si="3"/>
        <v>0</v>
      </c>
      <c r="AY20" s="240">
        <f t="shared" si="3"/>
        <v>0</v>
      </c>
      <c r="AZ20" s="240">
        <f t="shared" si="3"/>
        <v>0</v>
      </c>
      <c r="BA20" s="240">
        <f t="shared" si="3"/>
        <v>0</v>
      </c>
      <c r="BB20" s="240">
        <f t="shared" si="3"/>
        <v>0</v>
      </c>
      <c r="BC20" s="240">
        <f t="shared" si="3"/>
        <v>0</v>
      </c>
      <c r="BD20" s="240">
        <f t="shared" si="3"/>
        <v>0</v>
      </c>
      <c r="BE20" s="240">
        <f t="shared" si="3"/>
        <v>0</v>
      </c>
      <c r="BF20" s="240">
        <f t="shared" si="3"/>
        <v>0</v>
      </c>
      <c r="BG20" s="240">
        <f t="shared" si="3"/>
        <v>0</v>
      </c>
      <c r="BH20" s="240">
        <f t="shared" si="3"/>
        <v>0</v>
      </c>
      <c r="BI20" s="240">
        <f t="shared" si="3"/>
        <v>0</v>
      </c>
      <c r="BJ20" s="240">
        <f t="shared" si="3"/>
        <v>0</v>
      </c>
      <c r="BK20" s="240">
        <f t="shared" si="3"/>
        <v>0</v>
      </c>
      <c r="BL20" s="240">
        <f t="shared" si="3"/>
        <v>0</v>
      </c>
      <c r="BM20" s="240">
        <f t="shared" si="3"/>
        <v>0</v>
      </c>
      <c r="BN20" s="240">
        <f t="shared" si="3"/>
        <v>0</v>
      </c>
      <c r="BO20" s="240">
        <f t="shared" si="3"/>
        <v>0</v>
      </c>
      <c r="BP20" s="240">
        <f t="shared" ref="BP20:DK20" si="4">BP23</f>
        <v>0</v>
      </c>
      <c r="BQ20" s="240">
        <f t="shared" si="4"/>
        <v>0</v>
      </c>
      <c r="BR20" s="240">
        <f t="shared" si="4"/>
        <v>0</v>
      </c>
      <c r="BS20" s="240">
        <f t="shared" si="4"/>
        <v>0</v>
      </c>
      <c r="BT20" s="240">
        <f t="shared" si="4"/>
        <v>0</v>
      </c>
      <c r="BU20" s="240">
        <f t="shared" si="4"/>
        <v>0</v>
      </c>
      <c r="BV20" s="240">
        <f t="shared" si="4"/>
        <v>0</v>
      </c>
      <c r="BW20" s="240">
        <f t="shared" si="4"/>
        <v>0</v>
      </c>
      <c r="BX20" s="240">
        <f t="shared" si="4"/>
        <v>0</v>
      </c>
      <c r="BY20" s="240">
        <f t="shared" si="4"/>
        <v>0</v>
      </c>
      <c r="BZ20" s="240">
        <f t="shared" si="4"/>
        <v>0</v>
      </c>
      <c r="CA20" s="240">
        <f t="shared" si="4"/>
        <v>0</v>
      </c>
      <c r="CB20" s="240">
        <f t="shared" si="4"/>
        <v>0</v>
      </c>
      <c r="CC20" s="240">
        <f t="shared" si="4"/>
        <v>0</v>
      </c>
      <c r="CD20" s="240">
        <f t="shared" si="4"/>
        <v>0</v>
      </c>
      <c r="CE20" s="240">
        <f t="shared" si="4"/>
        <v>0</v>
      </c>
      <c r="CF20" s="240">
        <f t="shared" si="4"/>
        <v>0</v>
      </c>
      <c r="CG20" s="240">
        <f t="shared" si="4"/>
        <v>0</v>
      </c>
      <c r="CH20" s="240">
        <f t="shared" si="4"/>
        <v>0</v>
      </c>
      <c r="CI20" s="240">
        <f t="shared" si="4"/>
        <v>0</v>
      </c>
      <c r="CJ20" s="240">
        <f t="shared" si="4"/>
        <v>0</v>
      </c>
      <c r="CK20" s="240">
        <f t="shared" si="4"/>
        <v>0</v>
      </c>
      <c r="CL20" s="240">
        <f t="shared" si="4"/>
        <v>0</v>
      </c>
      <c r="CM20" s="240">
        <f t="shared" si="4"/>
        <v>0</v>
      </c>
      <c r="CN20" s="240">
        <f t="shared" si="4"/>
        <v>0</v>
      </c>
      <c r="CO20" s="240">
        <f t="shared" si="4"/>
        <v>0</v>
      </c>
      <c r="CP20" s="240">
        <f t="shared" si="4"/>
        <v>0</v>
      </c>
      <c r="CQ20" s="240">
        <f t="shared" si="4"/>
        <v>0</v>
      </c>
      <c r="CR20" s="240">
        <f t="shared" si="4"/>
        <v>0</v>
      </c>
      <c r="CS20" s="240">
        <f t="shared" si="4"/>
        <v>0</v>
      </c>
      <c r="CT20" s="240">
        <f t="shared" si="4"/>
        <v>0</v>
      </c>
      <c r="CU20" s="240">
        <f t="shared" si="4"/>
        <v>0</v>
      </c>
      <c r="CV20" s="240">
        <f t="shared" si="4"/>
        <v>0</v>
      </c>
      <c r="CW20" s="240">
        <f t="shared" si="4"/>
        <v>0</v>
      </c>
      <c r="CX20" s="240">
        <f t="shared" si="4"/>
        <v>0</v>
      </c>
      <c r="CY20" s="240">
        <f t="shared" si="4"/>
        <v>0</v>
      </c>
      <c r="CZ20" s="240">
        <f t="shared" si="4"/>
        <v>0</v>
      </c>
      <c r="DA20" s="240">
        <f t="shared" si="4"/>
        <v>0</v>
      </c>
      <c r="DB20" s="240">
        <f t="shared" si="4"/>
        <v>0</v>
      </c>
      <c r="DC20" s="240">
        <f t="shared" si="4"/>
        <v>0</v>
      </c>
      <c r="DD20" s="240">
        <f t="shared" si="4"/>
        <v>0</v>
      </c>
      <c r="DE20" s="240">
        <f t="shared" si="4"/>
        <v>0</v>
      </c>
      <c r="DF20" s="240">
        <f t="shared" si="4"/>
        <v>0</v>
      </c>
      <c r="DG20" s="240">
        <f t="shared" si="4"/>
        <v>0</v>
      </c>
      <c r="DH20" s="240">
        <f t="shared" si="4"/>
        <v>0</v>
      </c>
      <c r="DI20" s="240">
        <f t="shared" si="4"/>
        <v>0</v>
      </c>
      <c r="DJ20" s="240">
        <f t="shared" si="4"/>
        <v>0</v>
      </c>
      <c r="DK20" s="240">
        <f t="shared" si="4"/>
        <v>0</v>
      </c>
      <c r="DL20" s="310"/>
    </row>
    <row r="21" spans="1:116" ht="31.5">
      <c r="A21" s="238" t="str">
        <f>'[2]2'!A20</f>
        <v>0.2</v>
      </c>
      <c r="B21" s="238" t="str">
        <f>'[2]2'!B20</f>
        <v>Реконструкция, модернизация, техническое перевооружение, всего</v>
      </c>
      <c r="C21" s="239">
        <v>0</v>
      </c>
      <c r="D21" s="240">
        <f t="shared" ref="D21:BO21" si="5">D25</f>
        <v>0</v>
      </c>
      <c r="E21" s="240">
        <f t="shared" si="5"/>
        <v>0</v>
      </c>
      <c r="F21" s="240">
        <f t="shared" si="5"/>
        <v>2</v>
      </c>
      <c r="G21" s="240">
        <f t="shared" si="5"/>
        <v>0</v>
      </c>
      <c r="H21" s="240">
        <f t="shared" si="5"/>
        <v>0</v>
      </c>
      <c r="I21" s="240">
        <f t="shared" si="5"/>
        <v>0</v>
      </c>
      <c r="J21" s="240">
        <f t="shared" si="5"/>
        <v>0</v>
      </c>
      <c r="K21" s="240">
        <f t="shared" si="5"/>
        <v>0</v>
      </c>
      <c r="L21" s="240">
        <f t="shared" si="5"/>
        <v>0</v>
      </c>
      <c r="M21" s="240">
        <f t="shared" si="5"/>
        <v>0</v>
      </c>
      <c r="N21" s="240">
        <f t="shared" si="5"/>
        <v>0</v>
      </c>
      <c r="O21" s="240">
        <f t="shared" si="5"/>
        <v>0</v>
      </c>
      <c r="P21" s="240">
        <f t="shared" si="5"/>
        <v>0</v>
      </c>
      <c r="Q21" s="240">
        <f t="shared" si="5"/>
        <v>0</v>
      </c>
      <c r="R21" s="240">
        <f t="shared" si="5"/>
        <v>0</v>
      </c>
      <c r="S21" s="240">
        <f t="shared" si="5"/>
        <v>0</v>
      </c>
      <c r="T21" s="240">
        <f t="shared" si="5"/>
        <v>0</v>
      </c>
      <c r="U21" s="240">
        <f t="shared" si="5"/>
        <v>0</v>
      </c>
      <c r="V21" s="240">
        <f t="shared" si="5"/>
        <v>0</v>
      </c>
      <c r="W21" s="240">
        <f t="shared" si="5"/>
        <v>0</v>
      </c>
      <c r="X21" s="240">
        <f t="shared" si="5"/>
        <v>0</v>
      </c>
      <c r="Y21" s="240">
        <f t="shared" si="5"/>
        <v>0</v>
      </c>
      <c r="Z21" s="240">
        <f t="shared" si="5"/>
        <v>0</v>
      </c>
      <c r="AA21" s="240">
        <f t="shared" si="5"/>
        <v>0</v>
      </c>
      <c r="AB21" s="240">
        <f t="shared" si="5"/>
        <v>0</v>
      </c>
      <c r="AC21" s="240">
        <f t="shared" si="5"/>
        <v>0</v>
      </c>
      <c r="AD21" s="240">
        <f t="shared" si="5"/>
        <v>0</v>
      </c>
      <c r="AE21" s="240">
        <f t="shared" si="5"/>
        <v>0</v>
      </c>
      <c r="AF21" s="240">
        <f t="shared" si="5"/>
        <v>0</v>
      </c>
      <c r="AG21" s="240">
        <f t="shared" si="5"/>
        <v>0</v>
      </c>
      <c r="AH21" s="240">
        <f t="shared" si="5"/>
        <v>0</v>
      </c>
      <c r="AI21" s="240">
        <f t="shared" si="5"/>
        <v>0</v>
      </c>
      <c r="AJ21" s="240">
        <f t="shared" si="5"/>
        <v>0</v>
      </c>
      <c r="AK21" s="240">
        <f t="shared" si="5"/>
        <v>0</v>
      </c>
      <c r="AL21" s="240">
        <f t="shared" si="5"/>
        <v>0</v>
      </c>
      <c r="AM21" s="240">
        <f t="shared" si="5"/>
        <v>0</v>
      </c>
      <c r="AN21" s="240">
        <f t="shared" si="5"/>
        <v>0</v>
      </c>
      <c r="AO21" s="240">
        <f t="shared" si="5"/>
        <v>0</v>
      </c>
      <c r="AP21" s="240">
        <f t="shared" si="5"/>
        <v>0</v>
      </c>
      <c r="AQ21" s="240">
        <f t="shared" si="5"/>
        <v>0</v>
      </c>
      <c r="AR21" s="240">
        <f t="shared" si="5"/>
        <v>0</v>
      </c>
      <c r="AS21" s="240">
        <f t="shared" si="5"/>
        <v>0</v>
      </c>
      <c r="AT21" s="240">
        <f t="shared" si="5"/>
        <v>0</v>
      </c>
      <c r="AU21" s="240">
        <f t="shared" si="5"/>
        <v>0</v>
      </c>
      <c r="AV21" s="240">
        <f t="shared" si="5"/>
        <v>2</v>
      </c>
      <c r="AW21" s="240">
        <f t="shared" si="5"/>
        <v>0</v>
      </c>
      <c r="AX21" s="240">
        <f t="shared" si="5"/>
        <v>0</v>
      </c>
      <c r="AY21" s="240">
        <f t="shared" si="5"/>
        <v>0</v>
      </c>
      <c r="AZ21" s="240">
        <f t="shared" si="5"/>
        <v>0</v>
      </c>
      <c r="BA21" s="240">
        <f t="shared" si="5"/>
        <v>0</v>
      </c>
      <c r="BB21" s="240">
        <f t="shared" si="5"/>
        <v>0</v>
      </c>
      <c r="BC21" s="240">
        <f t="shared" si="5"/>
        <v>0</v>
      </c>
      <c r="BD21" s="240">
        <f t="shared" si="5"/>
        <v>0</v>
      </c>
      <c r="BE21" s="240">
        <f t="shared" si="5"/>
        <v>0</v>
      </c>
      <c r="BF21" s="240">
        <f t="shared" si="5"/>
        <v>0</v>
      </c>
      <c r="BG21" s="240">
        <f t="shared" si="5"/>
        <v>0</v>
      </c>
      <c r="BH21" s="240">
        <f t="shared" si="5"/>
        <v>0</v>
      </c>
      <c r="BI21" s="240">
        <f t="shared" si="5"/>
        <v>0</v>
      </c>
      <c r="BJ21" s="240">
        <f t="shared" si="5"/>
        <v>0</v>
      </c>
      <c r="BK21" s="240">
        <f t="shared" si="5"/>
        <v>0</v>
      </c>
      <c r="BL21" s="240">
        <f t="shared" si="5"/>
        <v>0</v>
      </c>
      <c r="BM21" s="240">
        <f t="shared" si="5"/>
        <v>0</v>
      </c>
      <c r="BN21" s="240">
        <f t="shared" si="5"/>
        <v>0</v>
      </c>
      <c r="BO21" s="240">
        <f t="shared" si="5"/>
        <v>0</v>
      </c>
      <c r="BP21" s="240">
        <f t="shared" ref="BP21:DK21" si="6">BP25</f>
        <v>0</v>
      </c>
      <c r="BQ21" s="240">
        <f t="shared" si="6"/>
        <v>0</v>
      </c>
      <c r="BR21" s="240">
        <f t="shared" si="6"/>
        <v>0</v>
      </c>
      <c r="BS21" s="240">
        <f t="shared" si="6"/>
        <v>0</v>
      </c>
      <c r="BT21" s="240">
        <f t="shared" si="6"/>
        <v>0</v>
      </c>
      <c r="BU21" s="240">
        <f t="shared" si="6"/>
        <v>2</v>
      </c>
      <c r="BV21" s="240">
        <f t="shared" si="6"/>
        <v>0</v>
      </c>
      <c r="BW21" s="240">
        <f t="shared" si="6"/>
        <v>0</v>
      </c>
      <c r="BX21" s="240">
        <f t="shared" si="6"/>
        <v>0</v>
      </c>
      <c r="BY21" s="240">
        <f t="shared" si="6"/>
        <v>0</v>
      </c>
      <c r="BZ21" s="240">
        <f t="shared" si="6"/>
        <v>0</v>
      </c>
      <c r="CA21" s="240" t="e">
        <f t="shared" si="6"/>
        <v>#REF!</v>
      </c>
      <c r="CB21" s="240">
        <f t="shared" si="6"/>
        <v>0</v>
      </c>
      <c r="CC21" s="240">
        <f t="shared" si="6"/>
        <v>0</v>
      </c>
      <c r="CD21" s="240">
        <f t="shared" si="6"/>
        <v>0</v>
      </c>
      <c r="CE21" s="240">
        <f t="shared" si="6"/>
        <v>0</v>
      </c>
      <c r="CF21" s="240">
        <f t="shared" si="6"/>
        <v>0</v>
      </c>
      <c r="CG21" s="240">
        <f t="shared" si="6"/>
        <v>0</v>
      </c>
      <c r="CH21" s="240" t="e">
        <f t="shared" si="6"/>
        <v>#REF!</v>
      </c>
      <c r="CI21" s="240">
        <f t="shared" si="6"/>
        <v>0</v>
      </c>
      <c r="CJ21" s="240">
        <f t="shared" si="6"/>
        <v>0</v>
      </c>
      <c r="CK21" s="240" t="e">
        <f t="shared" si="6"/>
        <v>#REF!</v>
      </c>
      <c r="CL21" s="240">
        <f t="shared" si="6"/>
        <v>0</v>
      </c>
      <c r="CM21" s="240">
        <f t="shared" si="6"/>
        <v>0</v>
      </c>
      <c r="CN21" s="240">
        <f t="shared" si="6"/>
        <v>0</v>
      </c>
      <c r="CO21" s="240">
        <f t="shared" si="6"/>
        <v>0</v>
      </c>
      <c r="CP21" s="240">
        <f t="shared" si="6"/>
        <v>2</v>
      </c>
      <c r="CQ21" s="240">
        <f t="shared" si="6"/>
        <v>0</v>
      </c>
      <c r="CR21" s="240" t="e">
        <f t="shared" si="6"/>
        <v>#REF!</v>
      </c>
      <c r="CS21" s="240" t="e">
        <f t="shared" si="6"/>
        <v>#REF!</v>
      </c>
      <c r="CT21" s="240">
        <f t="shared" si="6"/>
        <v>0</v>
      </c>
      <c r="CU21" s="240">
        <f t="shared" si="6"/>
        <v>0</v>
      </c>
      <c r="CV21" s="240" t="e">
        <f t="shared" si="6"/>
        <v>#REF!</v>
      </c>
      <c r="CW21" s="240" t="e">
        <f t="shared" si="6"/>
        <v>#REF!</v>
      </c>
      <c r="CX21" s="240">
        <f t="shared" si="6"/>
        <v>0</v>
      </c>
      <c r="CY21" s="240">
        <f t="shared" si="6"/>
        <v>0</v>
      </c>
      <c r="CZ21" s="240">
        <f t="shared" si="6"/>
        <v>2</v>
      </c>
      <c r="DA21" s="240">
        <f t="shared" si="6"/>
        <v>0</v>
      </c>
      <c r="DB21" s="240">
        <f t="shared" si="6"/>
        <v>0</v>
      </c>
      <c r="DC21" s="240">
        <f t="shared" si="6"/>
        <v>0</v>
      </c>
      <c r="DD21" s="240">
        <f t="shared" si="6"/>
        <v>0</v>
      </c>
      <c r="DE21" s="240">
        <f t="shared" si="6"/>
        <v>0</v>
      </c>
      <c r="DF21" s="240">
        <f t="shared" si="6"/>
        <v>0</v>
      </c>
      <c r="DG21" s="240">
        <f t="shared" si="6"/>
        <v>0</v>
      </c>
      <c r="DH21" s="240">
        <f t="shared" si="6"/>
        <v>0</v>
      </c>
      <c r="DI21" s="240">
        <f t="shared" si="6"/>
        <v>0</v>
      </c>
      <c r="DJ21" s="240">
        <f t="shared" si="6"/>
        <v>0</v>
      </c>
      <c r="DK21" s="240">
        <f t="shared" si="6"/>
        <v>0</v>
      </c>
      <c r="DL21" s="310"/>
    </row>
    <row r="22" spans="1:116">
      <c r="A22" s="238" t="str">
        <f>'[2]2'!A21</f>
        <v>0.6</v>
      </c>
      <c r="B22" s="238" t="str">
        <f>'[2]2'!B21</f>
        <v>Прочие инвестиционные проекты, всего</v>
      </c>
      <c r="C22" s="239">
        <v>0</v>
      </c>
      <c r="D22" s="240">
        <f>D36</f>
        <v>1.56</v>
      </c>
      <c r="E22" s="240">
        <f t="shared" ref="E22:BP22" si="7">E36</f>
        <v>0</v>
      </c>
      <c r="F22" s="240">
        <f t="shared" si="7"/>
        <v>0</v>
      </c>
      <c r="G22" s="240">
        <f t="shared" si="7"/>
        <v>0</v>
      </c>
      <c r="H22" s="240">
        <f t="shared" si="7"/>
        <v>0</v>
      </c>
      <c r="I22" s="240">
        <f t="shared" si="7"/>
        <v>0</v>
      </c>
      <c r="J22" s="240">
        <f t="shared" si="7"/>
        <v>0</v>
      </c>
      <c r="K22" s="240">
        <f t="shared" si="7"/>
        <v>0</v>
      </c>
      <c r="L22" s="240">
        <f t="shared" si="7"/>
        <v>0</v>
      </c>
      <c r="M22" s="240">
        <f t="shared" si="7"/>
        <v>0</v>
      </c>
      <c r="N22" s="240">
        <f t="shared" si="7"/>
        <v>0</v>
      </c>
      <c r="O22" s="240">
        <f t="shared" si="7"/>
        <v>0</v>
      </c>
      <c r="P22" s="240">
        <f t="shared" si="7"/>
        <v>0</v>
      </c>
      <c r="Q22" s="240">
        <f t="shared" si="7"/>
        <v>0</v>
      </c>
      <c r="R22" s="240">
        <f t="shared" si="7"/>
        <v>0</v>
      </c>
      <c r="S22" s="240">
        <f t="shared" si="7"/>
        <v>0</v>
      </c>
      <c r="T22" s="240">
        <f t="shared" si="7"/>
        <v>0</v>
      </c>
      <c r="U22" s="240">
        <f t="shared" si="7"/>
        <v>0</v>
      </c>
      <c r="V22" s="240">
        <f t="shared" si="7"/>
        <v>0</v>
      </c>
      <c r="W22" s="240">
        <f t="shared" si="7"/>
        <v>0</v>
      </c>
      <c r="X22" s="240">
        <f t="shared" si="7"/>
        <v>0</v>
      </c>
      <c r="Y22" s="240">
        <f t="shared" si="7"/>
        <v>0</v>
      </c>
      <c r="Z22" s="240">
        <f t="shared" si="7"/>
        <v>0</v>
      </c>
      <c r="AA22" s="240">
        <f t="shared" si="7"/>
        <v>0</v>
      </c>
      <c r="AB22" s="240">
        <f t="shared" si="7"/>
        <v>0</v>
      </c>
      <c r="AC22" s="240">
        <f t="shared" si="7"/>
        <v>0</v>
      </c>
      <c r="AD22" s="240">
        <f t="shared" si="7"/>
        <v>0</v>
      </c>
      <c r="AE22" s="240">
        <f t="shared" si="7"/>
        <v>0</v>
      </c>
      <c r="AF22" s="240">
        <f t="shared" si="7"/>
        <v>0.25</v>
      </c>
      <c r="AG22" s="240">
        <f t="shared" si="7"/>
        <v>0</v>
      </c>
      <c r="AH22" s="240">
        <f t="shared" si="7"/>
        <v>0</v>
      </c>
      <c r="AI22" s="240">
        <f t="shared" si="7"/>
        <v>0</v>
      </c>
      <c r="AJ22" s="240">
        <f t="shared" si="7"/>
        <v>0</v>
      </c>
      <c r="AK22" s="240">
        <f t="shared" si="7"/>
        <v>0</v>
      </c>
      <c r="AL22" s="240">
        <f t="shared" si="7"/>
        <v>0</v>
      </c>
      <c r="AM22" s="240">
        <f t="shared" si="7"/>
        <v>0</v>
      </c>
      <c r="AN22" s="240">
        <f t="shared" si="7"/>
        <v>0</v>
      </c>
      <c r="AO22" s="240">
        <f t="shared" si="7"/>
        <v>0</v>
      </c>
      <c r="AP22" s="240">
        <f t="shared" si="7"/>
        <v>0</v>
      </c>
      <c r="AQ22" s="240">
        <f t="shared" si="7"/>
        <v>0</v>
      </c>
      <c r="AR22" s="240">
        <f t="shared" si="7"/>
        <v>0</v>
      </c>
      <c r="AS22" s="240">
        <f t="shared" si="7"/>
        <v>0</v>
      </c>
      <c r="AT22" s="240">
        <f t="shared" si="7"/>
        <v>0.25</v>
      </c>
      <c r="AU22" s="240">
        <f t="shared" si="7"/>
        <v>0</v>
      </c>
      <c r="AV22" s="240">
        <f t="shared" si="7"/>
        <v>0</v>
      </c>
      <c r="AW22" s="240">
        <f t="shared" si="7"/>
        <v>0</v>
      </c>
      <c r="AX22" s="240">
        <f t="shared" si="7"/>
        <v>0</v>
      </c>
      <c r="AY22" s="240">
        <f t="shared" si="7"/>
        <v>0</v>
      </c>
      <c r="AZ22" s="240">
        <f t="shared" si="7"/>
        <v>0</v>
      </c>
      <c r="BA22" s="240">
        <f t="shared" si="7"/>
        <v>0</v>
      </c>
      <c r="BB22" s="240">
        <f t="shared" si="7"/>
        <v>0</v>
      </c>
      <c r="BC22" s="240">
        <f t="shared" si="7"/>
        <v>0</v>
      </c>
      <c r="BD22" s="240">
        <f t="shared" si="7"/>
        <v>0</v>
      </c>
      <c r="BE22" s="240">
        <f t="shared" si="7"/>
        <v>0</v>
      </c>
      <c r="BF22" s="240">
        <f t="shared" si="7"/>
        <v>0</v>
      </c>
      <c r="BG22" s="240">
        <f t="shared" si="7"/>
        <v>0</v>
      </c>
      <c r="BH22" s="240">
        <f t="shared" si="7"/>
        <v>0.16</v>
      </c>
      <c r="BI22" s="240">
        <f t="shared" si="7"/>
        <v>0</v>
      </c>
      <c r="BJ22" s="240">
        <f t="shared" si="7"/>
        <v>0</v>
      </c>
      <c r="BK22" s="240">
        <f t="shared" si="7"/>
        <v>0</v>
      </c>
      <c r="BL22" s="240">
        <f t="shared" si="7"/>
        <v>0</v>
      </c>
      <c r="BM22" s="240">
        <f t="shared" si="7"/>
        <v>0</v>
      </c>
      <c r="BN22" s="240">
        <f t="shared" si="7"/>
        <v>0</v>
      </c>
      <c r="BO22" s="240">
        <f t="shared" si="7"/>
        <v>0</v>
      </c>
      <c r="BP22" s="240">
        <f t="shared" si="7"/>
        <v>0</v>
      </c>
      <c r="BQ22" s="240">
        <f t="shared" ref="BQ22:DK22" si="8">BQ36</f>
        <v>0</v>
      </c>
      <c r="BR22" s="240">
        <f t="shared" si="8"/>
        <v>0</v>
      </c>
      <c r="BS22" s="240">
        <f t="shared" si="8"/>
        <v>0</v>
      </c>
      <c r="BT22" s="240">
        <f t="shared" si="8"/>
        <v>0</v>
      </c>
      <c r="BU22" s="240">
        <f t="shared" si="8"/>
        <v>0</v>
      </c>
      <c r="BV22" s="240">
        <f t="shared" si="8"/>
        <v>0.25</v>
      </c>
      <c r="BW22" s="240">
        <f t="shared" si="8"/>
        <v>0</v>
      </c>
      <c r="BX22" s="240">
        <f t="shared" si="8"/>
        <v>0</v>
      </c>
      <c r="BY22" s="240">
        <f t="shared" si="8"/>
        <v>0</v>
      </c>
      <c r="BZ22" s="240">
        <f t="shared" si="8"/>
        <v>0</v>
      </c>
      <c r="CA22" s="240" t="e">
        <f t="shared" si="8"/>
        <v>#REF!</v>
      </c>
      <c r="CB22" s="240">
        <f t="shared" si="8"/>
        <v>0</v>
      </c>
      <c r="CC22" s="240">
        <f t="shared" si="8"/>
        <v>0</v>
      </c>
      <c r="CD22" s="240">
        <f t="shared" si="8"/>
        <v>0</v>
      </c>
      <c r="CE22" s="240" t="e">
        <f t="shared" si="8"/>
        <v>#REF!</v>
      </c>
      <c r="CF22" s="240">
        <f t="shared" si="8"/>
        <v>0</v>
      </c>
      <c r="CG22" s="240">
        <f t="shared" si="8"/>
        <v>0</v>
      </c>
      <c r="CH22" s="240" t="e">
        <f t="shared" si="8"/>
        <v>#REF!</v>
      </c>
      <c r="CI22" s="240">
        <f t="shared" si="8"/>
        <v>0</v>
      </c>
      <c r="CJ22" s="240">
        <f t="shared" si="8"/>
        <v>0.65</v>
      </c>
      <c r="CK22" s="240" t="e">
        <f t="shared" si="8"/>
        <v>#REF!</v>
      </c>
      <c r="CL22" s="240">
        <f t="shared" si="8"/>
        <v>0</v>
      </c>
      <c r="CM22" s="240">
        <f t="shared" si="8"/>
        <v>0</v>
      </c>
      <c r="CN22" s="240">
        <f t="shared" si="8"/>
        <v>0</v>
      </c>
      <c r="CO22" s="240">
        <f t="shared" si="8"/>
        <v>0</v>
      </c>
      <c r="CP22" s="240">
        <f t="shared" si="8"/>
        <v>0</v>
      </c>
      <c r="CQ22" s="240">
        <f t="shared" si="8"/>
        <v>0</v>
      </c>
      <c r="CR22" s="240" t="e">
        <f t="shared" si="8"/>
        <v>#REF!</v>
      </c>
      <c r="CS22" s="240" t="e">
        <f t="shared" si="8"/>
        <v>#REF!</v>
      </c>
      <c r="CT22" s="240">
        <f t="shared" si="8"/>
        <v>0</v>
      </c>
      <c r="CU22" s="240">
        <f t="shared" si="8"/>
        <v>0</v>
      </c>
      <c r="CV22" s="240" t="e">
        <f t="shared" si="8"/>
        <v>#REF!</v>
      </c>
      <c r="CW22" s="240" t="e">
        <f t="shared" si="8"/>
        <v>#REF!</v>
      </c>
      <c r="CX22" s="240">
        <f t="shared" si="8"/>
        <v>1.56</v>
      </c>
      <c r="CY22" s="240">
        <f t="shared" si="8"/>
        <v>0</v>
      </c>
      <c r="CZ22" s="240">
        <f t="shared" si="8"/>
        <v>0</v>
      </c>
      <c r="DA22" s="240">
        <f t="shared" si="8"/>
        <v>0</v>
      </c>
      <c r="DB22" s="240">
        <f t="shared" si="8"/>
        <v>0</v>
      </c>
      <c r="DC22" s="240">
        <f t="shared" si="8"/>
        <v>0</v>
      </c>
      <c r="DD22" s="240">
        <f t="shared" si="8"/>
        <v>0</v>
      </c>
      <c r="DE22" s="240">
        <f t="shared" si="8"/>
        <v>0</v>
      </c>
      <c r="DF22" s="240">
        <f t="shared" si="8"/>
        <v>0</v>
      </c>
      <c r="DG22" s="240">
        <f t="shared" si="8"/>
        <v>0</v>
      </c>
      <c r="DH22" s="240">
        <f t="shared" si="8"/>
        <v>0</v>
      </c>
      <c r="DI22" s="240">
        <f t="shared" si="8"/>
        <v>0</v>
      </c>
      <c r="DJ22" s="240">
        <f t="shared" si="8"/>
        <v>0</v>
      </c>
      <c r="DK22" s="240">
        <f t="shared" si="8"/>
        <v>0</v>
      </c>
      <c r="DL22" s="310"/>
    </row>
    <row r="23" spans="1:116">
      <c r="A23" s="238">
        <f>'[2]2'!A22</f>
        <v>0</v>
      </c>
      <c r="B23" s="238" t="str">
        <f>'[2]2'!B22</f>
        <v>Технологическое присоединение, всего, в том числе:</v>
      </c>
      <c r="C23" s="239">
        <v>0</v>
      </c>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M23" s="240"/>
      <c r="AN23" s="240"/>
      <c r="AO23" s="240"/>
      <c r="AP23" s="240"/>
      <c r="AQ23" s="240"/>
      <c r="AR23" s="240"/>
      <c r="AS23" s="240"/>
      <c r="AT23" s="240"/>
      <c r="AU23" s="240"/>
      <c r="AV23" s="240"/>
      <c r="AW23" s="240"/>
      <c r="AX23" s="240"/>
      <c r="AY23" s="240"/>
      <c r="AZ23" s="240"/>
      <c r="BA23" s="240"/>
      <c r="BB23" s="240"/>
      <c r="BC23" s="240"/>
      <c r="BD23" s="240"/>
      <c r="BE23" s="240"/>
      <c r="BF23" s="240"/>
      <c r="BG23" s="240"/>
      <c r="BH23" s="240"/>
      <c r="BI23" s="240"/>
      <c r="BJ23" s="240"/>
      <c r="BK23" s="240"/>
      <c r="BL23" s="240"/>
      <c r="BM23" s="240"/>
      <c r="BN23" s="240"/>
      <c r="BO23" s="240"/>
      <c r="BP23" s="240"/>
      <c r="BQ23" s="240"/>
      <c r="BR23" s="240"/>
      <c r="BS23" s="240"/>
      <c r="BT23" s="240"/>
      <c r="BU23" s="240"/>
      <c r="BV23" s="240"/>
      <c r="BW23" s="240"/>
      <c r="BX23" s="240"/>
      <c r="BY23" s="240"/>
      <c r="BZ23" s="240"/>
      <c r="CA23" s="240"/>
      <c r="CB23" s="240"/>
      <c r="CC23" s="240"/>
      <c r="CD23" s="240"/>
      <c r="CE23" s="240"/>
      <c r="CF23" s="240"/>
      <c r="CG23" s="240"/>
      <c r="CH23" s="240"/>
      <c r="CI23" s="240"/>
      <c r="CJ23" s="240"/>
      <c r="CK23" s="240"/>
      <c r="CL23" s="240"/>
      <c r="CM23" s="240"/>
      <c r="CN23" s="240"/>
      <c r="CO23" s="240"/>
      <c r="CP23" s="240"/>
      <c r="CQ23" s="240"/>
      <c r="CR23" s="240"/>
      <c r="CS23" s="240"/>
      <c r="CT23" s="240"/>
      <c r="CU23" s="240"/>
      <c r="CV23" s="240"/>
      <c r="CW23" s="240"/>
      <c r="CX23" s="240"/>
      <c r="CY23" s="240"/>
      <c r="CZ23" s="240"/>
      <c r="DA23" s="240"/>
      <c r="DB23" s="240"/>
      <c r="DC23" s="240"/>
      <c r="DD23" s="240"/>
      <c r="DE23" s="240"/>
      <c r="DF23" s="240"/>
      <c r="DG23" s="240"/>
      <c r="DH23" s="240"/>
      <c r="DI23" s="240"/>
      <c r="DJ23" s="240"/>
      <c r="DK23" s="240"/>
      <c r="DL23" s="310"/>
    </row>
    <row r="24" spans="1:116">
      <c r="A24" s="238">
        <f>'[2]2'!A23</f>
        <v>0</v>
      </c>
      <c r="B24" s="238" t="str">
        <f>'[2]2'!B23</f>
        <v>Республика Марий Эл</v>
      </c>
      <c r="C24" s="239">
        <v>0</v>
      </c>
      <c r="D24" s="240"/>
      <c r="E24" s="240"/>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0"/>
      <c r="AM24" s="240"/>
      <c r="AN24" s="240"/>
      <c r="AO24" s="240"/>
      <c r="AP24" s="240"/>
      <c r="AQ24" s="240"/>
      <c r="AR24" s="240"/>
      <c r="AS24" s="240"/>
      <c r="AT24" s="240"/>
      <c r="AU24" s="240"/>
      <c r="AV24" s="240"/>
      <c r="AW24" s="240"/>
      <c r="AX24" s="240"/>
      <c r="AY24" s="240"/>
      <c r="AZ24" s="240"/>
      <c r="BA24" s="240"/>
      <c r="BB24" s="240"/>
      <c r="BC24" s="240"/>
      <c r="BD24" s="240"/>
      <c r="BE24" s="240"/>
      <c r="BF24" s="240"/>
      <c r="BG24" s="240"/>
      <c r="BH24" s="240"/>
      <c r="BI24" s="240"/>
      <c r="BJ24" s="240"/>
      <c r="BK24" s="240"/>
      <c r="BL24" s="240"/>
      <c r="BM24" s="240"/>
      <c r="BN24" s="240"/>
      <c r="BO24" s="240"/>
      <c r="BP24" s="240"/>
      <c r="BQ24" s="240"/>
      <c r="BR24" s="240"/>
      <c r="BS24" s="240"/>
      <c r="BT24" s="240"/>
      <c r="BU24" s="240"/>
      <c r="BV24" s="240"/>
      <c r="BW24" s="240"/>
      <c r="BX24" s="240"/>
      <c r="BY24" s="240"/>
      <c r="BZ24" s="240"/>
      <c r="CA24" s="240"/>
      <c r="CB24" s="240"/>
      <c r="CC24" s="240"/>
      <c r="CD24" s="240"/>
      <c r="CE24" s="240"/>
      <c r="CF24" s="240"/>
      <c r="CG24" s="240"/>
      <c r="CH24" s="240"/>
      <c r="CI24" s="240"/>
      <c r="CJ24" s="240"/>
      <c r="CK24" s="240"/>
      <c r="CL24" s="240"/>
      <c r="CM24" s="240"/>
      <c r="CN24" s="240"/>
      <c r="CO24" s="240"/>
      <c r="CP24" s="240"/>
      <c r="CQ24" s="240"/>
      <c r="CR24" s="240"/>
      <c r="CS24" s="240"/>
      <c r="CT24" s="240"/>
      <c r="CU24" s="240"/>
      <c r="CV24" s="240"/>
      <c r="CW24" s="240"/>
      <c r="CX24" s="240"/>
      <c r="CY24" s="240"/>
      <c r="CZ24" s="240"/>
      <c r="DA24" s="240"/>
      <c r="DB24" s="240"/>
      <c r="DC24" s="240"/>
      <c r="DD24" s="240"/>
      <c r="DE24" s="240"/>
      <c r="DF24" s="240"/>
      <c r="DG24" s="240"/>
      <c r="DH24" s="240"/>
      <c r="DI24" s="240"/>
      <c r="DJ24" s="240"/>
      <c r="DK24" s="240"/>
      <c r="DL24" s="310"/>
    </row>
    <row r="25" spans="1:116" ht="47.25">
      <c r="A25" s="238" t="str">
        <f>'[2]2'!A24</f>
        <v>1.2.2</v>
      </c>
      <c r="B25" s="238" t="str">
        <f>'[2]2'!B24</f>
        <v>Реконструкция, модернизация, техническое перевооружение линий электропередачи, всего, в том числе:</v>
      </c>
      <c r="C25" s="239">
        <v>0</v>
      </c>
      <c r="D25" s="240">
        <f t="shared" ref="D25:S26" si="9">D26</f>
        <v>0</v>
      </c>
      <c r="E25" s="240">
        <f t="shared" si="9"/>
        <v>0</v>
      </c>
      <c r="F25" s="240">
        <f t="shared" si="9"/>
        <v>2</v>
      </c>
      <c r="G25" s="240">
        <f t="shared" si="9"/>
        <v>0</v>
      </c>
      <c r="H25" s="240">
        <f t="shared" si="9"/>
        <v>0</v>
      </c>
      <c r="I25" s="240">
        <f t="shared" si="9"/>
        <v>0</v>
      </c>
      <c r="J25" s="240">
        <f t="shared" si="9"/>
        <v>0</v>
      </c>
      <c r="K25" s="240">
        <f t="shared" si="9"/>
        <v>0</v>
      </c>
      <c r="L25" s="240">
        <f t="shared" si="9"/>
        <v>0</v>
      </c>
      <c r="M25" s="240">
        <f t="shared" si="9"/>
        <v>0</v>
      </c>
      <c r="N25" s="240">
        <f t="shared" si="9"/>
        <v>0</v>
      </c>
      <c r="O25" s="240">
        <f t="shared" si="9"/>
        <v>0</v>
      </c>
      <c r="P25" s="240">
        <f t="shared" si="9"/>
        <v>0</v>
      </c>
      <c r="Q25" s="240">
        <f t="shared" si="9"/>
        <v>0</v>
      </c>
      <c r="R25" s="240">
        <f t="shared" si="9"/>
        <v>0</v>
      </c>
      <c r="S25" s="240">
        <f t="shared" si="9"/>
        <v>0</v>
      </c>
      <c r="T25" s="240">
        <f t="shared" ref="T25:AI26" si="10">T26</f>
        <v>0</v>
      </c>
      <c r="U25" s="240">
        <f t="shared" si="10"/>
        <v>0</v>
      </c>
      <c r="V25" s="240">
        <f t="shared" si="10"/>
        <v>0</v>
      </c>
      <c r="W25" s="240">
        <f t="shared" si="10"/>
        <v>0</v>
      </c>
      <c r="X25" s="240">
        <f t="shared" si="10"/>
        <v>0</v>
      </c>
      <c r="Y25" s="240">
        <f t="shared" si="10"/>
        <v>0</v>
      </c>
      <c r="Z25" s="240">
        <f t="shared" si="10"/>
        <v>0</v>
      </c>
      <c r="AA25" s="240">
        <f t="shared" si="10"/>
        <v>0</v>
      </c>
      <c r="AB25" s="240">
        <f t="shared" si="10"/>
        <v>0</v>
      </c>
      <c r="AC25" s="240">
        <f t="shared" si="10"/>
        <v>0</v>
      </c>
      <c r="AD25" s="240">
        <f t="shared" si="10"/>
        <v>0</v>
      </c>
      <c r="AE25" s="240">
        <f t="shared" si="10"/>
        <v>0</v>
      </c>
      <c r="AF25" s="240">
        <f t="shared" si="10"/>
        <v>0</v>
      </c>
      <c r="AG25" s="240">
        <f t="shared" si="10"/>
        <v>0</v>
      </c>
      <c r="AH25" s="240">
        <f t="shared" si="10"/>
        <v>0</v>
      </c>
      <c r="AI25" s="240">
        <f t="shared" si="10"/>
        <v>0</v>
      </c>
      <c r="AJ25" s="240">
        <f t="shared" ref="AJ25:AY26" si="11">AJ26</f>
        <v>0</v>
      </c>
      <c r="AK25" s="240">
        <f t="shared" si="11"/>
        <v>0</v>
      </c>
      <c r="AL25" s="240">
        <f t="shared" si="11"/>
        <v>0</v>
      </c>
      <c r="AM25" s="240">
        <f t="shared" si="11"/>
        <v>0</v>
      </c>
      <c r="AN25" s="240">
        <f t="shared" si="11"/>
        <v>0</v>
      </c>
      <c r="AO25" s="240">
        <f t="shared" si="11"/>
        <v>0</v>
      </c>
      <c r="AP25" s="240">
        <f t="shared" si="11"/>
        <v>0</v>
      </c>
      <c r="AQ25" s="240">
        <f t="shared" si="11"/>
        <v>0</v>
      </c>
      <c r="AR25" s="240">
        <f t="shared" si="11"/>
        <v>0</v>
      </c>
      <c r="AS25" s="240">
        <f t="shared" si="11"/>
        <v>0</v>
      </c>
      <c r="AT25" s="240">
        <f t="shared" si="11"/>
        <v>0</v>
      </c>
      <c r="AU25" s="240">
        <f t="shared" si="11"/>
        <v>0</v>
      </c>
      <c r="AV25" s="240">
        <f t="shared" si="11"/>
        <v>2</v>
      </c>
      <c r="AW25" s="240">
        <f t="shared" si="11"/>
        <v>0</v>
      </c>
      <c r="AX25" s="240">
        <f t="shared" si="11"/>
        <v>0</v>
      </c>
      <c r="AY25" s="240">
        <f t="shared" si="11"/>
        <v>0</v>
      </c>
      <c r="AZ25" s="240">
        <f t="shared" ref="AZ25:BO26" si="12">AZ26</f>
        <v>0</v>
      </c>
      <c r="BA25" s="240">
        <f t="shared" si="12"/>
        <v>0</v>
      </c>
      <c r="BB25" s="240">
        <f t="shared" si="12"/>
        <v>0</v>
      </c>
      <c r="BC25" s="240">
        <f t="shared" si="12"/>
        <v>0</v>
      </c>
      <c r="BD25" s="240">
        <f t="shared" si="12"/>
        <v>0</v>
      </c>
      <c r="BE25" s="240">
        <f t="shared" si="12"/>
        <v>0</v>
      </c>
      <c r="BF25" s="240">
        <f t="shared" si="12"/>
        <v>0</v>
      </c>
      <c r="BG25" s="240">
        <f t="shared" si="12"/>
        <v>0</v>
      </c>
      <c r="BH25" s="240">
        <f t="shared" si="12"/>
        <v>0</v>
      </c>
      <c r="BI25" s="240">
        <f t="shared" si="12"/>
        <v>0</v>
      </c>
      <c r="BJ25" s="240">
        <f t="shared" si="12"/>
        <v>0</v>
      </c>
      <c r="BK25" s="240">
        <f t="shared" si="12"/>
        <v>0</v>
      </c>
      <c r="BL25" s="240">
        <f t="shared" si="12"/>
        <v>0</v>
      </c>
      <c r="BM25" s="240">
        <f t="shared" si="12"/>
        <v>0</v>
      </c>
      <c r="BN25" s="240">
        <f t="shared" si="12"/>
        <v>0</v>
      </c>
      <c r="BO25" s="240">
        <f t="shared" si="12"/>
        <v>0</v>
      </c>
      <c r="BP25" s="240">
        <f t="shared" ref="BP25:CE26" si="13">BP26</f>
        <v>0</v>
      </c>
      <c r="BQ25" s="240">
        <f t="shared" si="13"/>
        <v>0</v>
      </c>
      <c r="BR25" s="240">
        <f t="shared" si="13"/>
        <v>0</v>
      </c>
      <c r="BS25" s="240">
        <f t="shared" si="13"/>
        <v>0</v>
      </c>
      <c r="BT25" s="240">
        <f t="shared" si="13"/>
        <v>0</v>
      </c>
      <c r="BU25" s="240">
        <f t="shared" si="13"/>
        <v>2</v>
      </c>
      <c r="BV25" s="240">
        <f t="shared" si="13"/>
        <v>0</v>
      </c>
      <c r="BW25" s="240">
        <f t="shared" si="13"/>
        <v>0</v>
      </c>
      <c r="BX25" s="240">
        <f t="shared" si="13"/>
        <v>0</v>
      </c>
      <c r="BY25" s="240">
        <f t="shared" si="13"/>
        <v>0</v>
      </c>
      <c r="BZ25" s="240">
        <f t="shared" si="13"/>
        <v>0</v>
      </c>
      <c r="CA25" s="240" t="e">
        <f t="shared" si="13"/>
        <v>#REF!</v>
      </c>
      <c r="CB25" s="240">
        <f t="shared" si="13"/>
        <v>0</v>
      </c>
      <c r="CC25" s="240">
        <f t="shared" si="13"/>
        <v>0</v>
      </c>
      <c r="CD25" s="240">
        <f t="shared" si="13"/>
        <v>0</v>
      </c>
      <c r="CE25" s="240">
        <f t="shared" si="13"/>
        <v>0</v>
      </c>
      <c r="CF25" s="240">
        <f t="shared" ref="CF25:CU26" si="14">CF26</f>
        <v>0</v>
      </c>
      <c r="CG25" s="240">
        <f t="shared" si="14"/>
        <v>0</v>
      </c>
      <c r="CH25" s="240" t="e">
        <f t="shared" si="14"/>
        <v>#REF!</v>
      </c>
      <c r="CI25" s="240">
        <f t="shared" si="14"/>
        <v>0</v>
      </c>
      <c r="CJ25" s="240">
        <f t="shared" si="14"/>
        <v>0</v>
      </c>
      <c r="CK25" s="240" t="e">
        <f t="shared" si="14"/>
        <v>#REF!</v>
      </c>
      <c r="CL25" s="240">
        <f t="shared" si="14"/>
        <v>0</v>
      </c>
      <c r="CM25" s="240">
        <f t="shared" si="14"/>
        <v>0</v>
      </c>
      <c r="CN25" s="240">
        <f t="shared" si="14"/>
        <v>0</v>
      </c>
      <c r="CO25" s="240">
        <f t="shared" si="14"/>
        <v>0</v>
      </c>
      <c r="CP25" s="240">
        <f t="shared" si="14"/>
        <v>2</v>
      </c>
      <c r="CQ25" s="240">
        <f t="shared" si="14"/>
        <v>0</v>
      </c>
      <c r="CR25" s="240" t="e">
        <f t="shared" si="14"/>
        <v>#REF!</v>
      </c>
      <c r="CS25" s="240" t="e">
        <f t="shared" si="14"/>
        <v>#REF!</v>
      </c>
      <c r="CT25" s="240">
        <f t="shared" si="14"/>
        <v>0</v>
      </c>
      <c r="CU25" s="240">
        <f t="shared" si="14"/>
        <v>0</v>
      </c>
      <c r="CV25" s="240" t="e">
        <f t="shared" ref="CV25:DK26" si="15">CV26</f>
        <v>#REF!</v>
      </c>
      <c r="CW25" s="240" t="e">
        <f t="shared" si="15"/>
        <v>#REF!</v>
      </c>
      <c r="CX25" s="240">
        <f t="shared" si="15"/>
        <v>0</v>
      </c>
      <c r="CY25" s="240">
        <f t="shared" si="15"/>
        <v>0</v>
      </c>
      <c r="CZ25" s="240">
        <f t="shared" si="15"/>
        <v>2</v>
      </c>
      <c r="DA25" s="240">
        <f t="shared" si="15"/>
        <v>0</v>
      </c>
      <c r="DB25" s="240">
        <f t="shared" si="15"/>
        <v>0</v>
      </c>
      <c r="DC25" s="240">
        <f t="shared" si="15"/>
        <v>0</v>
      </c>
      <c r="DD25" s="240">
        <f t="shared" si="15"/>
        <v>0</v>
      </c>
      <c r="DE25" s="240">
        <f t="shared" si="15"/>
        <v>0</v>
      </c>
      <c r="DF25" s="240">
        <f t="shared" si="15"/>
        <v>0</v>
      </c>
      <c r="DG25" s="240">
        <f t="shared" si="15"/>
        <v>0</v>
      </c>
      <c r="DH25" s="240">
        <f t="shared" si="15"/>
        <v>0</v>
      </c>
      <c r="DI25" s="240">
        <f t="shared" si="15"/>
        <v>0</v>
      </c>
      <c r="DJ25" s="240">
        <f t="shared" si="15"/>
        <v>0</v>
      </c>
      <c r="DK25" s="240">
        <f t="shared" si="15"/>
        <v>0</v>
      </c>
      <c r="DL25" s="310"/>
    </row>
    <row r="26" spans="1:116" ht="58.5" customHeight="1">
      <c r="A26" s="238" t="str">
        <f>'[2]2'!A25</f>
        <v>1.2.2.1</v>
      </c>
      <c r="B26" s="238" t="str">
        <f>'[2]2'!B25</f>
        <v>Реконструкция линий электропередачи, всего, в том числе:</v>
      </c>
      <c r="C26" s="239">
        <v>0</v>
      </c>
      <c r="D26" s="240">
        <f t="shared" si="9"/>
        <v>0</v>
      </c>
      <c r="E26" s="240">
        <f t="shared" si="9"/>
        <v>0</v>
      </c>
      <c r="F26" s="240">
        <f t="shared" si="9"/>
        <v>2</v>
      </c>
      <c r="G26" s="240">
        <f t="shared" si="9"/>
        <v>0</v>
      </c>
      <c r="H26" s="240">
        <f t="shared" si="9"/>
        <v>0</v>
      </c>
      <c r="I26" s="240">
        <f t="shared" si="9"/>
        <v>0</v>
      </c>
      <c r="J26" s="240">
        <f t="shared" si="9"/>
        <v>0</v>
      </c>
      <c r="K26" s="240">
        <f t="shared" si="9"/>
        <v>0</v>
      </c>
      <c r="L26" s="240">
        <f t="shared" si="9"/>
        <v>0</v>
      </c>
      <c r="M26" s="240">
        <f t="shared" si="9"/>
        <v>0</v>
      </c>
      <c r="N26" s="240">
        <f t="shared" si="9"/>
        <v>0</v>
      </c>
      <c r="O26" s="240">
        <f t="shared" si="9"/>
        <v>0</v>
      </c>
      <c r="P26" s="240">
        <f t="shared" si="9"/>
        <v>0</v>
      </c>
      <c r="Q26" s="240">
        <f t="shared" si="9"/>
        <v>0</v>
      </c>
      <c r="R26" s="240">
        <f t="shared" si="9"/>
        <v>0</v>
      </c>
      <c r="S26" s="240">
        <f t="shared" si="9"/>
        <v>0</v>
      </c>
      <c r="T26" s="240">
        <f t="shared" si="10"/>
        <v>0</v>
      </c>
      <c r="U26" s="240">
        <f t="shared" si="10"/>
        <v>0</v>
      </c>
      <c r="V26" s="240">
        <f t="shared" si="10"/>
        <v>0</v>
      </c>
      <c r="W26" s="240">
        <f t="shared" si="10"/>
        <v>0</v>
      </c>
      <c r="X26" s="240">
        <f t="shared" si="10"/>
        <v>0</v>
      </c>
      <c r="Y26" s="240">
        <f t="shared" si="10"/>
        <v>0</v>
      </c>
      <c r="Z26" s="240">
        <f t="shared" si="10"/>
        <v>0</v>
      </c>
      <c r="AA26" s="240">
        <f t="shared" si="10"/>
        <v>0</v>
      </c>
      <c r="AB26" s="240">
        <f t="shared" si="10"/>
        <v>0</v>
      </c>
      <c r="AC26" s="240">
        <f t="shared" si="10"/>
        <v>0</v>
      </c>
      <c r="AD26" s="240">
        <f t="shared" si="10"/>
        <v>0</v>
      </c>
      <c r="AE26" s="240">
        <f t="shared" si="10"/>
        <v>0</v>
      </c>
      <c r="AF26" s="240">
        <f t="shared" si="10"/>
        <v>0</v>
      </c>
      <c r="AG26" s="240">
        <f t="shared" si="10"/>
        <v>0</v>
      </c>
      <c r="AH26" s="240">
        <f t="shared" si="10"/>
        <v>0</v>
      </c>
      <c r="AI26" s="240">
        <f t="shared" si="10"/>
        <v>0</v>
      </c>
      <c r="AJ26" s="240">
        <f t="shared" si="11"/>
        <v>0</v>
      </c>
      <c r="AK26" s="240">
        <f t="shared" si="11"/>
        <v>0</v>
      </c>
      <c r="AL26" s="240">
        <f t="shared" si="11"/>
        <v>0</v>
      </c>
      <c r="AM26" s="240">
        <f t="shared" si="11"/>
        <v>0</v>
      </c>
      <c r="AN26" s="240">
        <f t="shared" si="11"/>
        <v>0</v>
      </c>
      <c r="AO26" s="240">
        <f t="shared" si="11"/>
        <v>0</v>
      </c>
      <c r="AP26" s="240">
        <f t="shared" si="11"/>
        <v>0</v>
      </c>
      <c r="AQ26" s="240">
        <f t="shared" si="11"/>
        <v>0</v>
      </c>
      <c r="AR26" s="240">
        <f t="shared" si="11"/>
        <v>0</v>
      </c>
      <c r="AS26" s="240">
        <f t="shared" si="11"/>
        <v>0</v>
      </c>
      <c r="AT26" s="240">
        <f t="shared" si="11"/>
        <v>0</v>
      </c>
      <c r="AU26" s="240">
        <f t="shared" si="11"/>
        <v>0</v>
      </c>
      <c r="AV26" s="240">
        <f t="shared" si="11"/>
        <v>2</v>
      </c>
      <c r="AW26" s="240">
        <f t="shared" si="11"/>
        <v>0</v>
      </c>
      <c r="AX26" s="240">
        <f t="shared" si="11"/>
        <v>0</v>
      </c>
      <c r="AY26" s="240">
        <f t="shared" si="11"/>
        <v>0</v>
      </c>
      <c r="AZ26" s="240">
        <f t="shared" si="12"/>
        <v>0</v>
      </c>
      <c r="BA26" s="240">
        <f t="shared" si="12"/>
        <v>0</v>
      </c>
      <c r="BB26" s="240">
        <f t="shared" si="12"/>
        <v>0</v>
      </c>
      <c r="BC26" s="240">
        <f t="shared" si="12"/>
        <v>0</v>
      </c>
      <c r="BD26" s="240">
        <f t="shared" si="12"/>
        <v>0</v>
      </c>
      <c r="BE26" s="240">
        <f t="shared" si="12"/>
        <v>0</v>
      </c>
      <c r="BF26" s="240">
        <f t="shared" si="12"/>
        <v>0</v>
      </c>
      <c r="BG26" s="240">
        <f t="shared" si="12"/>
        <v>0</v>
      </c>
      <c r="BH26" s="240">
        <f t="shared" si="12"/>
        <v>0</v>
      </c>
      <c r="BI26" s="240">
        <f t="shared" si="12"/>
        <v>0</v>
      </c>
      <c r="BJ26" s="240">
        <f t="shared" si="12"/>
        <v>0</v>
      </c>
      <c r="BK26" s="240">
        <f t="shared" si="12"/>
        <v>0</v>
      </c>
      <c r="BL26" s="240">
        <f t="shared" si="12"/>
        <v>0</v>
      </c>
      <c r="BM26" s="240">
        <f t="shared" si="12"/>
        <v>0</v>
      </c>
      <c r="BN26" s="240">
        <f t="shared" si="12"/>
        <v>0</v>
      </c>
      <c r="BO26" s="240">
        <f t="shared" si="12"/>
        <v>0</v>
      </c>
      <c r="BP26" s="240">
        <f t="shared" si="13"/>
        <v>0</v>
      </c>
      <c r="BQ26" s="240">
        <f t="shared" si="13"/>
        <v>0</v>
      </c>
      <c r="BR26" s="240">
        <f t="shared" si="13"/>
        <v>0</v>
      </c>
      <c r="BS26" s="240">
        <f t="shared" si="13"/>
        <v>0</v>
      </c>
      <c r="BT26" s="240">
        <f t="shared" si="13"/>
        <v>0</v>
      </c>
      <c r="BU26" s="240">
        <f t="shared" si="13"/>
        <v>2</v>
      </c>
      <c r="BV26" s="240">
        <f t="shared" si="13"/>
        <v>0</v>
      </c>
      <c r="BW26" s="240">
        <f t="shared" si="13"/>
        <v>0</v>
      </c>
      <c r="BX26" s="240">
        <f t="shared" si="13"/>
        <v>0</v>
      </c>
      <c r="BY26" s="240">
        <f t="shared" si="13"/>
        <v>0</v>
      </c>
      <c r="BZ26" s="240">
        <f t="shared" si="13"/>
        <v>0</v>
      </c>
      <c r="CA26" s="240" t="e">
        <f t="shared" si="13"/>
        <v>#REF!</v>
      </c>
      <c r="CB26" s="240">
        <f t="shared" si="13"/>
        <v>0</v>
      </c>
      <c r="CC26" s="240">
        <f t="shared" si="13"/>
        <v>0</v>
      </c>
      <c r="CD26" s="240">
        <f t="shared" si="13"/>
        <v>0</v>
      </c>
      <c r="CE26" s="240">
        <f t="shared" si="13"/>
        <v>0</v>
      </c>
      <c r="CF26" s="240">
        <f t="shared" si="14"/>
        <v>0</v>
      </c>
      <c r="CG26" s="240">
        <f t="shared" si="14"/>
        <v>0</v>
      </c>
      <c r="CH26" s="240" t="e">
        <f t="shared" si="14"/>
        <v>#REF!</v>
      </c>
      <c r="CI26" s="240">
        <f t="shared" si="14"/>
        <v>0</v>
      </c>
      <c r="CJ26" s="240">
        <f t="shared" si="14"/>
        <v>0</v>
      </c>
      <c r="CK26" s="240" t="e">
        <f t="shared" si="14"/>
        <v>#REF!</v>
      </c>
      <c r="CL26" s="240">
        <f t="shared" si="14"/>
        <v>0</v>
      </c>
      <c r="CM26" s="240">
        <f t="shared" si="14"/>
        <v>0</v>
      </c>
      <c r="CN26" s="240">
        <f t="shared" si="14"/>
        <v>0</v>
      </c>
      <c r="CO26" s="240">
        <f t="shared" si="14"/>
        <v>0</v>
      </c>
      <c r="CP26" s="240">
        <f t="shared" si="14"/>
        <v>2</v>
      </c>
      <c r="CQ26" s="240">
        <f t="shared" si="14"/>
        <v>0</v>
      </c>
      <c r="CR26" s="240" t="e">
        <f t="shared" si="14"/>
        <v>#REF!</v>
      </c>
      <c r="CS26" s="240" t="e">
        <f t="shared" si="14"/>
        <v>#REF!</v>
      </c>
      <c r="CT26" s="240">
        <f t="shared" si="14"/>
        <v>0</v>
      </c>
      <c r="CU26" s="240">
        <f t="shared" si="14"/>
        <v>0</v>
      </c>
      <c r="CV26" s="240" t="e">
        <f t="shared" si="15"/>
        <v>#REF!</v>
      </c>
      <c r="CW26" s="240" t="e">
        <f t="shared" si="15"/>
        <v>#REF!</v>
      </c>
      <c r="CX26" s="240">
        <f t="shared" si="15"/>
        <v>0</v>
      </c>
      <c r="CY26" s="240">
        <f t="shared" si="15"/>
        <v>0</v>
      </c>
      <c r="CZ26" s="240">
        <f t="shared" si="15"/>
        <v>2</v>
      </c>
      <c r="DA26" s="240">
        <f t="shared" si="15"/>
        <v>0</v>
      </c>
      <c r="DB26" s="240">
        <f t="shared" si="15"/>
        <v>0</v>
      </c>
      <c r="DC26" s="240">
        <f t="shared" si="15"/>
        <v>0</v>
      </c>
      <c r="DD26" s="240">
        <f t="shared" si="15"/>
        <v>0</v>
      </c>
      <c r="DE26" s="240">
        <f t="shared" si="15"/>
        <v>0</v>
      </c>
      <c r="DF26" s="240">
        <f t="shared" si="15"/>
        <v>0</v>
      </c>
      <c r="DG26" s="240">
        <f t="shared" si="15"/>
        <v>0</v>
      </c>
      <c r="DH26" s="240">
        <f t="shared" si="15"/>
        <v>0</v>
      </c>
      <c r="DI26" s="240">
        <f t="shared" si="15"/>
        <v>0</v>
      </c>
      <c r="DJ26" s="240">
        <f t="shared" si="15"/>
        <v>0</v>
      </c>
      <c r="DK26" s="240">
        <f t="shared" si="15"/>
        <v>0</v>
      </c>
      <c r="DL26" s="311"/>
    </row>
    <row r="27" spans="1:116" ht="118.5" customHeight="1">
      <c r="A27" s="257" t="s">
        <v>252</v>
      </c>
      <c r="B27" s="297" t="s">
        <v>7</v>
      </c>
      <c r="C27" s="259" t="s">
        <v>72</v>
      </c>
      <c r="D27" s="312">
        <f t="shared" ref="D27:J33" si="16">SUM(AF27,AT27,BH27)</f>
        <v>0</v>
      </c>
      <c r="E27" s="312">
        <f t="shared" si="16"/>
        <v>0</v>
      </c>
      <c r="F27" s="312">
        <f>SUM(AH27,AV27,BJ27)</f>
        <v>2</v>
      </c>
      <c r="G27" s="312">
        <f t="shared" si="16"/>
        <v>0</v>
      </c>
      <c r="H27" s="312">
        <f t="shared" si="16"/>
        <v>0</v>
      </c>
      <c r="I27" s="312">
        <f t="shared" si="16"/>
        <v>0</v>
      </c>
      <c r="J27" s="312">
        <f t="shared" si="16"/>
        <v>0</v>
      </c>
      <c r="K27" s="312">
        <f t="shared" ref="K27:Q33" si="17">SUM(Y27,AM27,AT27,BH27)</f>
        <v>0</v>
      </c>
      <c r="L27" s="312">
        <f t="shared" si="17"/>
        <v>0</v>
      </c>
      <c r="M27" s="312">
        <v>0</v>
      </c>
      <c r="N27" s="312">
        <f t="shared" si="17"/>
        <v>0</v>
      </c>
      <c r="O27" s="312">
        <f t="shared" si="17"/>
        <v>0</v>
      </c>
      <c r="P27" s="312">
        <f t="shared" si="17"/>
        <v>0</v>
      </c>
      <c r="Q27" s="312">
        <f t="shared" si="17"/>
        <v>0</v>
      </c>
      <c r="R27" s="312">
        <v>0</v>
      </c>
      <c r="S27" s="312">
        <v>0</v>
      </c>
      <c r="T27" s="312">
        <v>0</v>
      </c>
      <c r="U27" s="312">
        <v>0</v>
      </c>
      <c r="V27" s="312">
        <v>0</v>
      </c>
      <c r="W27" s="312">
        <v>0</v>
      </c>
      <c r="X27" s="312">
        <v>0</v>
      </c>
      <c r="Y27" s="312">
        <v>0</v>
      </c>
      <c r="Z27" s="312">
        <v>0</v>
      </c>
      <c r="AA27" s="312">
        <v>0</v>
      </c>
      <c r="AB27" s="312">
        <v>0</v>
      </c>
      <c r="AC27" s="312">
        <v>0</v>
      </c>
      <c r="AD27" s="312">
        <v>0</v>
      </c>
      <c r="AE27" s="312">
        <v>0</v>
      </c>
      <c r="AF27" s="312">
        <f>'[6]6'!Q28</f>
        <v>0</v>
      </c>
      <c r="AG27" s="312">
        <f>'[6]6'!R28</f>
        <v>0</v>
      </c>
      <c r="AH27" s="312">
        <f>'[6]6'!S28</f>
        <v>0</v>
      </c>
      <c r="AI27" s="312">
        <v>0</v>
      </c>
      <c r="AJ27" s="312">
        <v>0</v>
      </c>
      <c r="AK27" s="312">
        <f>'[6]6'!T28</f>
        <v>0</v>
      </c>
      <c r="AL27" s="312">
        <f>'[6]6'!U28</f>
        <v>0</v>
      </c>
      <c r="AM27" s="312">
        <f>'[6]6'!W28</f>
        <v>0</v>
      </c>
      <c r="AN27" s="312">
        <f>'[6]6'!X28</f>
        <v>0</v>
      </c>
      <c r="AO27" s="312">
        <v>0</v>
      </c>
      <c r="AP27" s="312">
        <v>0</v>
      </c>
      <c r="AQ27" s="312">
        <v>0</v>
      </c>
      <c r="AR27" s="312">
        <f>'[6]6'!Z28</f>
        <v>0</v>
      </c>
      <c r="AS27" s="312">
        <f>'[6]6'!AA28</f>
        <v>0</v>
      </c>
      <c r="AT27" s="312">
        <f>'[6]6'!AC28</f>
        <v>0</v>
      </c>
      <c r="AU27" s="312">
        <f>'[6]6'!AD28</f>
        <v>0</v>
      </c>
      <c r="AV27" s="312">
        <f>'[6]6'!AE28</f>
        <v>2</v>
      </c>
      <c r="AW27" s="312">
        <v>0</v>
      </c>
      <c r="AX27" s="312">
        <v>0</v>
      </c>
      <c r="AY27" s="312">
        <f>'[6]6'!AF28</f>
        <v>0</v>
      </c>
      <c r="AZ27" s="312">
        <f>'[6]6'!AG28</f>
        <v>0</v>
      </c>
      <c r="BA27" s="312">
        <f>'[6]6'!AI28</f>
        <v>0</v>
      </c>
      <c r="BB27" s="312">
        <f>'[6]6'!AJ28</f>
        <v>0</v>
      </c>
      <c r="BC27" s="312">
        <f>'[6]6'!AK28</f>
        <v>0</v>
      </c>
      <c r="BD27" s="312">
        <v>0</v>
      </c>
      <c r="BE27" s="312">
        <v>0</v>
      </c>
      <c r="BF27" s="312">
        <f>'[6]6'!AL28</f>
        <v>0</v>
      </c>
      <c r="BG27" s="312">
        <f>'[6]6'!AM28</f>
        <v>0</v>
      </c>
      <c r="BH27" s="312">
        <f>'[6]6'!AO28</f>
        <v>0</v>
      </c>
      <c r="BI27" s="312">
        <f>'[6]6'!AP28</f>
        <v>0</v>
      </c>
      <c r="BJ27" s="312">
        <f>'[6]6'!AQ28</f>
        <v>0</v>
      </c>
      <c r="BK27" s="312">
        <v>0</v>
      </c>
      <c r="BL27" s="312">
        <v>0</v>
      </c>
      <c r="BM27" s="312">
        <f>'[6]6'!AR28</f>
        <v>0</v>
      </c>
      <c r="BN27" s="312">
        <f>'[6]6'!AS28</f>
        <v>0</v>
      </c>
      <c r="BO27" s="312">
        <f>'[6]6'!AU28</f>
        <v>0</v>
      </c>
      <c r="BP27" s="312">
        <f>'[6]6'!AV28</f>
        <v>0</v>
      </c>
      <c r="BQ27" s="312">
        <f>'[6]6'!AW28</f>
        <v>0</v>
      </c>
      <c r="BR27" s="312">
        <v>0</v>
      </c>
      <c r="BS27" s="312">
        <v>0</v>
      </c>
      <c r="BT27" s="312">
        <f>'[6]6'!AX28</f>
        <v>0</v>
      </c>
      <c r="BU27" s="312">
        <f>'[6]6'!AY28</f>
        <v>2</v>
      </c>
      <c r="BV27" s="312">
        <f>'[6]6'!BC28</f>
        <v>0</v>
      </c>
      <c r="BW27" s="312">
        <f>'[6]6'!BD28</f>
        <v>0</v>
      </c>
      <c r="BX27" s="312">
        <f>'[6]6'!BE28</f>
        <v>0</v>
      </c>
      <c r="BY27" s="312">
        <v>0</v>
      </c>
      <c r="BZ27" s="312">
        <v>0</v>
      </c>
      <c r="CA27" s="312" t="e">
        <f>'[6]6'!BF28</f>
        <v>#REF!</v>
      </c>
      <c r="CB27" s="312">
        <f>'[6]6'!BG28</f>
        <v>0</v>
      </c>
      <c r="CC27" s="312">
        <f>'[6]6'!BI28</f>
        <v>0</v>
      </c>
      <c r="CD27" s="312">
        <f>'[6]6'!BJ28</f>
        <v>0</v>
      </c>
      <c r="CE27" s="312">
        <f>'[6]6'!BK28</f>
        <v>0</v>
      </c>
      <c r="CF27" s="312">
        <v>0</v>
      </c>
      <c r="CG27" s="312">
        <v>0</v>
      </c>
      <c r="CH27" s="312" t="e">
        <f>'[6]6'!BL28</f>
        <v>#REF!</v>
      </c>
      <c r="CI27" s="312">
        <f>'[6]6'!BM28</f>
        <v>0</v>
      </c>
      <c r="CJ27" s="312">
        <f>'[6]6'!BQ28</f>
        <v>0</v>
      </c>
      <c r="CK27" s="312" t="e">
        <f>'[6]6'!BR28</f>
        <v>#REF!</v>
      </c>
      <c r="CL27" s="312">
        <f>'[6]6'!BS28</f>
        <v>0</v>
      </c>
      <c r="CM27" s="312">
        <v>0</v>
      </c>
      <c r="CN27" s="312">
        <v>0</v>
      </c>
      <c r="CO27" s="312">
        <f>'[6]6'!BT28</f>
        <v>0</v>
      </c>
      <c r="CP27" s="312">
        <v>2</v>
      </c>
      <c r="CQ27" s="312">
        <f>'[6]6'!BW28</f>
        <v>0</v>
      </c>
      <c r="CR27" s="312" t="e">
        <f>'[6]6'!BX28</f>
        <v>#REF!</v>
      </c>
      <c r="CS27" s="312" t="e">
        <f>'[6]6'!BY28</f>
        <v>#REF!</v>
      </c>
      <c r="CT27" s="312">
        <v>0</v>
      </c>
      <c r="CU27" s="312">
        <v>0</v>
      </c>
      <c r="CV27" s="312" t="e">
        <f>'[6]6'!BZ28</f>
        <v>#REF!</v>
      </c>
      <c r="CW27" s="312" t="e">
        <f>'[6]6'!CA28</f>
        <v>#REF!</v>
      </c>
      <c r="CX27" s="312">
        <f t="shared" ref="CX27:DD33" si="18">SUM(R27,AF27,AT27,BH27)</f>
        <v>0</v>
      </c>
      <c r="CY27" s="312">
        <f t="shared" si="18"/>
        <v>0</v>
      </c>
      <c r="CZ27" s="312">
        <f t="shared" si="18"/>
        <v>2</v>
      </c>
      <c r="DA27" s="312">
        <f t="shared" si="18"/>
        <v>0</v>
      </c>
      <c r="DB27" s="312">
        <f t="shared" si="18"/>
        <v>0</v>
      </c>
      <c r="DC27" s="312">
        <f t="shared" si="18"/>
        <v>0</v>
      </c>
      <c r="DD27" s="312">
        <f t="shared" si="18"/>
        <v>0</v>
      </c>
      <c r="DE27" s="312">
        <f t="shared" ref="DE27:DG33" si="19">SUM(Y27,AM27,AT27,BH27)</f>
        <v>0</v>
      </c>
      <c r="DF27" s="312">
        <f t="shared" si="19"/>
        <v>0</v>
      </c>
      <c r="DG27" s="312">
        <v>0</v>
      </c>
      <c r="DH27" s="312">
        <f t="shared" ref="DH27:DK33" si="20">SUM(AB27,AP27,AW27,BK27)</f>
        <v>0</v>
      </c>
      <c r="DI27" s="312">
        <f t="shared" si="20"/>
        <v>0</v>
      </c>
      <c r="DJ27" s="312">
        <f t="shared" si="20"/>
        <v>0</v>
      </c>
      <c r="DK27" s="312">
        <f t="shared" si="20"/>
        <v>0</v>
      </c>
      <c r="DL27" s="310"/>
    </row>
    <row r="28" spans="1:116" ht="99.75" customHeight="1">
      <c r="A28" s="257" t="s">
        <v>73</v>
      </c>
      <c r="B28" s="297" t="s">
        <v>74</v>
      </c>
      <c r="C28" s="259" t="s">
        <v>72</v>
      </c>
      <c r="D28" s="312">
        <v>0</v>
      </c>
      <c r="E28" s="312">
        <f t="shared" si="16"/>
        <v>0</v>
      </c>
      <c r="F28" s="312">
        <f t="shared" si="16"/>
        <v>0</v>
      </c>
      <c r="G28" s="312">
        <f t="shared" si="16"/>
        <v>0</v>
      </c>
      <c r="H28" s="312">
        <f t="shared" si="16"/>
        <v>0</v>
      </c>
      <c r="I28" s="312">
        <f t="shared" si="16"/>
        <v>0</v>
      </c>
      <c r="J28" s="312">
        <f t="shared" si="16"/>
        <v>0</v>
      </c>
      <c r="K28" s="312">
        <v>0</v>
      </c>
      <c r="L28" s="312">
        <f t="shared" si="17"/>
        <v>0</v>
      </c>
      <c r="M28" s="312">
        <f t="shared" si="17"/>
        <v>0</v>
      </c>
      <c r="N28" s="312">
        <f t="shared" si="17"/>
        <v>0</v>
      </c>
      <c r="O28" s="312">
        <f t="shared" si="17"/>
        <v>0</v>
      </c>
      <c r="P28" s="312">
        <f t="shared" si="17"/>
        <v>0</v>
      </c>
      <c r="Q28" s="312">
        <v>0</v>
      </c>
      <c r="R28" s="312">
        <v>0</v>
      </c>
      <c r="S28" s="312">
        <v>0</v>
      </c>
      <c r="T28" s="312">
        <v>0</v>
      </c>
      <c r="U28" s="312">
        <v>0</v>
      </c>
      <c r="V28" s="312">
        <v>0</v>
      </c>
      <c r="W28" s="312">
        <v>0</v>
      </c>
      <c r="X28" s="312">
        <v>0</v>
      </c>
      <c r="Y28" s="312">
        <v>0</v>
      </c>
      <c r="Z28" s="312">
        <v>0</v>
      </c>
      <c r="AA28" s="312">
        <v>0</v>
      </c>
      <c r="AB28" s="312">
        <v>0</v>
      </c>
      <c r="AC28" s="312">
        <v>0</v>
      </c>
      <c r="AD28" s="312">
        <v>0</v>
      </c>
      <c r="AE28" s="312">
        <v>0</v>
      </c>
      <c r="AF28" s="312">
        <v>0</v>
      </c>
      <c r="AG28" s="312">
        <f>'[6]6'!R29</f>
        <v>0</v>
      </c>
      <c r="AH28" s="312">
        <f>'[6]6'!S29</f>
        <v>0</v>
      </c>
      <c r="AI28" s="312">
        <v>0</v>
      </c>
      <c r="AJ28" s="312">
        <v>0</v>
      </c>
      <c r="AK28" s="312">
        <f>'[6]6'!T29</f>
        <v>0</v>
      </c>
      <c r="AL28" s="312">
        <f>'[6]6'!U29</f>
        <v>0</v>
      </c>
      <c r="AM28" s="312">
        <f>'[6]6'!W29</f>
        <v>0</v>
      </c>
      <c r="AN28" s="312">
        <f>'[6]6'!X29</f>
        <v>0</v>
      </c>
      <c r="AO28" s="312">
        <f>'[6]6'!Y29</f>
        <v>0</v>
      </c>
      <c r="AP28" s="312">
        <v>0</v>
      </c>
      <c r="AQ28" s="312">
        <v>0</v>
      </c>
      <c r="AR28" s="312">
        <f>'[6]6'!Z29</f>
        <v>0</v>
      </c>
      <c r="AS28" s="312">
        <v>0</v>
      </c>
      <c r="AT28" s="312">
        <v>0</v>
      </c>
      <c r="AU28" s="312">
        <f>'[6]6'!AD29</f>
        <v>0</v>
      </c>
      <c r="AV28" s="312">
        <f>'[6]6'!AE29</f>
        <v>0</v>
      </c>
      <c r="AW28" s="312">
        <v>0</v>
      </c>
      <c r="AX28" s="312">
        <v>0</v>
      </c>
      <c r="AY28" s="312">
        <f>'[6]6'!AF29</f>
        <v>0</v>
      </c>
      <c r="AZ28" s="312">
        <f>'[6]6'!AG29</f>
        <v>0</v>
      </c>
      <c r="BA28" s="312">
        <f>'[6]6'!AI29</f>
        <v>0</v>
      </c>
      <c r="BB28" s="312">
        <f>'[6]6'!AJ29</f>
        <v>0</v>
      </c>
      <c r="BC28" s="312">
        <f>'[6]6'!AK29</f>
        <v>0</v>
      </c>
      <c r="BD28" s="312">
        <v>0</v>
      </c>
      <c r="BE28" s="312">
        <v>0</v>
      </c>
      <c r="BF28" s="312">
        <f>'[6]6'!AL29</f>
        <v>0</v>
      </c>
      <c r="BG28" s="312">
        <f>'[6]6'!AM29</f>
        <v>0</v>
      </c>
      <c r="BH28" s="312">
        <f>'[6]6'!AO29</f>
        <v>0</v>
      </c>
      <c r="BI28" s="312">
        <f>'[6]6'!AP29</f>
        <v>0</v>
      </c>
      <c r="BJ28" s="312">
        <f>'[6]6'!AQ29</f>
        <v>0</v>
      </c>
      <c r="BK28" s="312">
        <v>0</v>
      </c>
      <c r="BL28" s="312">
        <v>0</v>
      </c>
      <c r="BM28" s="312">
        <f>'[6]6'!AR29</f>
        <v>0</v>
      </c>
      <c r="BN28" s="312">
        <f>'[6]6'!AS29</f>
        <v>0</v>
      </c>
      <c r="BO28" s="312">
        <f>'[6]6'!AU29</f>
        <v>0</v>
      </c>
      <c r="BP28" s="312">
        <f>'[6]6'!AV29</f>
        <v>0</v>
      </c>
      <c r="BQ28" s="312">
        <f>'[6]6'!AW29</f>
        <v>0</v>
      </c>
      <c r="BR28" s="312">
        <v>0</v>
      </c>
      <c r="BS28" s="312">
        <v>0</v>
      </c>
      <c r="BT28" s="312">
        <f>'[6]6'!AX29</f>
        <v>0</v>
      </c>
      <c r="BU28" s="312">
        <f>'[6]6'!AY29</f>
        <v>0</v>
      </c>
      <c r="BV28" s="312">
        <f>'[6]6'!BC29</f>
        <v>0</v>
      </c>
      <c r="BW28" s="312">
        <f>'[6]6'!BD29</f>
        <v>0</v>
      </c>
      <c r="BX28" s="312">
        <f>'[6]6'!BE29</f>
        <v>0</v>
      </c>
      <c r="BY28" s="312">
        <v>0</v>
      </c>
      <c r="BZ28" s="312">
        <v>0</v>
      </c>
      <c r="CA28" s="312" t="e">
        <f>'[6]6'!BF29</f>
        <v>#REF!</v>
      </c>
      <c r="CB28" s="312">
        <f>'[6]6'!BG29</f>
        <v>0</v>
      </c>
      <c r="CC28" s="312">
        <f>'[6]6'!BI29</f>
        <v>0</v>
      </c>
      <c r="CD28" s="312">
        <f>'[6]6'!BJ29</f>
        <v>0</v>
      </c>
      <c r="CE28" s="312">
        <f>'[6]6'!BK29</f>
        <v>0</v>
      </c>
      <c r="CF28" s="312">
        <v>0</v>
      </c>
      <c r="CG28" s="312">
        <v>0</v>
      </c>
      <c r="CH28" s="312" t="e">
        <f>'[6]6'!BL29</f>
        <v>#REF!</v>
      </c>
      <c r="CI28" s="312">
        <v>0</v>
      </c>
      <c r="CJ28" s="312">
        <f>'[6]6'!BQ29</f>
        <v>0</v>
      </c>
      <c r="CK28" s="312" t="e">
        <f>'[6]6'!BR29</f>
        <v>#REF!</v>
      </c>
      <c r="CL28" s="312">
        <f>'[6]6'!BS29</f>
        <v>0</v>
      </c>
      <c r="CM28" s="312">
        <v>0</v>
      </c>
      <c r="CN28" s="312">
        <v>0</v>
      </c>
      <c r="CO28" s="312">
        <f>'[6]6'!BT29</f>
        <v>0</v>
      </c>
      <c r="CP28" s="312">
        <v>0</v>
      </c>
      <c r="CQ28" s="312">
        <f>'[6]6'!BW29</f>
        <v>0</v>
      </c>
      <c r="CR28" s="312" t="e">
        <f>'[6]6'!BX29</f>
        <v>#REF!</v>
      </c>
      <c r="CS28" s="312" t="e">
        <f>'[6]6'!BY29</f>
        <v>#REF!</v>
      </c>
      <c r="CT28" s="312">
        <v>0</v>
      </c>
      <c r="CU28" s="312">
        <v>0</v>
      </c>
      <c r="CV28" s="312" t="e">
        <f>'[6]6'!BZ29</f>
        <v>#REF!</v>
      </c>
      <c r="CW28" s="312" t="e">
        <f>'[6]6'!CA29</f>
        <v>#REF!</v>
      </c>
      <c r="CX28" s="312">
        <f t="shared" si="18"/>
        <v>0</v>
      </c>
      <c r="CY28" s="312">
        <f t="shared" si="18"/>
        <v>0</v>
      </c>
      <c r="CZ28" s="312">
        <f t="shared" si="18"/>
        <v>0</v>
      </c>
      <c r="DA28" s="312">
        <f t="shared" si="18"/>
        <v>0</v>
      </c>
      <c r="DB28" s="312">
        <f t="shared" si="18"/>
        <v>0</v>
      </c>
      <c r="DC28" s="312">
        <f t="shared" si="18"/>
        <v>0</v>
      </c>
      <c r="DD28" s="312">
        <f t="shared" si="18"/>
        <v>0</v>
      </c>
      <c r="DE28" s="312">
        <f t="shared" si="19"/>
        <v>0</v>
      </c>
      <c r="DF28" s="312">
        <f t="shared" si="19"/>
        <v>0</v>
      </c>
      <c r="DG28" s="312">
        <f t="shared" si="19"/>
        <v>0</v>
      </c>
      <c r="DH28" s="312">
        <f t="shared" si="20"/>
        <v>0</v>
      </c>
      <c r="DI28" s="312">
        <f t="shared" si="20"/>
        <v>0</v>
      </c>
      <c r="DJ28" s="312">
        <f t="shared" si="20"/>
        <v>0</v>
      </c>
      <c r="DK28" s="312">
        <f t="shared" si="20"/>
        <v>0</v>
      </c>
      <c r="DL28" s="310"/>
    </row>
    <row r="29" spans="1:116" ht="99.75" customHeight="1">
      <c r="A29" s="257" t="s">
        <v>257</v>
      </c>
      <c r="B29" s="258" t="s">
        <v>80</v>
      </c>
      <c r="C29" s="259" t="s">
        <v>72</v>
      </c>
      <c r="D29" s="312">
        <f>SUM(AF29,AT29,BH29)</f>
        <v>0</v>
      </c>
      <c r="E29" s="312">
        <v>0</v>
      </c>
      <c r="F29" s="312">
        <f t="shared" si="16"/>
        <v>0</v>
      </c>
      <c r="G29" s="312">
        <f t="shared" si="16"/>
        <v>0</v>
      </c>
      <c r="H29" s="312">
        <f t="shared" si="16"/>
        <v>0</v>
      </c>
      <c r="I29" s="312">
        <f t="shared" si="16"/>
        <v>0</v>
      </c>
      <c r="J29" s="312">
        <f t="shared" si="16"/>
        <v>0</v>
      </c>
      <c r="K29" s="312">
        <v>0</v>
      </c>
      <c r="L29" s="312">
        <v>0</v>
      </c>
      <c r="M29" s="312">
        <f t="shared" si="17"/>
        <v>0</v>
      </c>
      <c r="N29" s="312">
        <f t="shared" si="17"/>
        <v>0</v>
      </c>
      <c r="O29" s="312">
        <f t="shared" si="17"/>
        <v>0</v>
      </c>
      <c r="P29" s="312">
        <f t="shared" si="17"/>
        <v>0</v>
      </c>
      <c r="Q29" s="312">
        <f t="shared" si="17"/>
        <v>0</v>
      </c>
      <c r="R29" s="312">
        <v>0</v>
      </c>
      <c r="S29" s="312">
        <v>0</v>
      </c>
      <c r="T29" s="312">
        <v>0</v>
      </c>
      <c r="U29" s="312">
        <v>0</v>
      </c>
      <c r="V29" s="312">
        <v>0</v>
      </c>
      <c r="W29" s="312">
        <v>0</v>
      </c>
      <c r="X29" s="312">
        <v>0</v>
      </c>
      <c r="Y29" s="312">
        <v>0</v>
      </c>
      <c r="Z29" s="312">
        <v>0</v>
      </c>
      <c r="AA29" s="312">
        <v>0</v>
      </c>
      <c r="AB29" s="312">
        <v>0</v>
      </c>
      <c r="AC29" s="312">
        <v>0</v>
      </c>
      <c r="AD29" s="312">
        <v>0</v>
      </c>
      <c r="AE29" s="312">
        <v>0</v>
      </c>
      <c r="AF29" s="312">
        <v>0</v>
      </c>
      <c r="AG29" s="312">
        <f>'[6]6'!R30</f>
        <v>0</v>
      </c>
      <c r="AH29" s="312">
        <f>'[6]6'!S30</f>
        <v>0</v>
      </c>
      <c r="AI29" s="312">
        <v>0</v>
      </c>
      <c r="AJ29" s="312">
        <v>0</v>
      </c>
      <c r="AK29" s="312">
        <f>'[6]6'!T30</f>
        <v>0</v>
      </c>
      <c r="AL29" s="312">
        <f>'[6]6'!U30</f>
        <v>0</v>
      </c>
      <c r="AM29" s="312">
        <f>'[6]6'!W30</f>
        <v>0</v>
      </c>
      <c r="AN29" s="312">
        <f>'[6]6'!X30</f>
        <v>0</v>
      </c>
      <c r="AO29" s="312">
        <f>'[6]6'!Y30</f>
        <v>0</v>
      </c>
      <c r="AP29" s="312">
        <v>0</v>
      </c>
      <c r="AQ29" s="312">
        <v>0</v>
      </c>
      <c r="AR29" s="312">
        <f>'[6]6'!Z30</f>
        <v>0</v>
      </c>
      <c r="AS29" s="312">
        <f>'[6]6'!AA30</f>
        <v>0</v>
      </c>
      <c r="AT29" s="312">
        <f>'[6]6'!AC30</f>
        <v>0</v>
      </c>
      <c r="AU29" s="312">
        <f>'[6]6'!AD30</f>
        <v>0</v>
      </c>
      <c r="AV29" s="312">
        <f>'[6]6'!AE30</f>
        <v>0</v>
      </c>
      <c r="AW29" s="312">
        <v>0</v>
      </c>
      <c r="AX29" s="312">
        <v>0</v>
      </c>
      <c r="AY29" s="312">
        <f>'[6]6'!AF30</f>
        <v>0</v>
      </c>
      <c r="AZ29" s="312">
        <f>'[6]6'!AG30</f>
        <v>0</v>
      </c>
      <c r="BA29" s="312">
        <f>'[6]6'!AI30</f>
        <v>0</v>
      </c>
      <c r="BB29" s="312">
        <f>'[6]6'!AJ30</f>
        <v>0</v>
      </c>
      <c r="BC29" s="312">
        <f>'[6]6'!AK30</f>
        <v>0</v>
      </c>
      <c r="BD29" s="312">
        <v>0</v>
      </c>
      <c r="BE29" s="312">
        <v>0</v>
      </c>
      <c r="BF29" s="312">
        <f>'[6]6'!AL30</f>
        <v>0</v>
      </c>
      <c r="BG29" s="312">
        <f>'[6]6'!AM30</f>
        <v>0</v>
      </c>
      <c r="BH29" s="312">
        <f>'[6]6'!AO30</f>
        <v>0</v>
      </c>
      <c r="BI29" s="312">
        <v>0</v>
      </c>
      <c r="BJ29" s="312">
        <f>'[6]6'!AQ30</f>
        <v>0</v>
      </c>
      <c r="BK29" s="312">
        <v>0</v>
      </c>
      <c r="BL29" s="312">
        <v>0</v>
      </c>
      <c r="BM29" s="312">
        <f>'[6]6'!AR30</f>
        <v>0</v>
      </c>
      <c r="BN29" s="312">
        <f>'[6]6'!AS30</f>
        <v>0</v>
      </c>
      <c r="BO29" s="312">
        <f>'[6]6'!AU30</f>
        <v>0</v>
      </c>
      <c r="BP29" s="312">
        <f>'[6]6'!AV30</f>
        <v>0</v>
      </c>
      <c r="BQ29" s="312">
        <f>'[6]6'!AW30</f>
        <v>0</v>
      </c>
      <c r="BR29" s="312">
        <v>0</v>
      </c>
      <c r="BS29" s="312">
        <v>0</v>
      </c>
      <c r="BT29" s="312">
        <f>'[6]6'!AX30</f>
        <v>0</v>
      </c>
      <c r="BU29" s="312">
        <f>'[6]6'!AY30</f>
        <v>0</v>
      </c>
      <c r="BV29" s="312">
        <f>'[6]6'!BC30</f>
        <v>0</v>
      </c>
      <c r="BW29" s="312">
        <f>'[6]6'!BD30</f>
        <v>0</v>
      </c>
      <c r="BX29" s="312">
        <f>'[6]6'!BE30</f>
        <v>0</v>
      </c>
      <c r="BY29" s="312">
        <v>0</v>
      </c>
      <c r="BZ29" s="312">
        <v>0</v>
      </c>
      <c r="CA29" s="312" t="e">
        <f>'[6]6'!BF30</f>
        <v>#REF!</v>
      </c>
      <c r="CB29" s="312">
        <f>'[6]6'!BG30</f>
        <v>0</v>
      </c>
      <c r="CC29" s="312">
        <f>'[6]6'!BI30</f>
        <v>0</v>
      </c>
      <c r="CD29" s="312">
        <f>'[6]6'!BJ30</f>
        <v>0</v>
      </c>
      <c r="CE29" s="312">
        <f>'[6]6'!BK30</f>
        <v>0</v>
      </c>
      <c r="CF29" s="312">
        <v>0</v>
      </c>
      <c r="CG29" s="312">
        <v>0</v>
      </c>
      <c r="CH29" s="312" t="e">
        <f>'[6]6'!BL30</f>
        <v>#REF!</v>
      </c>
      <c r="CI29" s="312">
        <f>'[6]6'!BM30</f>
        <v>0</v>
      </c>
      <c r="CJ29" s="312">
        <f>'[6]6'!BQ30</f>
        <v>0</v>
      </c>
      <c r="CK29" s="312" t="e">
        <f>'[6]6'!BR30</f>
        <v>#REF!</v>
      </c>
      <c r="CL29" s="312">
        <f>'[6]6'!BS30</f>
        <v>0</v>
      </c>
      <c r="CM29" s="312">
        <v>0</v>
      </c>
      <c r="CN29" s="312">
        <v>0</v>
      </c>
      <c r="CO29" s="312">
        <f>'[6]6'!BT30</f>
        <v>0</v>
      </c>
      <c r="CP29" s="312">
        <f>'[6]6'!BU30</f>
        <v>0</v>
      </c>
      <c r="CQ29" s="312">
        <f>'[6]6'!BW30</f>
        <v>0</v>
      </c>
      <c r="CR29" s="312" t="e">
        <f>'[6]6'!BX30</f>
        <v>#REF!</v>
      </c>
      <c r="CS29" s="312" t="e">
        <f>'[6]6'!BY30</f>
        <v>#REF!</v>
      </c>
      <c r="CT29" s="312">
        <v>0</v>
      </c>
      <c r="CU29" s="312">
        <v>0</v>
      </c>
      <c r="CV29" s="312" t="e">
        <f>'[6]6'!BZ30</f>
        <v>#REF!</v>
      </c>
      <c r="CW29" s="312" t="e">
        <f>'[6]6'!CA30</f>
        <v>#REF!</v>
      </c>
      <c r="CX29" s="312">
        <f t="shared" si="18"/>
        <v>0</v>
      </c>
      <c r="CY29" s="312">
        <f t="shared" si="18"/>
        <v>0</v>
      </c>
      <c r="CZ29" s="312">
        <f t="shared" si="18"/>
        <v>0</v>
      </c>
      <c r="DA29" s="312">
        <f t="shared" si="18"/>
        <v>0</v>
      </c>
      <c r="DB29" s="312">
        <f t="shared" si="18"/>
        <v>0</v>
      </c>
      <c r="DC29" s="312">
        <f t="shared" si="18"/>
        <v>0</v>
      </c>
      <c r="DD29" s="312">
        <f t="shared" si="18"/>
        <v>0</v>
      </c>
      <c r="DE29" s="312">
        <f t="shared" si="19"/>
        <v>0</v>
      </c>
      <c r="DF29" s="312">
        <f t="shared" si="19"/>
        <v>0</v>
      </c>
      <c r="DG29" s="312">
        <f t="shared" si="19"/>
        <v>0</v>
      </c>
      <c r="DH29" s="312">
        <f t="shared" si="20"/>
        <v>0</v>
      </c>
      <c r="DI29" s="312">
        <f t="shared" si="20"/>
        <v>0</v>
      </c>
      <c r="DJ29" s="312">
        <f t="shared" si="20"/>
        <v>0</v>
      </c>
      <c r="DK29" s="312">
        <f t="shared" si="20"/>
        <v>0</v>
      </c>
      <c r="DL29" s="311"/>
    </row>
    <row r="30" spans="1:116" ht="78.75">
      <c r="A30" s="257" t="s">
        <v>258</v>
      </c>
      <c r="B30" s="258" t="s">
        <v>82</v>
      </c>
      <c r="C30" s="259" t="s">
        <v>75</v>
      </c>
      <c r="D30" s="312">
        <f t="shared" si="16"/>
        <v>0</v>
      </c>
      <c r="E30" s="312">
        <v>0</v>
      </c>
      <c r="F30" s="312">
        <f t="shared" si="16"/>
        <v>0</v>
      </c>
      <c r="G30" s="312">
        <f t="shared" si="16"/>
        <v>0</v>
      </c>
      <c r="H30" s="312">
        <f t="shared" si="16"/>
        <v>0</v>
      </c>
      <c r="I30" s="312">
        <f t="shared" si="16"/>
        <v>0</v>
      </c>
      <c r="J30" s="312">
        <f t="shared" si="16"/>
        <v>0</v>
      </c>
      <c r="K30" s="312">
        <v>0</v>
      </c>
      <c r="L30" s="312">
        <v>0</v>
      </c>
      <c r="M30" s="312">
        <f t="shared" si="17"/>
        <v>0</v>
      </c>
      <c r="N30" s="312">
        <f t="shared" si="17"/>
        <v>0</v>
      </c>
      <c r="O30" s="312">
        <f t="shared" si="17"/>
        <v>0</v>
      </c>
      <c r="P30" s="312">
        <f t="shared" si="17"/>
        <v>0</v>
      </c>
      <c r="Q30" s="312">
        <f t="shared" si="17"/>
        <v>0</v>
      </c>
      <c r="R30" s="312">
        <v>0</v>
      </c>
      <c r="S30" s="312">
        <v>0</v>
      </c>
      <c r="T30" s="312">
        <v>0</v>
      </c>
      <c r="U30" s="312">
        <v>0</v>
      </c>
      <c r="V30" s="312">
        <v>0</v>
      </c>
      <c r="W30" s="312">
        <v>0</v>
      </c>
      <c r="X30" s="312">
        <v>0</v>
      </c>
      <c r="Y30" s="312">
        <v>0</v>
      </c>
      <c r="Z30" s="312">
        <v>0</v>
      </c>
      <c r="AA30" s="312">
        <v>0</v>
      </c>
      <c r="AB30" s="312">
        <v>0</v>
      </c>
      <c r="AC30" s="312">
        <v>0</v>
      </c>
      <c r="AD30" s="312">
        <v>0</v>
      </c>
      <c r="AE30" s="312">
        <v>0</v>
      </c>
      <c r="AF30" s="312">
        <v>0</v>
      </c>
      <c r="AG30" s="312">
        <f>'[6]6'!R31</f>
        <v>0</v>
      </c>
      <c r="AH30" s="312">
        <f>'[6]6'!S31</f>
        <v>0</v>
      </c>
      <c r="AI30" s="312">
        <v>0</v>
      </c>
      <c r="AJ30" s="312">
        <v>0</v>
      </c>
      <c r="AK30" s="312">
        <f>'[6]6'!T31</f>
        <v>0</v>
      </c>
      <c r="AL30" s="312">
        <f>'[6]6'!U31</f>
        <v>0</v>
      </c>
      <c r="AM30" s="312">
        <f>'[6]6'!W31</f>
        <v>0</v>
      </c>
      <c r="AN30" s="312">
        <f>'[6]6'!X31</f>
        <v>0</v>
      </c>
      <c r="AO30" s="312">
        <f>'[6]6'!Y31</f>
        <v>0</v>
      </c>
      <c r="AP30" s="312">
        <v>0</v>
      </c>
      <c r="AQ30" s="312">
        <v>0</v>
      </c>
      <c r="AR30" s="312">
        <f>'[6]6'!Z31</f>
        <v>0</v>
      </c>
      <c r="AS30" s="312">
        <f>'[6]6'!AA31</f>
        <v>0</v>
      </c>
      <c r="AT30" s="312">
        <f>'[6]6'!AC31</f>
        <v>0</v>
      </c>
      <c r="AU30" s="312">
        <f>'[6]6'!AD31</f>
        <v>0</v>
      </c>
      <c r="AV30" s="312">
        <f>'[6]6'!AE31</f>
        <v>0</v>
      </c>
      <c r="AW30" s="312">
        <v>0</v>
      </c>
      <c r="AX30" s="312">
        <v>0</v>
      </c>
      <c r="AY30" s="312">
        <f>'[6]6'!AF31</f>
        <v>0</v>
      </c>
      <c r="AZ30" s="312">
        <f>'[6]6'!AG31</f>
        <v>0</v>
      </c>
      <c r="BA30" s="312">
        <f>'[6]6'!AI31</f>
        <v>0</v>
      </c>
      <c r="BB30" s="312">
        <f>'[6]6'!AJ31</f>
        <v>0</v>
      </c>
      <c r="BC30" s="312">
        <f>'[6]6'!AK31</f>
        <v>0</v>
      </c>
      <c r="BD30" s="312">
        <v>0</v>
      </c>
      <c r="BE30" s="312">
        <v>0</v>
      </c>
      <c r="BF30" s="312">
        <f>'[6]6'!AL31</f>
        <v>0</v>
      </c>
      <c r="BG30" s="312">
        <f>'[6]6'!AM31</f>
        <v>0</v>
      </c>
      <c r="BH30" s="312">
        <f>'[6]6'!AO31</f>
        <v>0</v>
      </c>
      <c r="BI30" s="312">
        <v>0</v>
      </c>
      <c r="BJ30" s="312">
        <f>'[6]6'!AQ31</f>
        <v>0</v>
      </c>
      <c r="BK30" s="312">
        <v>0</v>
      </c>
      <c r="BL30" s="312">
        <v>0</v>
      </c>
      <c r="BM30" s="312">
        <f>'[6]6'!AR31</f>
        <v>0</v>
      </c>
      <c r="BN30" s="312">
        <f>'[6]6'!AS31</f>
        <v>0</v>
      </c>
      <c r="BO30" s="312">
        <f>'[6]6'!AU31</f>
        <v>0</v>
      </c>
      <c r="BP30" s="312">
        <f>'[6]6'!AV31</f>
        <v>0</v>
      </c>
      <c r="BQ30" s="312">
        <f>'[6]6'!AW31</f>
        <v>0</v>
      </c>
      <c r="BR30" s="312">
        <v>0</v>
      </c>
      <c r="BS30" s="312">
        <v>0</v>
      </c>
      <c r="BT30" s="312">
        <f>'[6]6'!AX31</f>
        <v>0</v>
      </c>
      <c r="BU30" s="312">
        <f>'[6]6'!AY31</f>
        <v>0</v>
      </c>
      <c r="BV30" s="312">
        <f>'[6]6'!BC31</f>
        <v>0</v>
      </c>
      <c r="BW30" s="312">
        <f>'[6]6'!BD31</f>
        <v>0</v>
      </c>
      <c r="BX30" s="312">
        <f>'[6]6'!BE31</f>
        <v>0</v>
      </c>
      <c r="BY30" s="312">
        <v>0</v>
      </c>
      <c r="BZ30" s="312">
        <v>0</v>
      </c>
      <c r="CA30" s="312" t="e">
        <f>'[6]6'!BF31</f>
        <v>#REF!</v>
      </c>
      <c r="CB30" s="312">
        <f>'[6]6'!BG31</f>
        <v>0</v>
      </c>
      <c r="CC30" s="312">
        <f>'[6]6'!BI31</f>
        <v>0</v>
      </c>
      <c r="CD30" s="312">
        <f>'[6]6'!BJ31</f>
        <v>0</v>
      </c>
      <c r="CE30" s="312">
        <f>'[6]6'!BK31</f>
        <v>0</v>
      </c>
      <c r="CF30" s="312">
        <v>0</v>
      </c>
      <c r="CG30" s="312">
        <v>0</v>
      </c>
      <c r="CH30" s="312" t="e">
        <f>'[6]6'!BL31</f>
        <v>#REF!</v>
      </c>
      <c r="CI30" s="312">
        <f>'[6]6'!BM31</f>
        <v>0</v>
      </c>
      <c r="CJ30" s="312">
        <f>'[6]6'!BQ31</f>
        <v>0</v>
      </c>
      <c r="CK30" s="312" t="e">
        <f>'[6]6'!BR31</f>
        <v>#REF!</v>
      </c>
      <c r="CL30" s="312">
        <f>'[6]6'!BS31</f>
        <v>0</v>
      </c>
      <c r="CM30" s="312">
        <v>0</v>
      </c>
      <c r="CN30" s="312">
        <v>0</v>
      </c>
      <c r="CO30" s="312">
        <f>'[6]6'!BT31</f>
        <v>0</v>
      </c>
      <c r="CP30" s="312">
        <f>'[6]6'!BU31</f>
        <v>0</v>
      </c>
      <c r="CQ30" s="312">
        <f>'[6]6'!BW31</f>
        <v>0</v>
      </c>
      <c r="CR30" s="312" t="e">
        <f>'[6]6'!BX31</f>
        <v>#REF!</v>
      </c>
      <c r="CS30" s="312" t="e">
        <f>'[6]6'!BY31</f>
        <v>#REF!</v>
      </c>
      <c r="CT30" s="312">
        <v>0</v>
      </c>
      <c r="CU30" s="312">
        <v>0</v>
      </c>
      <c r="CV30" s="312" t="e">
        <f>'[6]6'!BZ31</f>
        <v>#REF!</v>
      </c>
      <c r="CW30" s="312" t="e">
        <f>'[6]6'!CA31</f>
        <v>#REF!</v>
      </c>
      <c r="CX30" s="312">
        <f t="shared" si="18"/>
        <v>0</v>
      </c>
      <c r="CY30" s="312">
        <f t="shared" si="18"/>
        <v>0</v>
      </c>
      <c r="CZ30" s="312">
        <f t="shared" si="18"/>
        <v>0</v>
      </c>
      <c r="DA30" s="312">
        <f t="shared" si="18"/>
        <v>0</v>
      </c>
      <c r="DB30" s="312">
        <f t="shared" si="18"/>
        <v>0</v>
      </c>
      <c r="DC30" s="312">
        <f t="shared" si="18"/>
        <v>0</v>
      </c>
      <c r="DD30" s="312">
        <f t="shared" si="18"/>
        <v>0</v>
      </c>
      <c r="DE30" s="312">
        <f t="shared" si="19"/>
        <v>0</v>
      </c>
      <c r="DF30" s="312">
        <f t="shared" si="19"/>
        <v>0</v>
      </c>
      <c r="DG30" s="312">
        <f t="shared" si="19"/>
        <v>0</v>
      </c>
      <c r="DH30" s="312">
        <f t="shared" si="20"/>
        <v>0</v>
      </c>
      <c r="DI30" s="312">
        <f t="shared" si="20"/>
        <v>0</v>
      </c>
      <c r="DJ30" s="312">
        <f t="shared" si="20"/>
        <v>0</v>
      </c>
      <c r="DK30" s="312">
        <f t="shared" si="20"/>
        <v>0</v>
      </c>
      <c r="DL30" s="241"/>
    </row>
    <row r="31" spans="1:116" ht="78.75">
      <c r="A31" s="257" t="s">
        <v>259</v>
      </c>
      <c r="B31" s="258" t="s">
        <v>83</v>
      </c>
      <c r="C31" s="259" t="s">
        <v>75</v>
      </c>
      <c r="D31" s="312">
        <f t="shared" si="16"/>
        <v>0</v>
      </c>
      <c r="E31" s="312">
        <f t="shared" si="16"/>
        <v>0</v>
      </c>
      <c r="F31" s="312">
        <v>0</v>
      </c>
      <c r="G31" s="312">
        <f t="shared" si="16"/>
        <v>0</v>
      </c>
      <c r="H31" s="312">
        <f t="shared" si="16"/>
        <v>0</v>
      </c>
      <c r="I31" s="312">
        <f t="shared" si="16"/>
        <v>0</v>
      </c>
      <c r="J31" s="312">
        <f t="shared" si="16"/>
        <v>0</v>
      </c>
      <c r="K31" s="312">
        <v>0</v>
      </c>
      <c r="L31" s="312">
        <f t="shared" si="17"/>
        <v>0</v>
      </c>
      <c r="M31" s="312">
        <v>0</v>
      </c>
      <c r="N31" s="312">
        <f t="shared" si="17"/>
        <v>0</v>
      </c>
      <c r="O31" s="312">
        <f t="shared" si="17"/>
        <v>0</v>
      </c>
      <c r="P31" s="312">
        <f t="shared" si="17"/>
        <v>0</v>
      </c>
      <c r="Q31" s="312">
        <f t="shared" si="17"/>
        <v>0</v>
      </c>
      <c r="R31" s="312">
        <v>0</v>
      </c>
      <c r="S31" s="312">
        <v>0</v>
      </c>
      <c r="T31" s="312">
        <v>0</v>
      </c>
      <c r="U31" s="312">
        <v>0</v>
      </c>
      <c r="V31" s="312">
        <v>0</v>
      </c>
      <c r="W31" s="312">
        <v>0</v>
      </c>
      <c r="X31" s="312">
        <v>0</v>
      </c>
      <c r="Y31" s="312">
        <v>0</v>
      </c>
      <c r="Z31" s="312">
        <v>0</v>
      </c>
      <c r="AA31" s="312">
        <v>0</v>
      </c>
      <c r="AB31" s="312">
        <v>0</v>
      </c>
      <c r="AC31" s="312">
        <v>0</v>
      </c>
      <c r="AD31" s="312">
        <v>0</v>
      </c>
      <c r="AE31" s="312">
        <v>0</v>
      </c>
      <c r="AF31" s="312">
        <v>0</v>
      </c>
      <c r="AG31" s="312">
        <f>'[6]6'!R32</f>
        <v>0</v>
      </c>
      <c r="AH31" s="312">
        <f>'[6]6'!S32</f>
        <v>0</v>
      </c>
      <c r="AI31" s="312">
        <v>0</v>
      </c>
      <c r="AJ31" s="312">
        <v>0</v>
      </c>
      <c r="AK31" s="312">
        <f>'[6]6'!T32</f>
        <v>0</v>
      </c>
      <c r="AL31" s="312">
        <f>'[6]6'!U32</f>
        <v>0</v>
      </c>
      <c r="AM31" s="312">
        <f>'[6]6'!W32</f>
        <v>0</v>
      </c>
      <c r="AN31" s="312">
        <f>'[6]6'!X32</f>
        <v>0</v>
      </c>
      <c r="AO31" s="312">
        <f>'[6]6'!Y32</f>
        <v>0</v>
      </c>
      <c r="AP31" s="312">
        <v>0</v>
      </c>
      <c r="AQ31" s="312">
        <v>0</v>
      </c>
      <c r="AR31" s="312">
        <f>'[6]6'!Z32</f>
        <v>0</v>
      </c>
      <c r="AS31" s="312">
        <f>'[6]6'!AA32</f>
        <v>0</v>
      </c>
      <c r="AT31" s="312">
        <f>'[6]6'!AC32</f>
        <v>0</v>
      </c>
      <c r="AU31" s="312">
        <f>'[6]6'!AD32</f>
        <v>0</v>
      </c>
      <c r="AV31" s="312">
        <f>'[6]6'!AE32</f>
        <v>0</v>
      </c>
      <c r="AW31" s="312">
        <v>0</v>
      </c>
      <c r="AX31" s="312">
        <v>0</v>
      </c>
      <c r="AY31" s="312">
        <f>'[6]6'!AF32</f>
        <v>0</v>
      </c>
      <c r="AZ31" s="312">
        <f>'[6]6'!AG32</f>
        <v>0</v>
      </c>
      <c r="BA31" s="312">
        <f>'[6]6'!AI32</f>
        <v>0</v>
      </c>
      <c r="BB31" s="312">
        <f>'[6]6'!AJ32</f>
        <v>0</v>
      </c>
      <c r="BC31" s="312">
        <f>'[6]6'!AK32</f>
        <v>0</v>
      </c>
      <c r="BD31" s="312">
        <v>0</v>
      </c>
      <c r="BE31" s="312">
        <v>0</v>
      </c>
      <c r="BF31" s="312">
        <f>'[6]6'!AL32</f>
        <v>0</v>
      </c>
      <c r="BG31" s="312">
        <f>'[6]6'!AM32</f>
        <v>0</v>
      </c>
      <c r="BH31" s="312">
        <f>'[6]6'!AO32</f>
        <v>0</v>
      </c>
      <c r="BI31" s="312">
        <f>'[6]6'!AP32</f>
        <v>0</v>
      </c>
      <c r="BJ31" s="312">
        <v>0</v>
      </c>
      <c r="BK31" s="312">
        <v>0</v>
      </c>
      <c r="BL31" s="312">
        <v>0</v>
      </c>
      <c r="BM31" s="312">
        <f>'[6]6'!AR32</f>
        <v>0</v>
      </c>
      <c r="BN31" s="312">
        <f>'[6]6'!AS32</f>
        <v>0</v>
      </c>
      <c r="BO31" s="312">
        <f>'[6]6'!AU32</f>
        <v>0</v>
      </c>
      <c r="BP31" s="312">
        <f>'[6]6'!AV32</f>
        <v>0</v>
      </c>
      <c r="BQ31" s="312">
        <f>'[6]6'!AW32</f>
        <v>0</v>
      </c>
      <c r="BR31" s="312">
        <v>0</v>
      </c>
      <c r="BS31" s="312">
        <v>0</v>
      </c>
      <c r="BT31" s="312">
        <f>'[6]6'!AX32</f>
        <v>0</v>
      </c>
      <c r="BU31" s="312">
        <f>'[6]6'!AY32</f>
        <v>0</v>
      </c>
      <c r="BV31" s="312">
        <f>'[6]6'!BC32</f>
        <v>0</v>
      </c>
      <c r="BW31" s="312">
        <f>'[6]6'!BD32</f>
        <v>0</v>
      </c>
      <c r="BX31" s="312">
        <f>'[6]6'!BE32</f>
        <v>0</v>
      </c>
      <c r="BY31" s="312">
        <v>0</v>
      </c>
      <c r="BZ31" s="312">
        <v>0</v>
      </c>
      <c r="CA31" s="312" t="e">
        <f>'[6]6'!BF32</f>
        <v>#REF!</v>
      </c>
      <c r="CB31" s="312">
        <f>'[6]6'!BG32</f>
        <v>0</v>
      </c>
      <c r="CC31" s="312">
        <f>'[6]6'!BI32</f>
        <v>0</v>
      </c>
      <c r="CD31" s="312">
        <f>'[6]6'!BJ32</f>
        <v>0</v>
      </c>
      <c r="CE31" s="312">
        <f>'[6]6'!BK32</f>
        <v>0</v>
      </c>
      <c r="CF31" s="312">
        <v>0</v>
      </c>
      <c r="CG31" s="312">
        <v>0</v>
      </c>
      <c r="CH31" s="312" t="e">
        <f>'[6]6'!BL32</f>
        <v>#REF!</v>
      </c>
      <c r="CI31" s="312">
        <v>0</v>
      </c>
      <c r="CJ31" s="312">
        <f>'[6]6'!BQ32</f>
        <v>0</v>
      </c>
      <c r="CK31" s="312" t="e">
        <f>'[6]6'!BR32</f>
        <v>#REF!</v>
      </c>
      <c r="CL31" s="312">
        <f>'[6]6'!BS32</f>
        <v>0</v>
      </c>
      <c r="CM31" s="312">
        <v>0</v>
      </c>
      <c r="CN31" s="312">
        <v>0</v>
      </c>
      <c r="CO31" s="312">
        <f>'[6]6'!BT32</f>
        <v>0</v>
      </c>
      <c r="CP31" s="312">
        <f>'[6]6'!BU32</f>
        <v>0</v>
      </c>
      <c r="CQ31" s="312">
        <f>'[6]6'!BW32</f>
        <v>0</v>
      </c>
      <c r="CR31" s="312" t="e">
        <f>'[6]6'!BX32</f>
        <v>#REF!</v>
      </c>
      <c r="CS31" s="312" t="e">
        <f>'[6]6'!BY32</f>
        <v>#REF!</v>
      </c>
      <c r="CT31" s="312">
        <v>0</v>
      </c>
      <c r="CU31" s="312">
        <v>0</v>
      </c>
      <c r="CV31" s="312" t="e">
        <f>'[6]6'!BZ32</f>
        <v>#REF!</v>
      </c>
      <c r="CW31" s="312" t="e">
        <f>'[6]6'!CA32</f>
        <v>#REF!</v>
      </c>
      <c r="CX31" s="312">
        <f t="shared" si="18"/>
        <v>0</v>
      </c>
      <c r="CY31" s="312">
        <f t="shared" si="18"/>
        <v>0</v>
      </c>
      <c r="CZ31" s="312">
        <f t="shared" si="18"/>
        <v>0</v>
      </c>
      <c r="DA31" s="312">
        <f t="shared" si="18"/>
        <v>0</v>
      </c>
      <c r="DB31" s="312">
        <f t="shared" si="18"/>
        <v>0</v>
      </c>
      <c r="DC31" s="312">
        <f t="shared" si="18"/>
        <v>0</v>
      </c>
      <c r="DD31" s="312">
        <f t="shared" si="18"/>
        <v>0</v>
      </c>
      <c r="DE31" s="312">
        <f t="shared" si="19"/>
        <v>0</v>
      </c>
      <c r="DF31" s="312">
        <f t="shared" si="19"/>
        <v>0</v>
      </c>
      <c r="DG31" s="312">
        <f t="shared" si="19"/>
        <v>0</v>
      </c>
      <c r="DH31" s="312">
        <f t="shared" si="20"/>
        <v>0</v>
      </c>
      <c r="DI31" s="312">
        <f t="shared" si="20"/>
        <v>0</v>
      </c>
      <c r="DJ31" s="312">
        <f t="shared" si="20"/>
        <v>0</v>
      </c>
      <c r="DK31" s="312">
        <f t="shared" si="20"/>
        <v>0</v>
      </c>
      <c r="DL31" s="241"/>
    </row>
    <row r="32" spans="1:116" ht="75" customHeight="1">
      <c r="A32" s="257" t="s">
        <v>260</v>
      </c>
      <c r="B32" s="258" t="s">
        <v>85</v>
      </c>
      <c r="C32" s="259" t="s">
        <v>86</v>
      </c>
      <c r="D32" s="312">
        <f t="shared" si="16"/>
        <v>0</v>
      </c>
      <c r="E32" s="312">
        <f t="shared" si="16"/>
        <v>0</v>
      </c>
      <c r="F32" s="312">
        <f t="shared" si="16"/>
        <v>0</v>
      </c>
      <c r="G32" s="312">
        <f t="shared" si="16"/>
        <v>0</v>
      </c>
      <c r="H32" s="312">
        <f t="shared" si="16"/>
        <v>0</v>
      </c>
      <c r="I32" s="312">
        <f t="shared" si="16"/>
        <v>0</v>
      </c>
      <c r="J32" s="312">
        <f>SUM(AL32,AZ32,BN32)</f>
        <v>0</v>
      </c>
      <c r="K32" s="312">
        <v>0</v>
      </c>
      <c r="L32" s="312">
        <f t="shared" si="17"/>
        <v>0</v>
      </c>
      <c r="M32" s="312">
        <f t="shared" si="17"/>
        <v>0</v>
      </c>
      <c r="N32" s="312">
        <f t="shared" si="17"/>
        <v>0</v>
      </c>
      <c r="O32" s="312">
        <f t="shared" si="17"/>
        <v>0</v>
      </c>
      <c r="P32" s="312">
        <f t="shared" si="17"/>
        <v>0</v>
      </c>
      <c r="Q32" s="312">
        <f t="shared" si="17"/>
        <v>0</v>
      </c>
      <c r="R32" s="312">
        <v>0</v>
      </c>
      <c r="S32" s="312">
        <v>0</v>
      </c>
      <c r="T32" s="312">
        <v>0</v>
      </c>
      <c r="U32" s="312">
        <v>0</v>
      </c>
      <c r="V32" s="312">
        <v>0</v>
      </c>
      <c r="W32" s="312">
        <v>0</v>
      </c>
      <c r="X32" s="312">
        <v>0</v>
      </c>
      <c r="Y32" s="312">
        <v>0</v>
      </c>
      <c r="Z32" s="312">
        <v>0</v>
      </c>
      <c r="AA32" s="312">
        <v>0</v>
      </c>
      <c r="AB32" s="312">
        <v>0</v>
      </c>
      <c r="AC32" s="312">
        <v>0</v>
      </c>
      <c r="AD32" s="312">
        <v>0</v>
      </c>
      <c r="AE32" s="312">
        <v>0</v>
      </c>
      <c r="AF32" s="312">
        <f>'[6]6'!Q33</f>
        <v>0</v>
      </c>
      <c r="AG32" s="312">
        <f>'[6]6'!R33</f>
        <v>0</v>
      </c>
      <c r="AH32" s="312">
        <f>'[6]6'!S33</f>
        <v>0</v>
      </c>
      <c r="AI32" s="312">
        <v>0</v>
      </c>
      <c r="AJ32" s="312">
        <v>0</v>
      </c>
      <c r="AK32" s="312">
        <f>'[6]6'!T33</f>
        <v>0</v>
      </c>
      <c r="AL32" s="312">
        <f>'[6]6'!U33</f>
        <v>0</v>
      </c>
      <c r="AM32" s="312">
        <f>'[6]6'!W33</f>
        <v>0</v>
      </c>
      <c r="AN32" s="312">
        <f>'[6]6'!X33</f>
        <v>0</v>
      </c>
      <c r="AO32" s="312">
        <f>'[6]6'!Y33</f>
        <v>0</v>
      </c>
      <c r="AP32" s="312">
        <v>0</v>
      </c>
      <c r="AQ32" s="312">
        <v>0</v>
      </c>
      <c r="AR32" s="312">
        <f>'[6]6'!Z33</f>
        <v>0</v>
      </c>
      <c r="AS32" s="312">
        <f>'[6]6'!AA33</f>
        <v>0</v>
      </c>
      <c r="AT32" s="312">
        <f>'[6]6'!AC33</f>
        <v>0</v>
      </c>
      <c r="AU32" s="312">
        <f>'[6]6'!AD33</f>
        <v>0</v>
      </c>
      <c r="AV32" s="312">
        <f>'[6]6'!AE33</f>
        <v>0</v>
      </c>
      <c r="AW32" s="312">
        <v>0</v>
      </c>
      <c r="AX32" s="312">
        <v>0</v>
      </c>
      <c r="AY32" s="312">
        <f>'[6]6'!AF33</f>
        <v>0</v>
      </c>
      <c r="AZ32" s="312">
        <f>'[6]6'!AG33</f>
        <v>0</v>
      </c>
      <c r="BA32" s="312">
        <f>'[6]6'!AI33</f>
        <v>0</v>
      </c>
      <c r="BB32" s="312">
        <f>'[6]6'!AJ33</f>
        <v>0</v>
      </c>
      <c r="BC32" s="312">
        <f>'[6]6'!AK33</f>
        <v>0</v>
      </c>
      <c r="BD32" s="312">
        <v>0</v>
      </c>
      <c r="BE32" s="312">
        <v>0</v>
      </c>
      <c r="BF32" s="312">
        <f>'[6]6'!AL33</f>
        <v>0</v>
      </c>
      <c r="BG32" s="312">
        <f>'[6]6'!AM33</f>
        <v>0</v>
      </c>
      <c r="BH32" s="312">
        <f>'[6]6'!AO33</f>
        <v>0</v>
      </c>
      <c r="BI32" s="312">
        <f>'[6]6'!AP33</f>
        <v>0</v>
      </c>
      <c r="BJ32" s="312">
        <f>'[6]6'!AQ33</f>
        <v>0</v>
      </c>
      <c r="BK32" s="312">
        <v>0</v>
      </c>
      <c r="BL32" s="312">
        <v>0</v>
      </c>
      <c r="BM32" s="312">
        <f>'[6]6'!AR33</f>
        <v>0</v>
      </c>
      <c r="BN32" s="312">
        <f>'[6]6'!AS33</f>
        <v>0</v>
      </c>
      <c r="BO32" s="312">
        <f>'[6]6'!AU33</f>
        <v>0</v>
      </c>
      <c r="BP32" s="312">
        <f>'[6]6'!AV33</f>
        <v>0</v>
      </c>
      <c r="BQ32" s="312">
        <f>'[6]6'!AW33</f>
        <v>0</v>
      </c>
      <c r="BR32" s="312">
        <v>0</v>
      </c>
      <c r="BS32" s="312">
        <v>0</v>
      </c>
      <c r="BT32" s="312">
        <f>'[6]6'!AX33</f>
        <v>0</v>
      </c>
      <c r="BU32" s="312">
        <f>'[6]6'!AY33</f>
        <v>0</v>
      </c>
      <c r="BV32" s="312">
        <f>'[6]6'!BC33</f>
        <v>0</v>
      </c>
      <c r="BW32" s="312">
        <f>'[6]6'!BD33</f>
        <v>0</v>
      </c>
      <c r="BX32" s="312">
        <f>'[6]6'!BE33</f>
        <v>0</v>
      </c>
      <c r="BY32" s="312">
        <v>0</v>
      </c>
      <c r="BZ32" s="312">
        <v>0</v>
      </c>
      <c r="CA32" s="312" t="e">
        <f>'[6]6'!BF33</f>
        <v>#REF!</v>
      </c>
      <c r="CB32" s="312">
        <f>'[6]6'!BG33</f>
        <v>0</v>
      </c>
      <c r="CC32" s="312">
        <f>'[6]6'!BI33</f>
        <v>0</v>
      </c>
      <c r="CD32" s="312">
        <f>'[6]6'!BJ33</f>
        <v>0</v>
      </c>
      <c r="CE32" s="312">
        <f>'[6]6'!BK33</f>
        <v>0</v>
      </c>
      <c r="CF32" s="312">
        <v>0</v>
      </c>
      <c r="CG32" s="312">
        <v>0</v>
      </c>
      <c r="CH32" s="312" t="e">
        <f>'[6]6'!BL33</f>
        <v>#REF!</v>
      </c>
      <c r="CI32" s="312">
        <f>'[6]6'!BM33</f>
        <v>0</v>
      </c>
      <c r="CJ32" s="312">
        <f>'[6]6'!BQ33</f>
        <v>0</v>
      </c>
      <c r="CK32" s="312" t="e">
        <f>'[6]6'!BR33</f>
        <v>#REF!</v>
      </c>
      <c r="CL32" s="312">
        <f>'[6]6'!BS33</f>
        <v>0</v>
      </c>
      <c r="CM32" s="312">
        <v>0</v>
      </c>
      <c r="CN32" s="312">
        <v>0</v>
      </c>
      <c r="CO32" s="312">
        <f>'[6]6'!BT33</f>
        <v>0</v>
      </c>
      <c r="CP32" s="312">
        <f>'[6]6'!BU33</f>
        <v>0</v>
      </c>
      <c r="CQ32" s="312">
        <f>'[6]6'!BW33</f>
        <v>0</v>
      </c>
      <c r="CR32" s="312" t="e">
        <f>'[6]6'!BX33</f>
        <v>#REF!</v>
      </c>
      <c r="CS32" s="312" t="e">
        <f>'[6]6'!BY33</f>
        <v>#REF!</v>
      </c>
      <c r="CT32" s="312">
        <v>0</v>
      </c>
      <c r="CU32" s="312">
        <v>0</v>
      </c>
      <c r="CV32" s="312" t="e">
        <f>'[6]6'!BZ33</f>
        <v>#REF!</v>
      </c>
      <c r="CW32" s="312" t="e">
        <f>'[6]6'!CA33</f>
        <v>#REF!</v>
      </c>
      <c r="CX32" s="312">
        <f t="shared" si="18"/>
        <v>0</v>
      </c>
      <c r="CY32" s="312">
        <f t="shared" si="18"/>
        <v>0</v>
      </c>
      <c r="CZ32" s="312">
        <f t="shared" si="18"/>
        <v>0</v>
      </c>
      <c r="DA32" s="312">
        <f t="shared" si="18"/>
        <v>0</v>
      </c>
      <c r="DB32" s="312">
        <f t="shared" si="18"/>
        <v>0</v>
      </c>
      <c r="DC32" s="312">
        <f t="shared" si="18"/>
        <v>0</v>
      </c>
      <c r="DD32" s="312">
        <f t="shared" si="18"/>
        <v>0</v>
      </c>
      <c r="DE32" s="312">
        <f t="shared" si="19"/>
        <v>0</v>
      </c>
      <c r="DF32" s="312">
        <f t="shared" si="19"/>
        <v>0</v>
      </c>
      <c r="DG32" s="312">
        <f t="shared" si="19"/>
        <v>0</v>
      </c>
      <c r="DH32" s="312">
        <f t="shared" si="20"/>
        <v>0</v>
      </c>
      <c r="DI32" s="312">
        <f t="shared" si="20"/>
        <v>0</v>
      </c>
      <c r="DJ32" s="312">
        <f t="shared" si="20"/>
        <v>0</v>
      </c>
      <c r="DK32" s="312">
        <f t="shared" si="20"/>
        <v>0</v>
      </c>
      <c r="DL32" s="311"/>
    </row>
    <row r="33" spans="1:116" ht="63" customHeight="1">
      <c r="A33" s="257" t="s">
        <v>261</v>
      </c>
      <c r="B33" s="258" t="s">
        <v>90</v>
      </c>
      <c r="C33" s="259" t="s">
        <v>86</v>
      </c>
      <c r="D33" s="312">
        <f t="shared" si="16"/>
        <v>0</v>
      </c>
      <c r="E33" s="312">
        <f t="shared" si="16"/>
        <v>0</v>
      </c>
      <c r="F33" s="312">
        <f t="shared" si="16"/>
        <v>0</v>
      </c>
      <c r="G33" s="312">
        <f t="shared" si="16"/>
        <v>0</v>
      </c>
      <c r="H33" s="312">
        <f t="shared" si="16"/>
        <v>0</v>
      </c>
      <c r="I33" s="312">
        <f t="shared" si="16"/>
        <v>0</v>
      </c>
      <c r="J33" s="312">
        <f t="shared" si="16"/>
        <v>0</v>
      </c>
      <c r="K33" s="312">
        <v>0</v>
      </c>
      <c r="L33" s="312">
        <f t="shared" si="17"/>
        <v>0</v>
      </c>
      <c r="M33" s="312">
        <f t="shared" si="17"/>
        <v>0</v>
      </c>
      <c r="N33" s="312">
        <f t="shared" si="17"/>
        <v>0</v>
      </c>
      <c r="O33" s="312">
        <f t="shared" si="17"/>
        <v>0</v>
      </c>
      <c r="P33" s="312">
        <f t="shared" si="17"/>
        <v>0</v>
      </c>
      <c r="Q33" s="312">
        <f t="shared" si="17"/>
        <v>0</v>
      </c>
      <c r="R33" s="312">
        <v>0</v>
      </c>
      <c r="S33" s="312">
        <v>0</v>
      </c>
      <c r="T33" s="312">
        <v>0</v>
      </c>
      <c r="U33" s="312">
        <v>0</v>
      </c>
      <c r="V33" s="312">
        <v>0</v>
      </c>
      <c r="W33" s="312">
        <v>0</v>
      </c>
      <c r="X33" s="312">
        <v>0</v>
      </c>
      <c r="Y33" s="312">
        <v>0</v>
      </c>
      <c r="Z33" s="312">
        <v>0</v>
      </c>
      <c r="AA33" s="312">
        <v>0</v>
      </c>
      <c r="AB33" s="312">
        <v>0</v>
      </c>
      <c r="AC33" s="312">
        <v>0</v>
      </c>
      <c r="AD33" s="312">
        <v>0</v>
      </c>
      <c r="AE33" s="312">
        <v>0</v>
      </c>
      <c r="AF33" s="312">
        <v>0</v>
      </c>
      <c r="AG33" s="312">
        <f>'[6]6'!R34</f>
        <v>0</v>
      </c>
      <c r="AH33" s="312">
        <f>'[6]6'!S34</f>
        <v>0</v>
      </c>
      <c r="AI33" s="312">
        <v>0</v>
      </c>
      <c r="AJ33" s="312">
        <v>0</v>
      </c>
      <c r="AK33" s="312">
        <f>'[6]6'!T34</f>
        <v>0</v>
      </c>
      <c r="AL33" s="312">
        <f>'[6]6'!U34</f>
        <v>0</v>
      </c>
      <c r="AM33" s="312">
        <f>'[6]6'!W34</f>
        <v>0</v>
      </c>
      <c r="AN33" s="312">
        <f>'[6]6'!X34</f>
        <v>0</v>
      </c>
      <c r="AO33" s="312">
        <f>'[6]6'!Y34</f>
        <v>0</v>
      </c>
      <c r="AP33" s="312">
        <v>0</v>
      </c>
      <c r="AQ33" s="312">
        <v>0</v>
      </c>
      <c r="AR33" s="312">
        <f>'[6]6'!Z34</f>
        <v>0</v>
      </c>
      <c r="AS33" s="312">
        <v>0</v>
      </c>
      <c r="AT33" s="312">
        <f>'[6]6'!AC34</f>
        <v>0</v>
      </c>
      <c r="AU33" s="312">
        <f>'[6]6'!AD34</f>
        <v>0</v>
      </c>
      <c r="AV33" s="312">
        <f>'[6]6'!AE34</f>
        <v>0</v>
      </c>
      <c r="AW33" s="312">
        <v>0</v>
      </c>
      <c r="AX33" s="312">
        <v>0</v>
      </c>
      <c r="AY33" s="312">
        <f>'[6]6'!AF34</f>
        <v>0</v>
      </c>
      <c r="AZ33" s="312">
        <f>'[6]6'!AG34</f>
        <v>0</v>
      </c>
      <c r="BA33" s="312">
        <f>'[6]6'!AI34</f>
        <v>0</v>
      </c>
      <c r="BB33" s="312">
        <f>'[6]6'!AJ34</f>
        <v>0</v>
      </c>
      <c r="BC33" s="312">
        <f>'[6]6'!AK34</f>
        <v>0</v>
      </c>
      <c r="BD33" s="312">
        <v>0</v>
      </c>
      <c r="BE33" s="312">
        <v>0</v>
      </c>
      <c r="BF33" s="312">
        <f>'[6]6'!AL34</f>
        <v>0</v>
      </c>
      <c r="BG33" s="312">
        <f>'[6]6'!AM34</f>
        <v>0</v>
      </c>
      <c r="BH33" s="312">
        <f>'[6]6'!AO34</f>
        <v>0</v>
      </c>
      <c r="BI33" s="312">
        <f>'[6]6'!AP34</f>
        <v>0</v>
      </c>
      <c r="BJ33" s="312">
        <f>'[6]6'!AQ34</f>
        <v>0</v>
      </c>
      <c r="BK33" s="312">
        <v>0</v>
      </c>
      <c r="BL33" s="312">
        <v>0</v>
      </c>
      <c r="BM33" s="312">
        <f>'[6]6'!AR34</f>
        <v>0</v>
      </c>
      <c r="BN33" s="312">
        <f>'[6]6'!AS34</f>
        <v>0</v>
      </c>
      <c r="BO33" s="312">
        <f>'[6]6'!AU34</f>
        <v>0</v>
      </c>
      <c r="BP33" s="312">
        <f>'[6]6'!AV34</f>
        <v>0</v>
      </c>
      <c r="BQ33" s="312">
        <f>'[6]6'!AW34</f>
        <v>0</v>
      </c>
      <c r="BR33" s="312">
        <v>0</v>
      </c>
      <c r="BS33" s="312">
        <v>0</v>
      </c>
      <c r="BT33" s="312">
        <f>'[6]6'!AX34</f>
        <v>0</v>
      </c>
      <c r="BU33" s="312">
        <f>'[6]6'!AY34</f>
        <v>0</v>
      </c>
      <c r="BV33" s="312">
        <f>'[6]6'!BC34</f>
        <v>0</v>
      </c>
      <c r="BW33" s="312">
        <f>'[6]6'!BD34</f>
        <v>0</v>
      </c>
      <c r="BX33" s="312">
        <f>'[6]6'!BE34</f>
        <v>0</v>
      </c>
      <c r="BY33" s="312">
        <v>0</v>
      </c>
      <c r="BZ33" s="312">
        <v>0</v>
      </c>
      <c r="CA33" s="312" t="e">
        <f>'[6]6'!BF34</f>
        <v>#REF!</v>
      </c>
      <c r="CB33" s="312">
        <f>'[6]6'!BG34</f>
        <v>0</v>
      </c>
      <c r="CC33" s="312">
        <f>'[6]6'!BI34</f>
        <v>0</v>
      </c>
      <c r="CD33" s="312">
        <f>'[6]6'!BJ34</f>
        <v>0</v>
      </c>
      <c r="CE33" s="312">
        <f>'[6]6'!BK34</f>
        <v>0</v>
      </c>
      <c r="CF33" s="312">
        <v>0</v>
      </c>
      <c r="CG33" s="312">
        <v>0</v>
      </c>
      <c r="CH33" s="312" t="e">
        <f>'[6]6'!BL34</f>
        <v>#REF!</v>
      </c>
      <c r="CI33" s="312">
        <f>'[6]6'!BM34</f>
        <v>0</v>
      </c>
      <c r="CJ33" s="312">
        <f>'[6]6'!BQ34</f>
        <v>0</v>
      </c>
      <c r="CK33" s="312" t="e">
        <f>'[6]6'!BR34</f>
        <v>#REF!</v>
      </c>
      <c r="CL33" s="312">
        <f>'[6]6'!BS34</f>
        <v>0</v>
      </c>
      <c r="CM33" s="312">
        <v>0</v>
      </c>
      <c r="CN33" s="312">
        <v>0</v>
      </c>
      <c r="CO33" s="312">
        <f>'[6]6'!BT34</f>
        <v>0</v>
      </c>
      <c r="CP33" s="312">
        <f>'[6]6'!BU34</f>
        <v>0</v>
      </c>
      <c r="CQ33" s="312">
        <f>'[6]6'!BW34</f>
        <v>0</v>
      </c>
      <c r="CR33" s="312" t="e">
        <f>'[6]6'!BX34</f>
        <v>#REF!</v>
      </c>
      <c r="CS33" s="312" t="e">
        <f>'[6]6'!BY34</f>
        <v>#REF!</v>
      </c>
      <c r="CT33" s="312">
        <v>0</v>
      </c>
      <c r="CU33" s="312">
        <v>0</v>
      </c>
      <c r="CV33" s="312" t="e">
        <f>'[6]6'!BZ34</f>
        <v>#REF!</v>
      </c>
      <c r="CW33" s="312" t="e">
        <f>'[6]6'!CA34</f>
        <v>#REF!</v>
      </c>
      <c r="CX33" s="312">
        <f t="shared" si="18"/>
        <v>0</v>
      </c>
      <c r="CY33" s="312">
        <f t="shared" si="18"/>
        <v>0</v>
      </c>
      <c r="CZ33" s="312">
        <f t="shared" si="18"/>
        <v>0</v>
      </c>
      <c r="DA33" s="312">
        <f t="shared" si="18"/>
        <v>0</v>
      </c>
      <c r="DB33" s="312">
        <f t="shared" si="18"/>
        <v>0</v>
      </c>
      <c r="DC33" s="312">
        <f t="shared" si="18"/>
        <v>0</v>
      </c>
      <c r="DD33" s="312">
        <f t="shared" si="18"/>
        <v>0</v>
      </c>
      <c r="DE33" s="312">
        <f t="shared" si="19"/>
        <v>0</v>
      </c>
      <c r="DF33" s="312">
        <f t="shared" si="19"/>
        <v>0</v>
      </c>
      <c r="DG33" s="312">
        <f t="shared" si="19"/>
        <v>0</v>
      </c>
      <c r="DH33" s="312">
        <f t="shared" si="20"/>
        <v>0</v>
      </c>
      <c r="DI33" s="312">
        <f t="shared" si="20"/>
        <v>0</v>
      </c>
      <c r="DJ33" s="312">
        <f t="shared" si="20"/>
        <v>0</v>
      </c>
      <c r="DK33" s="312">
        <f t="shared" si="20"/>
        <v>0</v>
      </c>
      <c r="DL33" s="311"/>
    </row>
    <row r="34" spans="1:116" ht="63" customHeight="1">
      <c r="A34" s="257" t="s">
        <v>262</v>
      </c>
      <c r="B34" s="258" t="s">
        <v>91</v>
      </c>
      <c r="C34" s="259" t="s">
        <v>92</v>
      </c>
      <c r="D34" s="312">
        <v>0</v>
      </c>
      <c r="E34" s="312">
        <v>0</v>
      </c>
      <c r="F34" s="312">
        <v>0</v>
      </c>
      <c r="G34" s="312">
        <v>0</v>
      </c>
      <c r="H34" s="312">
        <v>0</v>
      </c>
      <c r="I34" s="312">
        <v>0</v>
      </c>
      <c r="J34" s="312">
        <v>0</v>
      </c>
      <c r="K34" s="312">
        <v>0</v>
      </c>
      <c r="L34" s="312">
        <v>0</v>
      </c>
      <c r="M34" s="312">
        <v>0</v>
      </c>
      <c r="N34" s="312">
        <v>0</v>
      </c>
      <c r="O34" s="312">
        <v>0</v>
      </c>
      <c r="P34" s="312">
        <v>0</v>
      </c>
      <c r="Q34" s="312">
        <v>0</v>
      </c>
      <c r="R34" s="312">
        <v>0</v>
      </c>
      <c r="S34" s="312">
        <v>0</v>
      </c>
      <c r="T34" s="312">
        <v>0</v>
      </c>
      <c r="U34" s="312">
        <v>0</v>
      </c>
      <c r="V34" s="312">
        <v>0</v>
      </c>
      <c r="W34" s="312">
        <v>0</v>
      </c>
      <c r="X34" s="312">
        <v>0</v>
      </c>
      <c r="Y34" s="312">
        <v>0</v>
      </c>
      <c r="Z34" s="312">
        <v>0</v>
      </c>
      <c r="AA34" s="312">
        <v>0</v>
      </c>
      <c r="AB34" s="312">
        <v>0</v>
      </c>
      <c r="AC34" s="312">
        <v>0</v>
      </c>
      <c r="AD34" s="312">
        <v>0</v>
      </c>
      <c r="AE34" s="312">
        <v>0</v>
      </c>
      <c r="AF34" s="312">
        <v>0</v>
      </c>
      <c r="AG34" s="312">
        <v>0</v>
      </c>
      <c r="AH34" s="312">
        <v>0</v>
      </c>
      <c r="AI34" s="312">
        <v>0</v>
      </c>
      <c r="AJ34" s="312">
        <v>0</v>
      </c>
      <c r="AK34" s="312">
        <v>0</v>
      </c>
      <c r="AL34" s="312">
        <v>0</v>
      </c>
      <c r="AM34" s="312">
        <v>0</v>
      </c>
      <c r="AN34" s="312">
        <v>0</v>
      </c>
      <c r="AO34" s="312">
        <v>0</v>
      </c>
      <c r="AP34" s="312">
        <v>0</v>
      </c>
      <c r="AQ34" s="312">
        <v>0</v>
      </c>
      <c r="AR34" s="312">
        <v>0</v>
      </c>
      <c r="AS34" s="312">
        <v>0</v>
      </c>
      <c r="AT34" s="312">
        <v>0</v>
      </c>
      <c r="AU34" s="312">
        <v>0</v>
      </c>
      <c r="AV34" s="312">
        <v>0</v>
      </c>
      <c r="AW34" s="312">
        <v>0</v>
      </c>
      <c r="AX34" s="312">
        <v>0</v>
      </c>
      <c r="AY34" s="312">
        <v>0</v>
      </c>
      <c r="AZ34" s="312">
        <v>0</v>
      </c>
      <c r="BA34" s="312">
        <v>0</v>
      </c>
      <c r="BB34" s="312">
        <v>0</v>
      </c>
      <c r="BC34" s="312">
        <v>0</v>
      </c>
      <c r="BD34" s="312">
        <v>0</v>
      </c>
      <c r="BE34" s="312">
        <v>0</v>
      </c>
      <c r="BF34" s="312">
        <v>0</v>
      </c>
      <c r="BG34" s="312">
        <v>0</v>
      </c>
      <c r="BH34" s="312">
        <v>0</v>
      </c>
      <c r="BI34" s="312">
        <v>0</v>
      </c>
      <c r="BJ34" s="312">
        <v>0</v>
      </c>
      <c r="BK34" s="312">
        <v>0</v>
      </c>
      <c r="BL34" s="312">
        <v>0</v>
      </c>
      <c r="BM34" s="312">
        <v>0</v>
      </c>
      <c r="BN34" s="312">
        <v>0</v>
      </c>
      <c r="BO34" s="312">
        <v>0</v>
      </c>
      <c r="BP34" s="312">
        <v>0</v>
      </c>
      <c r="BQ34" s="312">
        <v>0</v>
      </c>
      <c r="BR34" s="312">
        <v>0</v>
      </c>
      <c r="BS34" s="312">
        <v>0</v>
      </c>
      <c r="BT34" s="312">
        <v>0</v>
      </c>
      <c r="BU34" s="312">
        <v>0</v>
      </c>
      <c r="BV34" s="312">
        <v>0</v>
      </c>
      <c r="BW34" s="312">
        <v>0</v>
      </c>
      <c r="BX34" s="312">
        <v>0</v>
      </c>
      <c r="BY34" s="312">
        <v>0</v>
      </c>
      <c r="BZ34" s="312">
        <v>0</v>
      </c>
      <c r="CA34" s="312">
        <v>0</v>
      </c>
      <c r="CB34" s="312">
        <v>0</v>
      </c>
      <c r="CC34" s="312">
        <v>0</v>
      </c>
      <c r="CD34" s="312">
        <v>0</v>
      </c>
      <c r="CE34" s="312">
        <v>0</v>
      </c>
      <c r="CF34" s="312">
        <v>0</v>
      </c>
      <c r="CG34" s="312">
        <v>0</v>
      </c>
      <c r="CH34" s="312">
        <v>0</v>
      </c>
      <c r="CI34" s="312">
        <v>0</v>
      </c>
      <c r="CJ34" s="312">
        <v>0</v>
      </c>
      <c r="CK34" s="312">
        <v>0</v>
      </c>
      <c r="CL34" s="312">
        <v>0</v>
      </c>
      <c r="CM34" s="312">
        <v>0</v>
      </c>
      <c r="CN34" s="312">
        <v>0</v>
      </c>
      <c r="CO34" s="312">
        <v>0</v>
      </c>
      <c r="CP34" s="312">
        <v>0</v>
      </c>
      <c r="CQ34" s="312">
        <v>0</v>
      </c>
      <c r="CR34" s="312">
        <v>0</v>
      </c>
      <c r="CS34" s="312">
        <v>0</v>
      </c>
      <c r="CT34" s="312">
        <v>0</v>
      </c>
      <c r="CU34" s="312">
        <v>0</v>
      </c>
      <c r="CV34" s="312">
        <v>0</v>
      </c>
      <c r="CW34" s="312">
        <v>0</v>
      </c>
      <c r="CX34" s="312">
        <v>0</v>
      </c>
      <c r="CY34" s="312">
        <v>0</v>
      </c>
      <c r="CZ34" s="312">
        <v>0</v>
      </c>
      <c r="DA34" s="312">
        <v>0</v>
      </c>
      <c r="DB34" s="312">
        <v>0</v>
      </c>
      <c r="DC34" s="312">
        <v>0</v>
      </c>
      <c r="DD34" s="312">
        <v>0</v>
      </c>
      <c r="DE34" s="312">
        <v>0</v>
      </c>
      <c r="DF34" s="312">
        <v>0</v>
      </c>
      <c r="DG34" s="312">
        <v>0</v>
      </c>
      <c r="DH34" s="312">
        <v>0</v>
      </c>
      <c r="DI34" s="312">
        <v>0</v>
      </c>
      <c r="DJ34" s="312">
        <v>0</v>
      </c>
      <c r="DK34" s="312">
        <v>0</v>
      </c>
      <c r="DL34" s="311"/>
    </row>
    <row r="35" spans="1:116" ht="81" customHeight="1">
      <c r="A35" s="257" t="s">
        <v>263</v>
      </c>
      <c r="B35" s="258" t="s">
        <v>93</v>
      </c>
      <c r="C35" s="259" t="s">
        <v>94</v>
      </c>
      <c r="D35" s="312">
        <v>0</v>
      </c>
      <c r="E35" s="312">
        <v>0</v>
      </c>
      <c r="F35" s="312">
        <v>0</v>
      </c>
      <c r="G35" s="312">
        <v>0</v>
      </c>
      <c r="H35" s="312">
        <v>0</v>
      </c>
      <c r="I35" s="312">
        <v>0</v>
      </c>
      <c r="J35" s="312">
        <v>0</v>
      </c>
      <c r="K35" s="312">
        <v>0</v>
      </c>
      <c r="L35" s="312">
        <v>0</v>
      </c>
      <c r="M35" s="312">
        <v>0</v>
      </c>
      <c r="N35" s="312">
        <v>0</v>
      </c>
      <c r="O35" s="312">
        <v>0</v>
      </c>
      <c r="P35" s="312">
        <v>0</v>
      </c>
      <c r="Q35" s="312">
        <v>0</v>
      </c>
      <c r="R35" s="312">
        <v>0</v>
      </c>
      <c r="S35" s="312">
        <v>0</v>
      </c>
      <c r="T35" s="312">
        <v>0</v>
      </c>
      <c r="U35" s="312">
        <v>0</v>
      </c>
      <c r="V35" s="312">
        <v>0</v>
      </c>
      <c r="W35" s="312">
        <v>0</v>
      </c>
      <c r="X35" s="312">
        <v>0</v>
      </c>
      <c r="Y35" s="312">
        <v>0</v>
      </c>
      <c r="Z35" s="312">
        <v>0</v>
      </c>
      <c r="AA35" s="312">
        <v>0</v>
      </c>
      <c r="AB35" s="312">
        <v>0</v>
      </c>
      <c r="AC35" s="312">
        <v>0</v>
      </c>
      <c r="AD35" s="312">
        <v>0</v>
      </c>
      <c r="AE35" s="312">
        <v>0</v>
      </c>
      <c r="AF35" s="312">
        <v>0</v>
      </c>
      <c r="AG35" s="312">
        <v>0</v>
      </c>
      <c r="AH35" s="312">
        <v>0</v>
      </c>
      <c r="AI35" s="312">
        <v>0</v>
      </c>
      <c r="AJ35" s="312">
        <v>0</v>
      </c>
      <c r="AK35" s="312">
        <v>0</v>
      </c>
      <c r="AL35" s="312">
        <v>0</v>
      </c>
      <c r="AM35" s="312">
        <v>0</v>
      </c>
      <c r="AN35" s="312">
        <v>0</v>
      </c>
      <c r="AO35" s="312">
        <v>0</v>
      </c>
      <c r="AP35" s="312">
        <v>0</v>
      </c>
      <c r="AQ35" s="312">
        <v>0</v>
      </c>
      <c r="AR35" s="312">
        <v>0</v>
      </c>
      <c r="AS35" s="312">
        <v>0</v>
      </c>
      <c r="AT35" s="312">
        <v>0</v>
      </c>
      <c r="AU35" s="312">
        <v>0</v>
      </c>
      <c r="AV35" s="312">
        <v>0</v>
      </c>
      <c r="AW35" s="312">
        <v>0</v>
      </c>
      <c r="AX35" s="312">
        <v>0</v>
      </c>
      <c r="AY35" s="312">
        <v>0</v>
      </c>
      <c r="AZ35" s="312">
        <v>0</v>
      </c>
      <c r="BA35" s="312">
        <v>0</v>
      </c>
      <c r="BB35" s="312">
        <v>0</v>
      </c>
      <c r="BC35" s="312">
        <v>0</v>
      </c>
      <c r="BD35" s="312">
        <v>0</v>
      </c>
      <c r="BE35" s="312">
        <v>0</v>
      </c>
      <c r="BF35" s="312">
        <v>0</v>
      </c>
      <c r="BG35" s="312">
        <v>0</v>
      </c>
      <c r="BH35" s="312">
        <v>0</v>
      </c>
      <c r="BI35" s="312">
        <v>0</v>
      </c>
      <c r="BJ35" s="312">
        <v>0</v>
      </c>
      <c r="BK35" s="312">
        <v>0</v>
      </c>
      <c r="BL35" s="312">
        <v>0</v>
      </c>
      <c r="BM35" s="312">
        <v>0</v>
      </c>
      <c r="BN35" s="312">
        <v>0</v>
      </c>
      <c r="BO35" s="312">
        <v>0</v>
      </c>
      <c r="BP35" s="312">
        <v>0</v>
      </c>
      <c r="BQ35" s="312">
        <v>0</v>
      </c>
      <c r="BR35" s="312">
        <v>0</v>
      </c>
      <c r="BS35" s="312">
        <v>0</v>
      </c>
      <c r="BT35" s="312">
        <v>0</v>
      </c>
      <c r="BU35" s="312">
        <v>0</v>
      </c>
      <c r="BV35" s="312">
        <v>0</v>
      </c>
      <c r="BW35" s="312">
        <v>0</v>
      </c>
      <c r="BX35" s="312">
        <v>0</v>
      </c>
      <c r="BY35" s="312">
        <v>0</v>
      </c>
      <c r="BZ35" s="312">
        <v>0</v>
      </c>
      <c r="CA35" s="312">
        <v>0</v>
      </c>
      <c r="CB35" s="312">
        <v>0</v>
      </c>
      <c r="CC35" s="312">
        <v>0</v>
      </c>
      <c r="CD35" s="312">
        <v>0</v>
      </c>
      <c r="CE35" s="312">
        <v>0</v>
      </c>
      <c r="CF35" s="312">
        <v>0</v>
      </c>
      <c r="CG35" s="312">
        <v>0</v>
      </c>
      <c r="CH35" s="312">
        <v>0</v>
      </c>
      <c r="CI35" s="312">
        <v>0</v>
      </c>
      <c r="CJ35" s="312">
        <v>0</v>
      </c>
      <c r="CK35" s="312">
        <v>0</v>
      </c>
      <c r="CL35" s="312">
        <v>0</v>
      </c>
      <c r="CM35" s="312">
        <v>0</v>
      </c>
      <c r="CN35" s="312">
        <v>0</v>
      </c>
      <c r="CO35" s="312">
        <v>0</v>
      </c>
      <c r="CP35" s="312">
        <v>0</v>
      </c>
      <c r="CQ35" s="312">
        <v>0</v>
      </c>
      <c r="CR35" s="312">
        <v>0</v>
      </c>
      <c r="CS35" s="312">
        <v>0</v>
      </c>
      <c r="CT35" s="312">
        <v>0</v>
      </c>
      <c r="CU35" s="312">
        <v>0</v>
      </c>
      <c r="CV35" s="312">
        <v>0</v>
      </c>
      <c r="CW35" s="312">
        <v>0</v>
      </c>
      <c r="CX35" s="312">
        <v>0</v>
      </c>
      <c r="CY35" s="312">
        <v>0</v>
      </c>
      <c r="CZ35" s="312">
        <v>0</v>
      </c>
      <c r="DA35" s="312">
        <v>0</v>
      </c>
      <c r="DB35" s="312">
        <v>0</v>
      </c>
      <c r="DC35" s="312">
        <v>0</v>
      </c>
      <c r="DD35" s="312">
        <v>0</v>
      </c>
      <c r="DE35" s="312">
        <v>0</v>
      </c>
      <c r="DF35" s="312">
        <v>0</v>
      </c>
      <c r="DG35" s="312">
        <v>0</v>
      </c>
      <c r="DH35" s="312">
        <v>0</v>
      </c>
      <c r="DI35" s="312">
        <v>0</v>
      </c>
      <c r="DJ35" s="312">
        <v>0</v>
      </c>
      <c r="DK35" s="312">
        <v>0</v>
      </c>
      <c r="DL35" s="311"/>
    </row>
    <row r="36" spans="1:116" ht="32.25" customHeight="1">
      <c r="A36" s="238" t="str">
        <f>'[2]2'!A33</f>
        <v>1.6</v>
      </c>
      <c r="B36" s="238" t="str">
        <f>'[2]2'!B33</f>
        <v>Прочие инвестиционные проекты, всего, в том числе:</v>
      </c>
      <c r="C36" s="238">
        <f>'[2]2'!C33</f>
        <v>0</v>
      </c>
      <c r="D36" s="313">
        <f>SUM(D37:D43)</f>
        <v>1.56</v>
      </c>
      <c r="E36" s="313">
        <f t="shared" ref="E36:BP36" si="21">SUM(E37:E43)</f>
        <v>0</v>
      </c>
      <c r="F36" s="313">
        <f t="shared" si="21"/>
        <v>0</v>
      </c>
      <c r="G36" s="313">
        <f t="shared" si="21"/>
        <v>0</v>
      </c>
      <c r="H36" s="313">
        <f t="shared" si="21"/>
        <v>0</v>
      </c>
      <c r="I36" s="313">
        <f t="shared" si="21"/>
        <v>0</v>
      </c>
      <c r="J36" s="313">
        <f t="shared" si="21"/>
        <v>0</v>
      </c>
      <c r="K36" s="313">
        <f t="shared" si="21"/>
        <v>0</v>
      </c>
      <c r="L36" s="313">
        <f t="shared" si="21"/>
        <v>0</v>
      </c>
      <c r="M36" s="313">
        <f t="shared" si="21"/>
        <v>0</v>
      </c>
      <c r="N36" s="313">
        <f t="shared" si="21"/>
        <v>0</v>
      </c>
      <c r="O36" s="313">
        <f t="shared" si="21"/>
        <v>0</v>
      </c>
      <c r="P36" s="313">
        <f t="shared" si="21"/>
        <v>0</v>
      </c>
      <c r="Q36" s="313">
        <f t="shared" si="21"/>
        <v>0</v>
      </c>
      <c r="R36" s="313">
        <f t="shared" si="21"/>
        <v>0</v>
      </c>
      <c r="S36" s="313">
        <f t="shared" si="21"/>
        <v>0</v>
      </c>
      <c r="T36" s="313">
        <f t="shared" si="21"/>
        <v>0</v>
      </c>
      <c r="U36" s="313">
        <f t="shared" si="21"/>
        <v>0</v>
      </c>
      <c r="V36" s="313">
        <f t="shared" si="21"/>
        <v>0</v>
      </c>
      <c r="W36" s="313">
        <f t="shared" si="21"/>
        <v>0</v>
      </c>
      <c r="X36" s="313">
        <f t="shared" si="21"/>
        <v>0</v>
      </c>
      <c r="Y36" s="313">
        <f t="shared" si="21"/>
        <v>0</v>
      </c>
      <c r="Z36" s="313">
        <f t="shared" si="21"/>
        <v>0</v>
      </c>
      <c r="AA36" s="313">
        <f t="shared" si="21"/>
        <v>0</v>
      </c>
      <c r="AB36" s="313">
        <f t="shared" si="21"/>
        <v>0</v>
      </c>
      <c r="AC36" s="313">
        <f t="shared" si="21"/>
        <v>0</v>
      </c>
      <c r="AD36" s="313">
        <f t="shared" si="21"/>
        <v>0</v>
      </c>
      <c r="AE36" s="313">
        <f t="shared" si="21"/>
        <v>0</v>
      </c>
      <c r="AF36" s="313">
        <f t="shared" si="21"/>
        <v>0.25</v>
      </c>
      <c r="AG36" s="313">
        <f t="shared" si="21"/>
        <v>0</v>
      </c>
      <c r="AH36" s="313">
        <f t="shared" si="21"/>
        <v>0</v>
      </c>
      <c r="AI36" s="313">
        <f t="shared" si="21"/>
        <v>0</v>
      </c>
      <c r="AJ36" s="313">
        <f t="shared" si="21"/>
        <v>0</v>
      </c>
      <c r="AK36" s="313">
        <f t="shared" si="21"/>
        <v>0</v>
      </c>
      <c r="AL36" s="313">
        <f t="shared" si="21"/>
        <v>0</v>
      </c>
      <c r="AM36" s="313">
        <f t="shared" si="21"/>
        <v>0</v>
      </c>
      <c r="AN36" s="313">
        <f t="shared" si="21"/>
        <v>0</v>
      </c>
      <c r="AO36" s="313">
        <f t="shared" si="21"/>
        <v>0</v>
      </c>
      <c r="AP36" s="313">
        <f t="shared" si="21"/>
        <v>0</v>
      </c>
      <c r="AQ36" s="313">
        <f t="shared" si="21"/>
        <v>0</v>
      </c>
      <c r="AR36" s="313">
        <f t="shared" si="21"/>
        <v>0</v>
      </c>
      <c r="AS36" s="313">
        <f t="shared" si="21"/>
        <v>0</v>
      </c>
      <c r="AT36" s="313">
        <f t="shared" si="21"/>
        <v>0.25</v>
      </c>
      <c r="AU36" s="313">
        <f t="shared" si="21"/>
        <v>0</v>
      </c>
      <c r="AV36" s="313">
        <f t="shared" si="21"/>
        <v>0</v>
      </c>
      <c r="AW36" s="313">
        <f t="shared" si="21"/>
        <v>0</v>
      </c>
      <c r="AX36" s="313">
        <f t="shared" si="21"/>
        <v>0</v>
      </c>
      <c r="AY36" s="313">
        <f t="shared" si="21"/>
        <v>0</v>
      </c>
      <c r="AZ36" s="313">
        <f t="shared" si="21"/>
        <v>0</v>
      </c>
      <c r="BA36" s="313">
        <f t="shared" si="21"/>
        <v>0</v>
      </c>
      <c r="BB36" s="313">
        <f t="shared" si="21"/>
        <v>0</v>
      </c>
      <c r="BC36" s="313">
        <f t="shared" si="21"/>
        <v>0</v>
      </c>
      <c r="BD36" s="313">
        <f t="shared" si="21"/>
        <v>0</v>
      </c>
      <c r="BE36" s="313">
        <f t="shared" si="21"/>
        <v>0</v>
      </c>
      <c r="BF36" s="313">
        <f t="shared" si="21"/>
        <v>0</v>
      </c>
      <c r="BG36" s="313">
        <f t="shared" si="21"/>
        <v>0</v>
      </c>
      <c r="BH36" s="313">
        <f t="shared" si="21"/>
        <v>0.16</v>
      </c>
      <c r="BI36" s="313">
        <f t="shared" si="21"/>
        <v>0</v>
      </c>
      <c r="BJ36" s="313">
        <f t="shared" si="21"/>
        <v>0</v>
      </c>
      <c r="BK36" s="313">
        <f t="shared" si="21"/>
        <v>0</v>
      </c>
      <c r="BL36" s="313">
        <f t="shared" si="21"/>
        <v>0</v>
      </c>
      <c r="BM36" s="313">
        <f t="shared" si="21"/>
        <v>0</v>
      </c>
      <c r="BN36" s="313">
        <f t="shared" si="21"/>
        <v>0</v>
      </c>
      <c r="BO36" s="313">
        <f t="shared" si="21"/>
        <v>0</v>
      </c>
      <c r="BP36" s="313">
        <f t="shared" si="21"/>
        <v>0</v>
      </c>
      <c r="BQ36" s="313">
        <f t="shared" ref="BQ36:DK36" si="22">SUM(BQ37:BQ43)</f>
        <v>0</v>
      </c>
      <c r="BR36" s="313">
        <f t="shared" si="22"/>
        <v>0</v>
      </c>
      <c r="BS36" s="313">
        <f t="shared" si="22"/>
        <v>0</v>
      </c>
      <c r="BT36" s="313">
        <f t="shared" si="22"/>
        <v>0</v>
      </c>
      <c r="BU36" s="313">
        <f t="shared" si="22"/>
        <v>0</v>
      </c>
      <c r="BV36" s="313">
        <f t="shared" si="22"/>
        <v>0.25</v>
      </c>
      <c r="BW36" s="313">
        <f t="shared" si="22"/>
        <v>0</v>
      </c>
      <c r="BX36" s="313">
        <f t="shared" si="22"/>
        <v>0</v>
      </c>
      <c r="BY36" s="313">
        <f t="shared" si="22"/>
        <v>0</v>
      </c>
      <c r="BZ36" s="313">
        <f t="shared" si="22"/>
        <v>0</v>
      </c>
      <c r="CA36" s="313" t="e">
        <f t="shared" si="22"/>
        <v>#REF!</v>
      </c>
      <c r="CB36" s="313">
        <f t="shared" si="22"/>
        <v>0</v>
      </c>
      <c r="CC36" s="313">
        <f t="shared" si="22"/>
        <v>0</v>
      </c>
      <c r="CD36" s="313">
        <f t="shared" si="22"/>
        <v>0</v>
      </c>
      <c r="CE36" s="313" t="e">
        <f t="shared" si="22"/>
        <v>#REF!</v>
      </c>
      <c r="CF36" s="313">
        <f t="shared" si="22"/>
        <v>0</v>
      </c>
      <c r="CG36" s="313">
        <f t="shared" si="22"/>
        <v>0</v>
      </c>
      <c r="CH36" s="313" t="e">
        <f t="shared" si="22"/>
        <v>#REF!</v>
      </c>
      <c r="CI36" s="313">
        <f t="shared" si="22"/>
        <v>0</v>
      </c>
      <c r="CJ36" s="313">
        <f t="shared" si="22"/>
        <v>0.65</v>
      </c>
      <c r="CK36" s="313" t="e">
        <f t="shared" si="22"/>
        <v>#REF!</v>
      </c>
      <c r="CL36" s="313">
        <f t="shared" si="22"/>
        <v>0</v>
      </c>
      <c r="CM36" s="313">
        <f t="shared" si="22"/>
        <v>0</v>
      </c>
      <c r="CN36" s="313">
        <f t="shared" si="22"/>
        <v>0</v>
      </c>
      <c r="CO36" s="313">
        <f t="shared" si="22"/>
        <v>0</v>
      </c>
      <c r="CP36" s="313">
        <f t="shared" si="22"/>
        <v>0</v>
      </c>
      <c r="CQ36" s="313">
        <f t="shared" si="22"/>
        <v>0</v>
      </c>
      <c r="CR36" s="313" t="e">
        <f t="shared" si="22"/>
        <v>#REF!</v>
      </c>
      <c r="CS36" s="313" t="e">
        <f t="shared" si="22"/>
        <v>#REF!</v>
      </c>
      <c r="CT36" s="313">
        <f t="shared" si="22"/>
        <v>0</v>
      </c>
      <c r="CU36" s="313">
        <f t="shared" si="22"/>
        <v>0</v>
      </c>
      <c r="CV36" s="313" t="e">
        <f t="shared" si="22"/>
        <v>#REF!</v>
      </c>
      <c r="CW36" s="313" t="e">
        <f t="shared" si="22"/>
        <v>#REF!</v>
      </c>
      <c r="CX36" s="313">
        <f t="shared" si="22"/>
        <v>1.56</v>
      </c>
      <c r="CY36" s="313">
        <f t="shared" si="22"/>
        <v>0</v>
      </c>
      <c r="CZ36" s="313">
        <f t="shared" si="22"/>
        <v>0</v>
      </c>
      <c r="DA36" s="313">
        <f t="shared" si="22"/>
        <v>0</v>
      </c>
      <c r="DB36" s="313">
        <f t="shared" si="22"/>
        <v>0</v>
      </c>
      <c r="DC36" s="313">
        <f t="shared" si="22"/>
        <v>0</v>
      </c>
      <c r="DD36" s="313">
        <f t="shared" si="22"/>
        <v>0</v>
      </c>
      <c r="DE36" s="313">
        <f t="shared" si="22"/>
        <v>0</v>
      </c>
      <c r="DF36" s="313">
        <f t="shared" si="22"/>
        <v>0</v>
      </c>
      <c r="DG36" s="313">
        <f t="shared" si="22"/>
        <v>0</v>
      </c>
      <c r="DH36" s="313">
        <f t="shared" si="22"/>
        <v>0</v>
      </c>
      <c r="DI36" s="313">
        <f t="shared" si="22"/>
        <v>0</v>
      </c>
      <c r="DJ36" s="313">
        <f t="shared" si="22"/>
        <v>0</v>
      </c>
      <c r="DK36" s="313">
        <f t="shared" si="22"/>
        <v>0</v>
      </c>
      <c r="DL36" s="311"/>
    </row>
    <row r="37" spans="1:116" ht="47.25">
      <c r="A37" s="257" t="s">
        <v>3</v>
      </c>
      <c r="B37" s="200" t="s">
        <v>63</v>
      </c>
      <c r="C37" s="262" t="s">
        <v>64</v>
      </c>
      <c r="D37" s="312">
        <f t="shared" ref="D37:J42" si="23">SUM(AF37,AT37,BH37)</f>
        <v>0.25</v>
      </c>
      <c r="E37" s="312">
        <f t="shared" si="23"/>
        <v>0</v>
      </c>
      <c r="F37" s="312">
        <f t="shared" si="23"/>
        <v>0</v>
      </c>
      <c r="G37" s="312">
        <f t="shared" si="23"/>
        <v>0</v>
      </c>
      <c r="H37" s="312">
        <f t="shared" si="23"/>
        <v>0</v>
      </c>
      <c r="I37" s="312">
        <f t="shared" si="23"/>
        <v>0</v>
      </c>
      <c r="J37" s="312">
        <f t="shared" si="23"/>
        <v>0</v>
      </c>
      <c r="K37" s="312">
        <f t="shared" ref="K37:Q42" si="24">SUM(Y37,AM37,AT37,BH37)</f>
        <v>0</v>
      </c>
      <c r="L37" s="312">
        <f t="shared" si="24"/>
        <v>0</v>
      </c>
      <c r="M37" s="312">
        <f t="shared" si="24"/>
        <v>0</v>
      </c>
      <c r="N37" s="312">
        <f t="shared" si="24"/>
        <v>0</v>
      </c>
      <c r="O37" s="312">
        <f t="shared" si="24"/>
        <v>0</v>
      </c>
      <c r="P37" s="312">
        <f t="shared" si="24"/>
        <v>0</v>
      </c>
      <c r="Q37" s="312">
        <f t="shared" si="24"/>
        <v>0</v>
      </c>
      <c r="R37" s="312">
        <v>0</v>
      </c>
      <c r="S37" s="312">
        <v>0</v>
      </c>
      <c r="T37" s="312">
        <v>0</v>
      </c>
      <c r="U37" s="312">
        <v>0</v>
      </c>
      <c r="V37" s="312">
        <v>0</v>
      </c>
      <c r="W37" s="312">
        <v>0</v>
      </c>
      <c r="X37" s="312">
        <v>0</v>
      </c>
      <c r="Y37" s="312">
        <v>0</v>
      </c>
      <c r="Z37" s="312">
        <v>0</v>
      </c>
      <c r="AA37" s="312">
        <v>0</v>
      </c>
      <c r="AB37" s="312">
        <v>0</v>
      </c>
      <c r="AC37" s="312">
        <v>0</v>
      </c>
      <c r="AD37" s="312">
        <v>0</v>
      </c>
      <c r="AE37" s="312">
        <v>0</v>
      </c>
      <c r="AF37" s="312">
        <f>'[6]6'!Q36</f>
        <v>0.25</v>
      </c>
      <c r="AG37" s="312">
        <f>'[6]6'!R36</f>
        <v>0</v>
      </c>
      <c r="AH37" s="312">
        <f>'[6]6'!S36</f>
        <v>0</v>
      </c>
      <c r="AI37" s="312">
        <v>0</v>
      </c>
      <c r="AJ37" s="312">
        <v>0</v>
      </c>
      <c r="AK37" s="312">
        <f>'[6]6'!T36</f>
        <v>0</v>
      </c>
      <c r="AL37" s="312">
        <f>'[6]6'!U36</f>
        <v>0</v>
      </c>
      <c r="AM37" s="312">
        <f>'[6]6'!W36</f>
        <v>0</v>
      </c>
      <c r="AN37" s="312">
        <f>'[6]6'!X36</f>
        <v>0</v>
      </c>
      <c r="AO37" s="312">
        <f>'[6]6'!Y36</f>
        <v>0</v>
      </c>
      <c r="AP37" s="312">
        <v>0</v>
      </c>
      <c r="AQ37" s="312">
        <v>0</v>
      </c>
      <c r="AR37" s="312">
        <f>'[6]6'!Z36</f>
        <v>0</v>
      </c>
      <c r="AS37" s="312">
        <v>0</v>
      </c>
      <c r="AT37" s="312">
        <f>'[6]6'!AC36</f>
        <v>0</v>
      </c>
      <c r="AU37" s="312">
        <f>'[6]6'!AD36</f>
        <v>0</v>
      </c>
      <c r="AV37" s="312">
        <f>'[6]6'!AE36</f>
        <v>0</v>
      </c>
      <c r="AW37" s="312">
        <v>0</v>
      </c>
      <c r="AX37" s="312">
        <v>0</v>
      </c>
      <c r="AY37" s="312">
        <f>'[6]6'!AF36</f>
        <v>0</v>
      </c>
      <c r="AZ37" s="312">
        <f>'[6]6'!AG36</f>
        <v>0</v>
      </c>
      <c r="BA37" s="312">
        <f>'[6]6'!AI36</f>
        <v>0</v>
      </c>
      <c r="BB37" s="312">
        <f>'[6]6'!AJ36</f>
        <v>0</v>
      </c>
      <c r="BC37" s="312">
        <f>'[6]6'!AK36</f>
        <v>0</v>
      </c>
      <c r="BD37" s="312">
        <v>0</v>
      </c>
      <c r="BE37" s="312">
        <v>0</v>
      </c>
      <c r="BF37" s="312">
        <f>'[6]6'!AL36</f>
        <v>0</v>
      </c>
      <c r="BG37" s="312">
        <f>'[6]6'!AM36</f>
        <v>0</v>
      </c>
      <c r="BH37" s="312">
        <f>'[6]6'!AO36</f>
        <v>0</v>
      </c>
      <c r="BI37" s="312">
        <f>'[6]6'!AP36</f>
        <v>0</v>
      </c>
      <c r="BJ37" s="312">
        <f>'[6]6'!AQ36</f>
        <v>0</v>
      </c>
      <c r="BK37" s="312">
        <v>0</v>
      </c>
      <c r="BL37" s="312">
        <v>0</v>
      </c>
      <c r="BM37" s="312">
        <f>'[6]6'!AR36</f>
        <v>0</v>
      </c>
      <c r="BN37" s="312">
        <f>'[6]6'!AS36</f>
        <v>0</v>
      </c>
      <c r="BO37" s="312">
        <f>'[6]6'!AU36</f>
        <v>0</v>
      </c>
      <c r="BP37" s="312">
        <f>'[6]6'!AV36</f>
        <v>0</v>
      </c>
      <c r="BQ37" s="312">
        <f>'[6]6'!AW36</f>
        <v>0</v>
      </c>
      <c r="BR37" s="312">
        <v>0</v>
      </c>
      <c r="BS37" s="312">
        <v>0</v>
      </c>
      <c r="BT37" s="312">
        <f>'[6]6'!AX36</f>
        <v>0</v>
      </c>
      <c r="BU37" s="312">
        <f>'[6]6'!AY36</f>
        <v>0</v>
      </c>
      <c r="BV37" s="312">
        <f>'[6]6'!BC36</f>
        <v>0</v>
      </c>
      <c r="BW37" s="312">
        <f>'[6]6'!BD36</f>
        <v>0</v>
      </c>
      <c r="BX37" s="312">
        <f>'[6]6'!BE36</f>
        <v>0</v>
      </c>
      <c r="BY37" s="312">
        <v>0</v>
      </c>
      <c r="BZ37" s="312">
        <v>0</v>
      </c>
      <c r="CA37" s="312" t="e">
        <f>'[6]6'!BF36</f>
        <v>#REF!</v>
      </c>
      <c r="CB37" s="312">
        <f>'[6]6'!BG36</f>
        <v>0</v>
      </c>
      <c r="CC37" s="312">
        <f>'[6]6'!BI36</f>
        <v>0</v>
      </c>
      <c r="CD37" s="312">
        <f>'[6]6'!BJ36</f>
        <v>0</v>
      </c>
      <c r="CE37" s="312" t="e">
        <f>'[6]6'!BK36</f>
        <v>#REF!</v>
      </c>
      <c r="CF37" s="312">
        <v>0</v>
      </c>
      <c r="CG37" s="312">
        <v>0</v>
      </c>
      <c r="CH37" s="312" t="e">
        <f>'[6]6'!BL36</f>
        <v>#REF!</v>
      </c>
      <c r="CI37" s="312">
        <f>'[6]6'!BM36</f>
        <v>0</v>
      </c>
      <c r="CJ37" s="312">
        <f>'[6]6'!BQ36</f>
        <v>0</v>
      </c>
      <c r="CK37" s="312" t="e">
        <f>'[6]6'!BR36</f>
        <v>#REF!</v>
      </c>
      <c r="CL37" s="312">
        <f>'[6]6'!BS36</f>
        <v>0</v>
      </c>
      <c r="CM37" s="312">
        <v>0</v>
      </c>
      <c r="CN37" s="312">
        <v>0</v>
      </c>
      <c r="CO37" s="312">
        <f>'[6]6'!BT36</f>
        <v>0</v>
      </c>
      <c r="CP37" s="312">
        <f>'[6]6'!BU36</f>
        <v>0</v>
      </c>
      <c r="CQ37" s="312">
        <f>'[6]6'!BW36</f>
        <v>0</v>
      </c>
      <c r="CR37" s="312" t="e">
        <f>'[6]6'!BX36</f>
        <v>#REF!</v>
      </c>
      <c r="CS37" s="312" t="e">
        <f>'[6]6'!BY36</f>
        <v>#REF!</v>
      </c>
      <c r="CT37" s="312">
        <v>0</v>
      </c>
      <c r="CU37" s="312">
        <v>0</v>
      </c>
      <c r="CV37" s="312" t="e">
        <f>'[6]6'!BZ36</f>
        <v>#REF!</v>
      </c>
      <c r="CW37" s="312" t="e">
        <f>'[6]6'!CA36</f>
        <v>#REF!</v>
      </c>
      <c r="CX37" s="312">
        <f t="shared" ref="CX37:DD42" si="25">SUM(R37,AF37,AT37,BH37)</f>
        <v>0.25</v>
      </c>
      <c r="CY37" s="312">
        <f t="shared" si="25"/>
        <v>0</v>
      </c>
      <c r="CZ37" s="312">
        <f t="shared" si="25"/>
        <v>0</v>
      </c>
      <c r="DA37" s="312">
        <f t="shared" si="25"/>
        <v>0</v>
      </c>
      <c r="DB37" s="312">
        <f t="shared" si="25"/>
        <v>0</v>
      </c>
      <c r="DC37" s="312">
        <f t="shared" si="25"/>
        <v>0</v>
      </c>
      <c r="DD37" s="312">
        <f t="shared" si="25"/>
        <v>0</v>
      </c>
      <c r="DE37" s="312">
        <f t="shared" ref="DE37:DK42" si="26">SUM(Y37,AM37,AT37,BH37)</f>
        <v>0</v>
      </c>
      <c r="DF37" s="312">
        <f t="shared" si="26"/>
        <v>0</v>
      </c>
      <c r="DG37" s="312">
        <f t="shared" si="26"/>
        <v>0</v>
      </c>
      <c r="DH37" s="312">
        <f t="shared" si="26"/>
        <v>0</v>
      </c>
      <c r="DI37" s="312">
        <f t="shared" si="26"/>
        <v>0</v>
      </c>
      <c r="DJ37" s="312">
        <f t="shared" si="26"/>
        <v>0</v>
      </c>
      <c r="DK37" s="312">
        <f t="shared" si="26"/>
        <v>0</v>
      </c>
      <c r="DL37" s="312"/>
    </row>
    <row r="38" spans="1:116" ht="47.25">
      <c r="A38" s="257" t="s">
        <v>97</v>
      </c>
      <c r="B38" s="200" t="s">
        <v>68</v>
      </c>
      <c r="C38" s="262" t="s">
        <v>69</v>
      </c>
      <c r="D38" s="312">
        <f t="shared" si="23"/>
        <v>0.25</v>
      </c>
      <c r="E38" s="312">
        <f t="shared" si="23"/>
        <v>0</v>
      </c>
      <c r="F38" s="312">
        <f t="shared" si="23"/>
        <v>0</v>
      </c>
      <c r="G38" s="312">
        <f t="shared" si="23"/>
        <v>0</v>
      </c>
      <c r="H38" s="312">
        <f t="shared" si="23"/>
        <v>0</v>
      </c>
      <c r="I38" s="312">
        <f t="shared" si="23"/>
        <v>0</v>
      </c>
      <c r="J38" s="312">
        <f t="shared" si="23"/>
        <v>0</v>
      </c>
      <c r="K38" s="312">
        <v>0</v>
      </c>
      <c r="L38" s="312">
        <f t="shared" si="24"/>
        <v>0</v>
      </c>
      <c r="M38" s="312">
        <f t="shared" si="24"/>
        <v>0</v>
      </c>
      <c r="N38" s="312">
        <f t="shared" si="24"/>
        <v>0</v>
      </c>
      <c r="O38" s="312">
        <f t="shared" si="24"/>
        <v>0</v>
      </c>
      <c r="P38" s="312">
        <f t="shared" si="24"/>
        <v>0</v>
      </c>
      <c r="Q38" s="312">
        <f t="shared" si="24"/>
        <v>0</v>
      </c>
      <c r="R38" s="312">
        <v>0</v>
      </c>
      <c r="S38" s="312">
        <v>0</v>
      </c>
      <c r="T38" s="312">
        <v>0</v>
      </c>
      <c r="U38" s="312">
        <v>0</v>
      </c>
      <c r="V38" s="312">
        <v>0</v>
      </c>
      <c r="W38" s="312">
        <v>0</v>
      </c>
      <c r="X38" s="312">
        <v>0</v>
      </c>
      <c r="Y38" s="312">
        <v>0</v>
      </c>
      <c r="Z38" s="312">
        <v>0</v>
      </c>
      <c r="AA38" s="312">
        <v>0</v>
      </c>
      <c r="AB38" s="312">
        <v>0</v>
      </c>
      <c r="AC38" s="312">
        <v>0</v>
      </c>
      <c r="AD38" s="312">
        <v>0</v>
      </c>
      <c r="AE38" s="312">
        <v>0</v>
      </c>
      <c r="AF38" s="312">
        <f>'[6]6'!Q37</f>
        <v>0</v>
      </c>
      <c r="AG38" s="312">
        <f>'[6]6'!R37</f>
        <v>0</v>
      </c>
      <c r="AH38" s="312">
        <f>'[6]6'!S37</f>
        <v>0</v>
      </c>
      <c r="AI38" s="312">
        <v>0</v>
      </c>
      <c r="AJ38" s="312">
        <v>0</v>
      </c>
      <c r="AK38" s="312">
        <f>'[6]6'!T37</f>
        <v>0</v>
      </c>
      <c r="AL38" s="312">
        <f>'[6]6'!U37</f>
        <v>0</v>
      </c>
      <c r="AM38" s="312">
        <f>'[6]6'!W37</f>
        <v>0</v>
      </c>
      <c r="AN38" s="312">
        <f>'[6]6'!X37</f>
        <v>0</v>
      </c>
      <c r="AO38" s="312">
        <f>'[6]6'!Y37</f>
        <v>0</v>
      </c>
      <c r="AP38" s="312">
        <v>0</v>
      </c>
      <c r="AQ38" s="312">
        <v>0</v>
      </c>
      <c r="AR38" s="312">
        <f>'[6]6'!Z37</f>
        <v>0</v>
      </c>
      <c r="AS38" s="312">
        <v>0</v>
      </c>
      <c r="AT38" s="312">
        <f>'[6]6'!AC37</f>
        <v>0.25</v>
      </c>
      <c r="AU38" s="312">
        <f>'[6]6'!AD37</f>
        <v>0</v>
      </c>
      <c r="AV38" s="312">
        <f>'[6]6'!AE37</f>
        <v>0</v>
      </c>
      <c r="AW38" s="312">
        <v>0</v>
      </c>
      <c r="AX38" s="312">
        <v>0</v>
      </c>
      <c r="AY38" s="312">
        <f>'[6]6'!AF37</f>
        <v>0</v>
      </c>
      <c r="AZ38" s="312">
        <f>'[6]6'!AG37</f>
        <v>0</v>
      </c>
      <c r="BA38" s="312">
        <f>'[6]6'!AI37</f>
        <v>0</v>
      </c>
      <c r="BB38" s="312">
        <f>'[6]6'!AJ37</f>
        <v>0</v>
      </c>
      <c r="BC38" s="312">
        <f>'[6]6'!AK37</f>
        <v>0</v>
      </c>
      <c r="BD38" s="312">
        <v>0</v>
      </c>
      <c r="BE38" s="312">
        <v>0</v>
      </c>
      <c r="BF38" s="312">
        <f>'[6]6'!AL37</f>
        <v>0</v>
      </c>
      <c r="BG38" s="312">
        <f>'[6]6'!AM37</f>
        <v>0</v>
      </c>
      <c r="BH38" s="312">
        <f>'[6]6'!AO37</f>
        <v>0</v>
      </c>
      <c r="BI38" s="312">
        <f>'[6]6'!AP37</f>
        <v>0</v>
      </c>
      <c r="BJ38" s="312">
        <f>'[6]6'!AQ37</f>
        <v>0</v>
      </c>
      <c r="BK38" s="312">
        <v>0</v>
      </c>
      <c r="BL38" s="312">
        <v>0</v>
      </c>
      <c r="BM38" s="312">
        <f>'[6]6'!AR37</f>
        <v>0</v>
      </c>
      <c r="BN38" s="312">
        <f>'[6]6'!AS37</f>
        <v>0</v>
      </c>
      <c r="BO38" s="312">
        <f>'[6]6'!AU37</f>
        <v>0</v>
      </c>
      <c r="BP38" s="312">
        <f>'[6]6'!AV37</f>
        <v>0</v>
      </c>
      <c r="BQ38" s="312">
        <f>'[6]6'!AW37</f>
        <v>0</v>
      </c>
      <c r="BR38" s="312">
        <v>0</v>
      </c>
      <c r="BS38" s="312">
        <v>0</v>
      </c>
      <c r="BT38" s="312">
        <f>'[6]6'!AX37</f>
        <v>0</v>
      </c>
      <c r="BU38" s="312">
        <f>'[6]6'!AY37</f>
        <v>0</v>
      </c>
      <c r="BV38" s="312">
        <f>'[6]6'!BC37</f>
        <v>0</v>
      </c>
      <c r="BW38" s="312">
        <f>'[6]6'!BD37</f>
        <v>0</v>
      </c>
      <c r="BX38" s="312">
        <f>'[6]6'!BE37</f>
        <v>0</v>
      </c>
      <c r="BY38" s="312">
        <v>0</v>
      </c>
      <c r="BZ38" s="312">
        <v>0</v>
      </c>
      <c r="CA38" s="312" t="e">
        <f>'[6]6'!BF37</f>
        <v>#REF!</v>
      </c>
      <c r="CB38" s="312">
        <f>'[6]6'!BG37</f>
        <v>0</v>
      </c>
      <c r="CC38" s="312">
        <f>'[6]6'!BI37</f>
        <v>0</v>
      </c>
      <c r="CD38" s="312">
        <f>'[6]6'!BJ37</f>
        <v>0</v>
      </c>
      <c r="CE38" s="312">
        <f>'[6]6'!BK37</f>
        <v>0</v>
      </c>
      <c r="CF38" s="312">
        <v>0</v>
      </c>
      <c r="CG38" s="312">
        <v>0</v>
      </c>
      <c r="CH38" s="312" t="e">
        <f>'[6]6'!BL37</f>
        <v>#REF!</v>
      </c>
      <c r="CI38" s="312">
        <f>'[6]6'!BM37</f>
        <v>0</v>
      </c>
      <c r="CJ38" s="312">
        <f>'[6]6'!BQ37</f>
        <v>0</v>
      </c>
      <c r="CK38" s="312" t="e">
        <f>'[6]6'!BR37</f>
        <v>#REF!</v>
      </c>
      <c r="CL38" s="312">
        <f>'[6]6'!BS37</f>
        <v>0</v>
      </c>
      <c r="CM38" s="312">
        <v>0</v>
      </c>
      <c r="CN38" s="312">
        <v>0</v>
      </c>
      <c r="CO38" s="312">
        <f>'[6]6'!BT37</f>
        <v>0</v>
      </c>
      <c r="CP38" s="312">
        <f>'[6]6'!BU37</f>
        <v>0</v>
      </c>
      <c r="CQ38" s="312">
        <f>'[6]6'!BW37</f>
        <v>0</v>
      </c>
      <c r="CR38" s="312" t="e">
        <f>'[6]6'!BX37</f>
        <v>#REF!</v>
      </c>
      <c r="CS38" s="312" t="e">
        <f>'[6]6'!BY37</f>
        <v>#REF!</v>
      </c>
      <c r="CT38" s="312">
        <v>0</v>
      </c>
      <c r="CU38" s="312">
        <v>0</v>
      </c>
      <c r="CV38" s="312" t="e">
        <f>'[6]6'!BZ37</f>
        <v>#REF!</v>
      </c>
      <c r="CW38" s="312" t="e">
        <f>'[6]6'!CA37</f>
        <v>#REF!</v>
      </c>
      <c r="CX38" s="312">
        <f t="shared" si="25"/>
        <v>0.25</v>
      </c>
      <c r="CY38" s="312">
        <f t="shared" si="25"/>
        <v>0</v>
      </c>
      <c r="CZ38" s="312">
        <f t="shared" si="25"/>
        <v>0</v>
      </c>
      <c r="DA38" s="312">
        <f t="shared" si="25"/>
        <v>0</v>
      </c>
      <c r="DB38" s="312">
        <f t="shared" si="25"/>
        <v>0</v>
      </c>
      <c r="DC38" s="312">
        <f t="shared" si="25"/>
        <v>0</v>
      </c>
      <c r="DD38" s="312">
        <f t="shared" si="25"/>
        <v>0</v>
      </c>
      <c r="DE38" s="312">
        <v>0</v>
      </c>
      <c r="DF38" s="312">
        <f t="shared" si="26"/>
        <v>0</v>
      </c>
      <c r="DG38" s="312">
        <f t="shared" si="26"/>
        <v>0</v>
      </c>
      <c r="DH38" s="312">
        <f t="shared" si="26"/>
        <v>0</v>
      </c>
      <c r="DI38" s="312">
        <f t="shared" si="26"/>
        <v>0</v>
      </c>
      <c r="DJ38" s="312">
        <f t="shared" si="26"/>
        <v>0</v>
      </c>
      <c r="DK38" s="312">
        <f t="shared" si="26"/>
        <v>0</v>
      </c>
      <c r="DL38" s="312"/>
    </row>
    <row r="39" spans="1:116" ht="47.25">
      <c r="A39" s="257" t="s">
        <v>100</v>
      </c>
      <c r="B39" s="200" t="s">
        <v>76</v>
      </c>
      <c r="C39" s="262" t="s">
        <v>77</v>
      </c>
      <c r="D39" s="312">
        <f t="shared" si="23"/>
        <v>0.16</v>
      </c>
      <c r="E39" s="312">
        <f t="shared" si="23"/>
        <v>0</v>
      </c>
      <c r="F39" s="312">
        <f t="shared" si="23"/>
        <v>0</v>
      </c>
      <c r="G39" s="312">
        <f t="shared" si="23"/>
        <v>0</v>
      </c>
      <c r="H39" s="312">
        <f t="shared" si="23"/>
        <v>0</v>
      </c>
      <c r="I39" s="312">
        <f t="shared" si="23"/>
        <v>0</v>
      </c>
      <c r="J39" s="312">
        <f t="shared" si="23"/>
        <v>0</v>
      </c>
      <c r="K39" s="312">
        <v>0</v>
      </c>
      <c r="L39" s="312">
        <f t="shared" si="24"/>
        <v>0</v>
      </c>
      <c r="M39" s="312">
        <f t="shared" si="24"/>
        <v>0</v>
      </c>
      <c r="N39" s="312">
        <f t="shared" si="24"/>
        <v>0</v>
      </c>
      <c r="O39" s="312">
        <f t="shared" si="24"/>
        <v>0</v>
      </c>
      <c r="P39" s="312">
        <f t="shared" si="24"/>
        <v>0</v>
      </c>
      <c r="Q39" s="312">
        <f t="shared" si="24"/>
        <v>0</v>
      </c>
      <c r="R39" s="312">
        <v>0</v>
      </c>
      <c r="S39" s="312">
        <v>0</v>
      </c>
      <c r="T39" s="312">
        <v>0</v>
      </c>
      <c r="U39" s="312">
        <v>0</v>
      </c>
      <c r="V39" s="312">
        <v>0</v>
      </c>
      <c r="W39" s="312">
        <v>0</v>
      </c>
      <c r="X39" s="312">
        <v>0</v>
      </c>
      <c r="Y39" s="312">
        <v>0</v>
      </c>
      <c r="Z39" s="312">
        <v>0</v>
      </c>
      <c r="AA39" s="312">
        <v>0</v>
      </c>
      <c r="AB39" s="312">
        <v>0</v>
      </c>
      <c r="AC39" s="312">
        <v>0</v>
      </c>
      <c r="AD39" s="312">
        <v>0</v>
      </c>
      <c r="AE39" s="312">
        <v>0</v>
      </c>
      <c r="AF39" s="312">
        <f>'[6]6'!Q38</f>
        <v>0</v>
      </c>
      <c r="AG39" s="312">
        <f>'[6]6'!R38</f>
        <v>0</v>
      </c>
      <c r="AH39" s="312">
        <f>'[6]6'!S38</f>
        <v>0</v>
      </c>
      <c r="AI39" s="312">
        <v>0</v>
      </c>
      <c r="AJ39" s="312">
        <v>0</v>
      </c>
      <c r="AK39" s="312">
        <f>'[6]6'!T38</f>
        <v>0</v>
      </c>
      <c r="AL39" s="312">
        <f>'[6]6'!U38</f>
        <v>0</v>
      </c>
      <c r="AM39" s="312">
        <f>'[6]6'!W38</f>
        <v>0</v>
      </c>
      <c r="AN39" s="312">
        <f>'[6]6'!X38</f>
        <v>0</v>
      </c>
      <c r="AO39" s="312">
        <f>'[6]6'!Y38</f>
        <v>0</v>
      </c>
      <c r="AP39" s="312">
        <v>0</v>
      </c>
      <c r="AQ39" s="312">
        <v>0</v>
      </c>
      <c r="AR39" s="312">
        <f>'[6]6'!Z38</f>
        <v>0</v>
      </c>
      <c r="AS39" s="312">
        <v>0</v>
      </c>
      <c r="AT39" s="312">
        <f>'[6]6'!AC38</f>
        <v>0</v>
      </c>
      <c r="AU39" s="312">
        <f>'[6]6'!AD38</f>
        <v>0</v>
      </c>
      <c r="AV39" s="312">
        <f>'[6]6'!AE38</f>
        <v>0</v>
      </c>
      <c r="AW39" s="312">
        <v>0</v>
      </c>
      <c r="AX39" s="312">
        <v>0</v>
      </c>
      <c r="AY39" s="312">
        <f>'[6]6'!AF38</f>
        <v>0</v>
      </c>
      <c r="AZ39" s="312">
        <f>'[6]6'!AG38</f>
        <v>0</v>
      </c>
      <c r="BA39" s="312">
        <f>'[6]6'!AI38</f>
        <v>0</v>
      </c>
      <c r="BB39" s="312">
        <f>'[6]6'!AJ38</f>
        <v>0</v>
      </c>
      <c r="BC39" s="312">
        <f>'[6]6'!AK38</f>
        <v>0</v>
      </c>
      <c r="BD39" s="312">
        <v>0</v>
      </c>
      <c r="BE39" s="312">
        <v>0</v>
      </c>
      <c r="BF39" s="312">
        <f>'[6]6'!AL38</f>
        <v>0</v>
      </c>
      <c r="BG39" s="312">
        <f>'[6]6'!AM38</f>
        <v>0</v>
      </c>
      <c r="BH39" s="312">
        <f>'[6]6'!AO38</f>
        <v>0.16</v>
      </c>
      <c r="BI39" s="312">
        <f>'[6]6'!AP38</f>
        <v>0</v>
      </c>
      <c r="BJ39" s="312">
        <f>'[6]6'!AQ38</f>
        <v>0</v>
      </c>
      <c r="BK39" s="312">
        <v>0</v>
      </c>
      <c r="BL39" s="312">
        <v>0</v>
      </c>
      <c r="BM39" s="312">
        <f>'[6]6'!AR38</f>
        <v>0</v>
      </c>
      <c r="BN39" s="312">
        <f>'[6]6'!AS38</f>
        <v>0</v>
      </c>
      <c r="BO39" s="312">
        <f>'[6]6'!AU38</f>
        <v>0</v>
      </c>
      <c r="BP39" s="312">
        <f>'[6]6'!AV38</f>
        <v>0</v>
      </c>
      <c r="BQ39" s="312">
        <f>'[6]6'!AW38</f>
        <v>0</v>
      </c>
      <c r="BR39" s="312">
        <v>0</v>
      </c>
      <c r="BS39" s="312">
        <v>0</v>
      </c>
      <c r="BT39" s="312">
        <f>'[6]6'!AX38</f>
        <v>0</v>
      </c>
      <c r="BU39" s="312">
        <f>'[6]6'!AY38</f>
        <v>0</v>
      </c>
      <c r="BV39" s="312">
        <f>'[6]6'!BC38</f>
        <v>0</v>
      </c>
      <c r="BW39" s="312">
        <f>'[6]6'!BD38</f>
        <v>0</v>
      </c>
      <c r="BX39" s="312">
        <f>'[6]6'!BE38</f>
        <v>0</v>
      </c>
      <c r="BY39" s="312">
        <v>0</v>
      </c>
      <c r="BZ39" s="312">
        <v>0</v>
      </c>
      <c r="CA39" s="312" t="e">
        <f>'[6]6'!BF38</f>
        <v>#REF!</v>
      </c>
      <c r="CB39" s="312">
        <f>'[6]6'!BG38</f>
        <v>0</v>
      </c>
      <c r="CC39" s="312">
        <f>'[6]6'!BI38</f>
        <v>0</v>
      </c>
      <c r="CD39" s="312">
        <f>'[6]6'!BJ38</f>
        <v>0</v>
      </c>
      <c r="CE39" s="312">
        <f>'[6]6'!BK38</f>
        <v>0</v>
      </c>
      <c r="CF39" s="312">
        <v>0</v>
      </c>
      <c r="CG39" s="312">
        <v>0</v>
      </c>
      <c r="CH39" s="312" t="e">
        <f>'[6]6'!BL38</f>
        <v>#REF!</v>
      </c>
      <c r="CI39" s="312">
        <f>'[6]6'!BM38</f>
        <v>0</v>
      </c>
      <c r="CJ39" s="312">
        <f>'[6]6'!BQ38</f>
        <v>0</v>
      </c>
      <c r="CK39" s="312" t="e">
        <f>'[6]6'!BR38</f>
        <v>#REF!</v>
      </c>
      <c r="CL39" s="312">
        <f>'[6]6'!BS38</f>
        <v>0</v>
      </c>
      <c r="CM39" s="312">
        <v>0</v>
      </c>
      <c r="CN39" s="312">
        <v>0</v>
      </c>
      <c r="CO39" s="312">
        <f>'[6]6'!BT38</f>
        <v>0</v>
      </c>
      <c r="CP39" s="312">
        <f>'[6]6'!BU38</f>
        <v>0</v>
      </c>
      <c r="CQ39" s="312">
        <f>'[6]6'!BW38</f>
        <v>0</v>
      </c>
      <c r="CR39" s="312" t="e">
        <f>'[6]6'!BX38</f>
        <v>#REF!</v>
      </c>
      <c r="CS39" s="312" t="e">
        <f>'[6]6'!BY38</f>
        <v>#REF!</v>
      </c>
      <c r="CT39" s="312">
        <v>0</v>
      </c>
      <c r="CU39" s="312">
        <v>0</v>
      </c>
      <c r="CV39" s="312" t="e">
        <f>'[6]6'!BZ38</f>
        <v>#REF!</v>
      </c>
      <c r="CW39" s="312" t="e">
        <f>'[6]6'!CA38</f>
        <v>#REF!</v>
      </c>
      <c r="CX39" s="312">
        <f t="shared" si="25"/>
        <v>0.16</v>
      </c>
      <c r="CY39" s="312">
        <f t="shared" si="25"/>
        <v>0</v>
      </c>
      <c r="CZ39" s="312">
        <f t="shared" si="25"/>
        <v>0</v>
      </c>
      <c r="DA39" s="312">
        <f t="shared" si="25"/>
        <v>0</v>
      </c>
      <c r="DB39" s="312">
        <f t="shared" si="25"/>
        <v>0</v>
      </c>
      <c r="DC39" s="312">
        <f t="shared" si="25"/>
        <v>0</v>
      </c>
      <c r="DD39" s="312">
        <f t="shared" si="25"/>
        <v>0</v>
      </c>
      <c r="DE39" s="312">
        <v>0</v>
      </c>
      <c r="DF39" s="312">
        <f t="shared" si="26"/>
        <v>0</v>
      </c>
      <c r="DG39" s="312">
        <f t="shared" si="26"/>
        <v>0</v>
      </c>
      <c r="DH39" s="312">
        <f t="shared" si="26"/>
        <v>0</v>
      </c>
      <c r="DI39" s="312">
        <f t="shared" si="26"/>
        <v>0</v>
      </c>
      <c r="DJ39" s="312">
        <f t="shared" si="26"/>
        <v>0</v>
      </c>
      <c r="DK39" s="312">
        <f t="shared" si="26"/>
        <v>0</v>
      </c>
      <c r="DL39" s="312"/>
    </row>
    <row r="40" spans="1:116" ht="47.25">
      <c r="A40" s="257" t="s">
        <v>297</v>
      </c>
      <c r="B40" s="200" t="s">
        <v>87</v>
      </c>
      <c r="C40" s="262" t="s">
        <v>88</v>
      </c>
      <c r="D40" s="312">
        <f>SUM(AF40,AT40,BH40,BV40,CJ40)</f>
        <v>0.25</v>
      </c>
      <c r="E40" s="312">
        <f t="shared" si="23"/>
        <v>0</v>
      </c>
      <c r="F40" s="312">
        <f t="shared" si="23"/>
        <v>0</v>
      </c>
      <c r="G40" s="312">
        <f t="shared" si="23"/>
        <v>0</v>
      </c>
      <c r="H40" s="312">
        <f t="shared" si="23"/>
        <v>0</v>
      </c>
      <c r="I40" s="312">
        <f t="shared" si="23"/>
        <v>0</v>
      </c>
      <c r="J40" s="312">
        <f t="shared" si="23"/>
        <v>0</v>
      </c>
      <c r="K40" s="312">
        <f t="shared" ref="K40:K42" si="27">SUM(Y40,AM40,AT40,BH40)</f>
        <v>0</v>
      </c>
      <c r="L40" s="312">
        <f t="shared" si="24"/>
        <v>0</v>
      </c>
      <c r="M40" s="312">
        <f t="shared" si="24"/>
        <v>0</v>
      </c>
      <c r="N40" s="312">
        <f t="shared" si="24"/>
        <v>0</v>
      </c>
      <c r="O40" s="312">
        <f t="shared" si="24"/>
        <v>0</v>
      </c>
      <c r="P40" s="312">
        <f t="shared" si="24"/>
        <v>0</v>
      </c>
      <c r="Q40" s="312">
        <f t="shared" si="24"/>
        <v>0</v>
      </c>
      <c r="R40" s="312">
        <v>0</v>
      </c>
      <c r="S40" s="312">
        <v>0</v>
      </c>
      <c r="T40" s="312">
        <v>0</v>
      </c>
      <c r="U40" s="312">
        <v>0</v>
      </c>
      <c r="V40" s="312">
        <v>0</v>
      </c>
      <c r="W40" s="312">
        <v>0</v>
      </c>
      <c r="X40" s="312">
        <v>0</v>
      </c>
      <c r="Y40" s="312">
        <v>0</v>
      </c>
      <c r="Z40" s="312">
        <v>0</v>
      </c>
      <c r="AA40" s="312">
        <v>0</v>
      </c>
      <c r="AB40" s="312">
        <v>0</v>
      </c>
      <c r="AC40" s="312">
        <v>0</v>
      </c>
      <c r="AD40" s="312">
        <v>0</v>
      </c>
      <c r="AE40" s="312">
        <v>0</v>
      </c>
      <c r="AF40" s="312">
        <f>'[6]6'!Q39</f>
        <v>0</v>
      </c>
      <c r="AG40" s="312">
        <f>'[6]6'!R39</f>
        <v>0</v>
      </c>
      <c r="AH40" s="312">
        <f>'[6]6'!S39</f>
        <v>0</v>
      </c>
      <c r="AI40" s="312">
        <v>0</v>
      </c>
      <c r="AJ40" s="312">
        <v>0</v>
      </c>
      <c r="AK40" s="312">
        <f>'[6]6'!T39</f>
        <v>0</v>
      </c>
      <c r="AL40" s="312">
        <f>'[6]6'!U39</f>
        <v>0</v>
      </c>
      <c r="AM40" s="312">
        <f>'[6]6'!W39</f>
        <v>0</v>
      </c>
      <c r="AN40" s="312">
        <f>'[6]6'!X39</f>
        <v>0</v>
      </c>
      <c r="AO40" s="312">
        <f>'[6]6'!Y39</f>
        <v>0</v>
      </c>
      <c r="AP40" s="312">
        <v>0</v>
      </c>
      <c r="AQ40" s="312">
        <v>0</v>
      </c>
      <c r="AR40" s="312">
        <f>'[6]6'!Z39</f>
        <v>0</v>
      </c>
      <c r="AS40" s="312">
        <v>0</v>
      </c>
      <c r="AT40" s="312">
        <f>'[6]6'!AC39</f>
        <v>0</v>
      </c>
      <c r="AU40" s="312">
        <f>'[6]6'!AD39</f>
        <v>0</v>
      </c>
      <c r="AV40" s="312">
        <f>'[6]6'!AE39</f>
        <v>0</v>
      </c>
      <c r="AW40" s="312">
        <v>0</v>
      </c>
      <c r="AX40" s="312">
        <v>0</v>
      </c>
      <c r="AY40" s="312">
        <f>'[6]6'!AF39</f>
        <v>0</v>
      </c>
      <c r="AZ40" s="312">
        <f>'[6]6'!AG39</f>
        <v>0</v>
      </c>
      <c r="BA40" s="312">
        <f>'[6]6'!AI39</f>
        <v>0</v>
      </c>
      <c r="BB40" s="312">
        <f>'[6]6'!AJ39</f>
        <v>0</v>
      </c>
      <c r="BC40" s="312">
        <f>'[6]6'!AK39</f>
        <v>0</v>
      </c>
      <c r="BD40" s="312">
        <v>0</v>
      </c>
      <c r="BE40" s="312">
        <v>0</v>
      </c>
      <c r="BF40" s="312">
        <f>'[6]6'!AL39</f>
        <v>0</v>
      </c>
      <c r="BG40" s="312">
        <f>'[6]6'!AM39</f>
        <v>0</v>
      </c>
      <c r="BH40" s="312">
        <f>'[6]6'!AO39</f>
        <v>0</v>
      </c>
      <c r="BI40" s="312">
        <f>'[6]6'!AP39</f>
        <v>0</v>
      </c>
      <c r="BJ40" s="312">
        <f>'[6]6'!AQ39</f>
        <v>0</v>
      </c>
      <c r="BK40" s="312">
        <v>0</v>
      </c>
      <c r="BL40" s="312">
        <v>0</v>
      </c>
      <c r="BM40" s="312">
        <f>'[6]6'!AR39</f>
        <v>0</v>
      </c>
      <c r="BN40" s="312">
        <f>'[6]6'!AS39</f>
        <v>0</v>
      </c>
      <c r="BO40" s="312">
        <f>'[6]6'!AU39</f>
        <v>0</v>
      </c>
      <c r="BP40" s="312">
        <f>'[6]6'!AV39</f>
        <v>0</v>
      </c>
      <c r="BQ40" s="312">
        <f>'[6]6'!AW39</f>
        <v>0</v>
      </c>
      <c r="BR40" s="312">
        <v>0</v>
      </c>
      <c r="BS40" s="312">
        <v>0</v>
      </c>
      <c r="BT40" s="312">
        <f>'[6]6'!AX39</f>
        <v>0</v>
      </c>
      <c r="BU40" s="312">
        <f>'[6]6'!AY39</f>
        <v>0</v>
      </c>
      <c r="BV40" s="312">
        <f>'[6]6'!BA39</f>
        <v>0.25</v>
      </c>
      <c r="BW40" s="312">
        <f>'[6]6'!BD39</f>
        <v>0</v>
      </c>
      <c r="BX40" s="312">
        <f>'[6]6'!BE39</f>
        <v>0</v>
      </c>
      <c r="BY40" s="312">
        <v>0</v>
      </c>
      <c r="BZ40" s="312">
        <v>0</v>
      </c>
      <c r="CA40" s="312" t="e">
        <f>'[6]6'!BF39</f>
        <v>#REF!</v>
      </c>
      <c r="CB40" s="312">
        <f>'[6]6'!BG39</f>
        <v>0</v>
      </c>
      <c r="CC40" s="312">
        <f>'[6]6'!BI39</f>
        <v>0</v>
      </c>
      <c r="CD40" s="312">
        <f>'[6]6'!BJ39</f>
        <v>0</v>
      </c>
      <c r="CE40" s="312">
        <f>'[6]6'!BK39</f>
        <v>0</v>
      </c>
      <c r="CF40" s="312">
        <v>0</v>
      </c>
      <c r="CG40" s="312">
        <v>0</v>
      </c>
      <c r="CH40" s="312" t="e">
        <f>'[6]6'!BL39</f>
        <v>#REF!</v>
      </c>
      <c r="CI40" s="312">
        <f>'[6]6'!BM39</f>
        <v>0</v>
      </c>
      <c r="CJ40" s="312">
        <f>'[6]6'!BQ39</f>
        <v>0</v>
      </c>
      <c r="CK40" s="312" t="e">
        <f>'[6]6'!BR39</f>
        <v>#REF!</v>
      </c>
      <c r="CL40" s="312">
        <f>'[6]6'!BS39</f>
        <v>0</v>
      </c>
      <c r="CM40" s="312">
        <v>0</v>
      </c>
      <c r="CN40" s="312">
        <v>0</v>
      </c>
      <c r="CO40" s="312">
        <f>'[6]6'!BT39</f>
        <v>0</v>
      </c>
      <c r="CP40" s="312">
        <f>'[6]6'!BU39</f>
        <v>0</v>
      </c>
      <c r="CQ40" s="312">
        <f>'[6]6'!BW39</f>
        <v>0</v>
      </c>
      <c r="CR40" s="312" t="e">
        <f>'[6]6'!BX39</f>
        <v>#REF!</v>
      </c>
      <c r="CS40" s="312" t="e">
        <f>'[6]6'!BY39</f>
        <v>#REF!</v>
      </c>
      <c r="CT40" s="312">
        <v>0</v>
      </c>
      <c r="CU40" s="312">
        <v>0</v>
      </c>
      <c r="CV40" s="312" t="e">
        <f>'[6]6'!BZ39</f>
        <v>#REF!</v>
      </c>
      <c r="CW40" s="312" t="e">
        <f>'[6]6'!CA39</f>
        <v>#REF!</v>
      </c>
      <c r="CX40" s="312">
        <f>SUM(R40,AF40,AT40,BH40,BV40,CJ40)</f>
        <v>0.25</v>
      </c>
      <c r="CY40" s="312">
        <f t="shared" si="25"/>
        <v>0</v>
      </c>
      <c r="CZ40" s="312">
        <f t="shared" si="25"/>
        <v>0</v>
      </c>
      <c r="DA40" s="312">
        <f t="shared" si="25"/>
        <v>0</v>
      </c>
      <c r="DB40" s="312">
        <f t="shared" si="25"/>
        <v>0</v>
      </c>
      <c r="DC40" s="312">
        <f t="shared" si="25"/>
        <v>0</v>
      </c>
      <c r="DD40" s="312">
        <f t="shared" si="25"/>
        <v>0</v>
      </c>
      <c r="DE40" s="312">
        <f t="shared" ref="DE40:DE42" si="28">SUM(Y40,AM40,AT40,BH40)</f>
        <v>0</v>
      </c>
      <c r="DF40" s="312">
        <f t="shared" si="26"/>
        <v>0</v>
      </c>
      <c r="DG40" s="312">
        <f t="shared" si="26"/>
        <v>0</v>
      </c>
      <c r="DH40" s="312">
        <f t="shared" si="26"/>
        <v>0</v>
      </c>
      <c r="DI40" s="312">
        <f t="shared" si="26"/>
        <v>0</v>
      </c>
      <c r="DJ40" s="312">
        <f t="shared" si="26"/>
        <v>0</v>
      </c>
      <c r="DK40" s="312">
        <f t="shared" si="26"/>
        <v>0</v>
      </c>
      <c r="DL40" s="312"/>
    </row>
    <row r="41" spans="1:116" ht="47.25">
      <c r="A41" s="257" t="s">
        <v>298</v>
      </c>
      <c r="B41" s="200" t="s">
        <v>95</v>
      </c>
      <c r="C41" s="262" t="s">
        <v>96</v>
      </c>
      <c r="D41" s="312">
        <f t="shared" ref="D41:D42" si="29">SUM(AF41,AT41,BH41,BV41,CJ41)</f>
        <v>0.4</v>
      </c>
      <c r="E41" s="312">
        <f t="shared" si="23"/>
        <v>0</v>
      </c>
      <c r="F41" s="312">
        <f t="shared" si="23"/>
        <v>0</v>
      </c>
      <c r="G41" s="312">
        <f t="shared" si="23"/>
        <v>0</v>
      </c>
      <c r="H41" s="312">
        <f t="shared" si="23"/>
        <v>0</v>
      </c>
      <c r="I41" s="312">
        <f t="shared" si="23"/>
        <v>0</v>
      </c>
      <c r="J41" s="312">
        <f t="shared" si="23"/>
        <v>0</v>
      </c>
      <c r="K41" s="312">
        <f t="shared" si="27"/>
        <v>0</v>
      </c>
      <c r="L41" s="312">
        <f t="shared" si="24"/>
        <v>0</v>
      </c>
      <c r="M41" s="312">
        <f t="shared" si="24"/>
        <v>0</v>
      </c>
      <c r="N41" s="312">
        <f t="shared" si="24"/>
        <v>0</v>
      </c>
      <c r="O41" s="312">
        <f t="shared" si="24"/>
        <v>0</v>
      </c>
      <c r="P41" s="312">
        <f t="shared" si="24"/>
        <v>0</v>
      </c>
      <c r="Q41" s="312">
        <f t="shared" si="24"/>
        <v>0</v>
      </c>
      <c r="R41" s="312">
        <v>0</v>
      </c>
      <c r="S41" s="312">
        <v>0</v>
      </c>
      <c r="T41" s="312">
        <v>0</v>
      </c>
      <c r="U41" s="312">
        <v>0</v>
      </c>
      <c r="V41" s="312">
        <v>0</v>
      </c>
      <c r="W41" s="312">
        <v>0</v>
      </c>
      <c r="X41" s="312">
        <v>0</v>
      </c>
      <c r="Y41" s="312">
        <v>0</v>
      </c>
      <c r="Z41" s="312">
        <v>0</v>
      </c>
      <c r="AA41" s="312">
        <v>0</v>
      </c>
      <c r="AB41" s="312">
        <v>0</v>
      </c>
      <c r="AC41" s="312">
        <v>0</v>
      </c>
      <c r="AD41" s="312">
        <v>0</v>
      </c>
      <c r="AE41" s="312">
        <v>0</v>
      </c>
      <c r="AF41" s="312">
        <f>'[6]6'!Q40</f>
        <v>0</v>
      </c>
      <c r="AG41" s="312">
        <f>'[6]6'!R40</f>
        <v>0</v>
      </c>
      <c r="AH41" s="312">
        <f>'[6]6'!S40</f>
        <v>0</v>
      </c>
      <c r="AI41" s="312">
        <v>0</v>
      </c>
      <c r="AJ41" s="312">
        <v>0</v>
      </c>
      <c r="AK41" s="312">
        <f>'[6]6'!T40</f>
        <v>0</v>
      </c>
      <c r="AL41" s="312">
        <f>'[6]6'!U40</f>
        <v>0</v>
      </c>
      <c r="AM41" s="312">
        <f>'[6]6'!W40</f>
        <v>0</v>
      </c>
      <c r="AN41" s="312">
        <f>'[6]6'!X40</f>
        <v>0</v>
      </c>
      <c r="AO41" s="312">
        <f>'[6]6'!Y40</f>
        <v>0</v>
      </c>
      <c r="AP41" s="312">
        <v>0</v>
      </c>
      <c r="AQ41" s="312">
        <v>0</v>
      </c>
      <c r="AR41" s="312">
        <f>'[6]6'!Z40</f>
        <v>0</v>
      </c>
      <c r="AS41" s="312">
        <v>0</v>
      </c>
      <c r="AT41" s="312">
        <f>'[6]6'!AC40</f>
        <v>0</v>
      </c>
      <c r="AU41" s="312">
        <f>'[6]6'!AD40</f>
        <v>0</v>
      </c>
      <c r="AV41" s="312">
        <f>'[6]6'!AE40</f>
        <v>0</v>
      </c>
      <c r="AW41" s="312">
        <v>0</v>
      </c>
      <c r="AX41" s="312">
        <v>0</v>
      </c>
      <c r="AY41" s="312">
        <f>'[6]6'!AF40</f>
        <v>0</v>
      </c>
      <c r="AZ41" s="312">
        <f>'[6]6'!AG40</f>
        <v>0</v>
      </c>
      <c r="BA41" s="312">
        <f>'[6]6'!AI40</f>
        <v>0</v>
      </c>
      <c r="BB41" s="312">
        <f>'[6]6'!AJ40</f>
        <v>0</v>
      </c>
      <c r="BC41" s="312">
        <f>'[6]6'!AK40</f>
        <v>0</v>
      </c>
      <c r="BD41" s="312">
        <v>0</v>
      </c>
      <c r="BE41" s="312">
        <v>0</v>
      </c>
      <c r="BF41" s="312">
        <f>'[6]6'!AL40</f>
        <v>0</v>
      </c>
      <c r="BG41" s="312">
        <f>'[6]6'!AM40</f>
        <v>0</v>
      </c>
      <c r="BH41" s="312">
        <f>'[6]6'!AO40</f>
        <v>0</v>
      </c>
      <c r="BI41" s="312">
        <f>'[6]6'!AP40</f>
        <v>0</v>
      </c>
      <c r="BJ41" s="312">
        <f>'[6]6'!AQ40</f>
        <v>0</v>
      </c>
      <c r="BK41" s="312">
        <v>0</v>
      </c>
      <c r="BL41" s="312">
        <v>0</v>
      </c>
      <c r="BM41" s="312">
        <f>'[6]6'!AR40</f>
        <v>0</v>
      </c>
      <c r="BN41" s="312">
        <f>'[6]6'!AS40</f>
        <v>0</v>
      </c>
      <c r="BO41" s="312">
        <f>'[6]6'!AU40</f>
        <v>0</v>
      </c>
      <c r="BP41" s="312">
        <f>'[6]6'!AV40</f>
        <v>0</v>
      </c>
      <c r="BQ41" s="312">
        <f>'[6]6'!AW40</f>
        <v>0</v>
      </c>
      <c r="BR41" s="312">
        <v>0</v>
      </c>
      <c r="BS41" s="312">
        <v>0</v>
      </c>
      <c r="BT41" s="312">
        <f>'[6]6'!AX40</f>
        <v>0</v>
      </c>
      <c r="BU41" s="312">
        <f>'[6]6'!AY40</f>
        <v>0</v>
      </c>
      <c r="BV41" s="312">
        <f>'[6]6'!BC40</f>
        <v>0</v>
      </c>
      <c r="BW41" s="312">
        <f>'[6]6'!BD40</f>
        <v>0</v>
      </c>
      <c r="BX41" s="312">
        <f>'[6]6'!BE40</f>
        <v>0</v>
      </c>
      <c r="BY41" s="312">
        <v>0</v>
      </c>
      <c r="BZ41" s="312">
        <v>0</v>
      </c>
      <c r="CA41" s="312" t="e">
        <f>'[6]6'!BF40</f>
        <v>#REF!</v>
      </c>
      <c r="CB41" s="312">
        <f>'[6]6'!BG40</f>
        <v>0</v>
      </c>
      <c r="CC41" s="312">
        <f>'[6]6'!BI40</f>
        <v>0</v>
      </c>
      <c r="CD41" s="312">
        <f>'[6]6'!BJ40</f>
        <v>0</v>
      </c>
      <c r="CE41" s="312">
        <f>'[6]6'!BK40</f>
        <v>0</v>
      </c>
      <c r="CF41" s="312">
        <v>0</v>
      </c>
      <c r="CG41" s="312">
        <v>0</v>
      </c>
      <c r="CH41" s="312">
        <v>0</v>
      </c>
      <c r="CI41" s="312">
        <v>0</v>
      </c>
      <c r="CJ41" s="312">
        <f>'[6]6'!BM40</f>
        <v>0.4</v>
      </c>
      <c r="CK41" s="312" t="e">
        <f>'[6]6'!BR40</f>
        <v>#REF!</v>
      </c>
      <c r="CL41" s="312">
        <f>'[6]6'!BS40</f>
        <v>0</v>
      </c>
      <c r="CM41" s="312">
        <v>0</v>
      </c>
      <c r="CN41" s="312">
        <v>0</v>
      </c>
      <c r="CO41" s="312">
        <f>'[6]6'!BT40</f>
        <v>0</v>
      </c>
      <c r="CP41" s="312">
        <f>'[6]6'!BU40</f>
        <v>0</v>
      </c>
      <c r="CQ41" s="312">
        <f>'[6]6'!BW40</f>
        <v>0</v>
      </c>
      <c r="CR41" s="312" t="e">
        <f>'[6]6'!BX40</f>
        <v>#REF!</v>
      </c>
      <c r="CS41" s="312" t="e">
        <f>'[6]6'!BY40</f>
        <v>#REF!</v>
      </c>
      <c r="CT41" s="312">
        <v>0</v>
      </c>
      <c r="CU41" s="312">
        <v>0</v>
      </c>
      <c r="CV41" s="312" t="e">
        <f>'[6]6'!BZ40</f>
        <v>#REF!</v>
      </c>
      <c r="CW41" s="312" t="e">
        <f>'[6]6'!CA40</f>
        <v>#REF!</v>
      </c>
      <c r="CX41" s="312">
        <f t="shared" ref="CX41:CX42" si="30">SUM(R41,AF41,AT41,BH41,BV41,CJ41)</f>
        <v>0.4</v>
      </c>
      <c r="CY41" s="312">
        <f t="shared" si="25"/>
        <v>0</v>
      </c>
      <c r="CZ41" s="312">
        <f t="shared" si="25"/>
        <v>0</v>
      </c>
      <c r="DA41" s="312">
        <f t="shared" si="25"/>
        <v>0</v>
      </c>
      <c r="DB41" s="312">
        <f t="shared" si="25"/>
        <v>0</v>
      </c>
      <c r="DC41" s="312">
        <f t="shared" si="25"/>
        <v>0</v>
      </c>
      <c r="DD41" s="312">
        <f t="shared" si="25"/>
        <v>0</v>
      </c>
      <c r="DE41" s="312">
        <f t="shared" si="28"/>
        <v>0</v>
      </c>
      <c r="DF41" s="312">
        <f t="shared" si="26"/>
        <v>0</v>
      </c>
      <c r="DG41" s="312">
        <f t="shared" si="26"/>
        <v>0</v>
      </c>
      <c r="DH41" s="312">
        <f t="shared" si="26"/>
        <v>0</v>
      </c>
      <c r="DI41" s="312">
        <f t="shared" si="26"/>
        <v>0</v>
      </c>
      <c r="DJ41" s="312">
        <f t="shared" si="26"/>
        <v>0</v>
      </c>
      <c r="DK41" s="312">
        <f t="shared" si="26"/>
        <v>0</v>
      </c>
      <c r="DL41" s="312"/>
    </row>
    <row r="42" spans="1:116" ht="47.25">
      <c r="A42" s="257" t="s">
        <v>299</v>
      </c>
      <c r="B42" s="200" t="s">
        <v>98</v>
      </c>
      <c r="C42" s="262" t="s">
        <v>99</v>
      </c>
      <c r="D42" s="312">
        <f t="shared" si="29"/>
        <v>0.25</v>
      </c>
      <c r="E42" s="312">
        <f t="shared" si="23"/>
        <v>0</v>
      </c>
      <c r="F42" s="312">
        <f t="shared" si="23"/>
        <v>0</v>
      </c>
      <c r="G42" s="312">
        <f t="shared" si="23"/>
        <v>0</v>
      </c>
      <c r="H42" s="312">
        <f t="shared" si="23"/>
        <v>0</v>
      </c>
      <c r="I42" s="312">
        <f t="shared" si="23"/>
        <v>0</v>
      </c>
      <c r="J42" s="312">
        <f t="shared" si="23"/>
        <v>0</v>
      </c>
      <c r="K42" s="312">
        <f t="shared" si="27"/>
        <v>0</v>
      </c>
      <c r="L42" s="312">
        <f t="shared" si="24"/>
        <v>0</v>
      </c>
      <c r="M42" s="312">
        <f t="shared" si="24"/>
        <v>0</v>
      </c>
      <c r="N42" s="312">
        <f t="shared" si="24"/>
        <v>0</v>
      </c>
      <c r="O42" s="312">
        <f t="shared" si="24"/>
        <v>0</v>
      </c>
      <c r="P42" s="312">
        <f t="shared" si="24"/>
        <v>0</v>
      </c>
      <c r="Q42" s="312">
        <f t="shared" si="24"/>
        <v>0</v>
      </c>
      <c r="R42" s="312">
        <v>0</v>
      </c>
      <c r="S42" s="312">
        <v>0</v>
      </c>
      <c r="T42" s="312">
        <v>0</v>
      </c>
      <c r="U42" s="312">
        <v>0</v>
      </c>
      <c r="V42" s="312">
        <v>0</v>
      </c>
      <c r="W42" s="312">
        <v>0</v>
      </c>
      <c r="X42" s="312">
        <v>0</v>
      </c>
      <c r="Y42" s="312">
        <v>0</v>
      </c>
      <c r="Z42" s="312">
        <v>0</v>
      </c>
      <c r="AA42" s="312">
        <v>0</v>
      </c>
      <c r="AB42" s="312">
        <v>0</v>
      </c>
      <c r="AC42" s="312">
        <v>0</v>
      </c>
      <c r="AD42" s="312">
        <v>0</v>
      </c>
      <c r="AE42" s="312">
        <v>0</v>
      </c>
      <c r="AF42" s="312">
        <f>'[6]6'!Q41</f>
        <v>0</v>
      </c>
      <c r="AG42" s="312">
        <f>'[6]6'!R41</f>
        <v>0</v>
      </c>
      <c r="AH42" s="312">
        <f>'[6]6'!S41</f>
        <v>0</v>
      </c>
      <c r="AI42" s="312">
        <v>0</v>
      </c>
      <c r="AJ42" s="312">
        <v>0</v>
      </c>
      <c r="AK42" s="312">
        <f>'[6]6'!T41</f>
        <v>0</v>
      </c>
      <c r="AL42" s="312">
        <f>'[6]6'!U41</f>
        <v>0</v>
      </c>
      <c r="AM42" s="312">
        <f>'[6]6'!W41</f>
        <v>0</v>
      </c>
      <c r="AN42" s="312">
        <f>'[6]6'!X41</f>
        <v>0</v>
      </c>
      <c r="AO42" s="312">
        <f>'[6]6'!Y41</f>
        <v>0</v>
      </c>
      <c r="AP42" s="312">
        <v>0</v>
      </c>
      <c r="AQ42" s="312">
        <v>0</v>
      </c>
      <c r="AR42" s="312">
        <f>'[6]6'!Z41</f>
        <v>0</v>
      </c>
      <c r="AS42" s="312">
        <v>0</v>
      </c>
      <c r="AT42" s="312">
        <f>'[6]6'!AC41</f>
        <v>0</v>
      </c>
      <c r="AU42" s="312">
        <f>'[6]6'!AD41</f>
        <v>0</v>
      </c>
      <c r="AV42" s="312">
        <f>'[6]6'!AE41</f>
        <v>0</v>
      </c>
      <c r="AW42" s="312">
        <v>0</v>
      </c>
      <c r="AX42" s="312">
        <v>0</v>
      </c>
      <c r="AY42" s="312">
        <f>'[6]6'!AF41</f>
        <v>0</v>
      </c>
      <c r="AZ42" s="312">
        <f>'[6]6'!AG41</f>
        <v>0</v>
      </c>
      <c r="BA42" s="312">
        <f>'[6]6'!AI41</f>
        <v>0</v>
      </c>
      <c r="BB42" s="312">
        <f>'[6]6'!AJ41</f>
        <v>0</v>
      </c>
      <c r="BC42" s="312">
        <f>'[6]6'!AK41</f>
        <v>0</v>
      </c>
      <c r="BD42" s="312">
        <v>0</v>
      </c>
      <c r="BE42" s="312">
        <v>0</v>
      </c>
      <c r="BF42" s="312">
        <f>'[6]6'!AL41</f>
        <v>0</v>
      </c>
      <c r="BG42" s="312">
        <f>'[6]6'!AM41</f>
        <v>0</v>
      </c>
      <c r="BH42" s="312">
        <f>'[6]6'!AO41</f>
        <v>0</v>
      </c>
      <c r="BI42" s="312">
        <f>'[6]6'!AP41</f>
        <v>0</v>
      </c>
      <c r="BJ42" s="312">
        <f>'[6]6'!AQ41</f>
        <v>0</v>
      </c>
      <c r="BK42" s="312">
        <v>0</v>
      </c>
      <c r="BL42" s="312">
        <v>0</v>
      </c>
      <c r="BM42" s="312">
        <f>'[6]6'!AR41</f>
        <v>0</v>
      </c>
      <c r="BN42" s="312">
        <f>'[6]6'!AS41</f>
        <v>0</v>
      </c>
      <c r="BO42" s="312">
        <f>'[6]6'!AU41</f>
        <v>0</v>
      </c>
      <c r="BP42" s="312">
        <f>'[6]6'!AV41</f>
        <v>0</v>
      </c>
      <c r="BQ42" s="312">
        <f>'[6]6'!AW41</f>
        <v>0</v>
      </c>
      <c r="BR42" s="312">
        <v>0</v>
      </c>
      <c r="BS42" s="312">
        <v>0</v>
      </c>
      <c r="BT42" s="312">
        <f>'[6]6'!AX41</f>
        <v>0</v>
      </c>
      <c r="BU42" s="312">
        <f>'[6]6'!AY41</f>
        <v>0</v>
      </c>
      <c r="BV42" s="312">
        <f>'[6]6'!BC41</f>
        <v>0</v>
      </c>
      <c r="BW42" s="312">
        <f>'[6]6'!BD41</f>
        <v>0</v>
      </c>
      <c r="BX42" s="312">
        <f>'[6]6'!BE41</f>
        <v>0</v>
      </c>
      <c r="BY42" s="312">
        <v>0</v>
      </c>
      <c r="BZ42" s="312">
        <v>0</v>
      </c>
      <c r="CA42" s="312" t="e">
        <f>'[6]6'!BF41</f>
        <v>#REF!</v>
      </c>
      <c r="CB42" s="312">
        <f>'[6]6'!BG41</f>
        <v>0</v>
      </c>
      <c r="CC42" s="312">
        <f>'[6]6'!BI41</f>
        <v>0</v>
      </c>
      <c r="CD42" s="312">
        <f>'[6]6'!BJ41</f>
        <v>0</v>
      </c>
      <c r="CE42" s="312">
        <f>'[6]6'!BK41</f>
        <v>0</v>
      </c>
      <c r="CF42" s="312">
        <v>0</v>
      </c>
      <c r="CG42" s="312">
        <v>0</v>
      </c>
      <c r="CH42" s="312">
        <v>0</v>
      </c>
      <c r="CI42" s="312">
        <v>0</v>
      </c>
      <c r="CJ42" s="312">
        <f>'[6]6'!BM41</f>
        <v>0.25</v>
      </c>
      <c r="CK42" s="312" t="e">
        <f>'[6]6'!BR41</f>
        <v>#REF!</v>
      </c>
      <c r="CL42" s="312">
        <f>'[6]6'!BS41</f>
        <v>0</v>
      </c>
      <c r="CM42" s="312">
        <v>0</v>
      </c>
      <c r="CN42" s="312">
        <v>0</v>
      </c>
      <c r="CO42" s="312">
        <f>'[6]6'!BT41</f>
        <v>0</v>
      </c>
      <c r="CP42" s="312">
        <f>'[6]6'!BU41</f>
        <v>0</v>
      </c>
      <c r="CQ42" s="312">
        <f>'[6]6'!BW41</f>
        <v>0</v>
      </c>
      <c r="CR42" s="312" t="e">
        <f>'[6]6'!BX41</f>
        <v>#REF!</v>
      </c>
      <c r="CS42" s="312" t="e">
        <f>'[6]6'!BY41</f>
        <v>#REF!</v>
      </c>
      <c r="CT42" s="312">
        <v>0</v>
      </c>
      <c r="CU42" s="312">
        <v>0</v>
      </c>
      <c r="CV42" s="312" t="e">
        <f>'[6]6'!BZ41</f>
        <v>#REF!</v>
      </c>
      <c r="CW42" s="312" t="e">
        <f>'[6]6'!CA41</f>
        <v>#REF!</v>
      </c>
      <c r="CX42" s="312">
        <f t="shared" si="30"/>
        <v>0.25</v>
      </c>
      <c r="CY42" s="312">
        <f t="shared" si="25"/>
        <v>0</v>
      </c>
      <c r="CZ42" s="312">
        <f t="shared" si="25"/>
        <v>0</v>
      </c>
      <c r="DA42" s="312">
        <f t="shared" si="25"/>
        <v>0</v>
      </c>
      <c r="DB42" s="312">
        <f t="shared" si="25"/>
        <v>0</v>
      </c>
      <c r="DC42" s="312">
        <f t="shared" si="25"/>
        <v>0</v>
      </c>
      <c r="DD42" s="312">
        <f t="shared" si="25"/>
        <v>0</v>
      </c>
      <c r="DE42" s="312">
        <f t="shared" si="28"/>
        <v>0</v>
      </c>
      <c r="DF42" s="312">
        <f t="shared" si="26"/>
        <v>0</v>
      </c>
      <c r="DG42" s="312">
        <f t="shared" si="26"/>
        <v>0</v>
      </c>
      <c r="DH42" s="312">
        <f t="shared" si="26"/>
        <v>0</v>
      </c>
      <c r="DI42" s="312">
        <f t="shared" si="26"/>
        <v>0</v>
      </c>
      <c r="DJ42" s="312">
        <f t="shared" si="26"/>
        <v>0</v>
      </c>
      <c r="DK42" s="312">
        <f t="shared" si="26"/>
        <v>0</v>
      </c>
      <c r="DL42" s="312"/>
    </row>
    <row r="43" spans="1:116" ht="67.5" customHeight="1">
      <c r="A43" s="257" t="s">
        <v>300</v>
      </c>
      <c r="B43" s="200" t="s">
        <v>101</v>
      </c>
      <c r="C43" s="262" t="s">
        <v>102</v>
      </c>
      <c r="D43" s="312">
        <v>0</v>
      </c>
      <c r="E43" s="312">
        <v>0</v>
      </c>
      <c r="F43" s="312">
        <v>0</v>
      </c>
      <c r="G43" s="312">
        <v>0</v>
      </c>
      <c r="H43" s="312">
        <v>0</v>
      </c>
      <c r="I43" s="312">
        <v>0</v>
      </c>
      <c r="J43" s="312">
        <v>0</v>
      </c>
      <c r="K43" s="312">
        <v>0</v>
      </c>
      <c r="L43" s="312">
        <v>0</v>
      </c>
      <c r="M43" s="312">
        <v>0</v>
      </c>
      <c r="N43" s="312">
        <v>0</v>
      </c>
      <c r="O43" s="312">
        <v>0</v>
      </c>
      <c r="P43" s="312">
        <v>0</v>
      </c>
      <c r="Q43" s="312">
        <v>0</v>
      </c>
      <c r="R43" s="312">
        <v>0</v>
      </c>
      <c r="S43" s="312">
        <v>0</v>
      </c>
      <c r="T43" s="312">
        <v>0</v>
      </c>
      <c r="U43" s="312">
        <v>0</v>
      </c>
      <c r="V43" s="312">
        <v>0</v>
      </c>
      <c r="W43" s="312">
        <v>0</v>
      </c>
      <c r="X43" s="312">
        <v>0</v>
      </c>
      <c r="Y43" s="312">
        <v>0</v>
      </c>
      <c r="Z43" s="312">
        <v>0</v>
      </c>
      <c r="AA43" s="312">
        <v>0</v>
      </c>
      <c r="AB43" s="312">
        <v>0</v>
      </c>
      <c r="AC43" s="312">
        <v>0</v>
      </c>
      <c r="AD43" s="312">
        <v>0</v>
      </c>
      <c r="AE43" s="312">
        <v>0</v>
      </c>
      <c r="AF43" s="312">
        <v>0</v>
      </c>
      <c r="AG43" s="312">
        <v>0</v>
      </c>
      <c r="AH43" s="312">
        <v>0</v>
      </c>
      <c r="AI43" s="312">
        <v>0</v>
      </c>
      <c r="AJ43" s="312">
        <v>0</v>
      </c>
      <c r="AK43" s="312">
        <v>0</v>
      </c>
      <c r="AL43" s="312">
        <v>0</v>
      </c>
      <c r="AM43" s="312">
        <v>0</v>
      </c>
      <c r="AN43" s="312">
        <v>0</v>
      </c>
      <c r="AO43" s="312">
        <v>0</v>
      </c>
      <c r="AP43" s="312">
        <v>0</v>
      </c>
      <c r="AQ43" s="312">
        <v>0</v>
      </c>
      <c r="AR43" s="312">
        <v>0</v>
      </c>
      <c r="AS43" s="312">
        <v>0</v>
      </c>
      <c r="AT43" s="312">
        <v>0</v>
      </c>
      <c r="AU43" s="312">
        <v>0</v>
      </c>
      <c r="AV43" s="312">
        <v>0</v>
      </c>
      <c r="AW43" s="312">
        <v>0</v>
      </c>
      <c r="AX43" s="312">
        <v>0</v>
      </c>
      <c r="AY43" s="312">
        <v>0</v>
      </c>
      <c r="AZ43" s="312">
        <v>0</v>
      </c>
      <c r="BA43" s="312">
        <v>0</v>
      </c>
      <c r="BB43" s="312">
        <v>0</v>
      </c>
      <c r="BC43" s="312">
        <v>0</v>
      </c>
      <c r="BD43" s="312">
        <v>0</v>
      </c>
      <c r="BE43" s="312">
        <v>0</v>
      </c>
      <c r="BF43" s="312">
        <v>0</v>
      </c>
      <c r="BG43" s="312">
        <v>0</v>
      </c>
      <c r="BH43" s="312">
        <v>0</v>
      </c>
      <c r="BI43" s="312">
        <v>0</v>
      </c>
      <c r="BJ43" s="312">
        <v>0</v>
      </c>
      <c r="BK43" s="312">
        <v>0</v>
      </c>
      <c r="BL43" s="312">
        <v>0</v>
      </c>
      <c r="BM43" s="312">
        <v>0</v>
      </c>
      <c r="BN43" s="312">
        <v>0</v>
      </c>
      <c r="BO43" s="312">
        <v>0</v>
      </c>
      <c r="BP43" s="312">
        <v>0</v>
      </c>
      <c r="BQ43" s="312">
        <v>0</v>
      </c>
      <c r="BR43" s="312">
        <v>0</v>
      </c>
      <c r="BS43" s="312">
        <v>0</v>
      </c>
      <c r="BT43" s="312">
        <v>0</v>
      </c>
      <c r="BU43" s="312">
        <v>0</v>
      </c>
      <c r="BV43" s="312">
        <v>0</v>
      </c>
      <c r="BW43" s="312">
        <v>0</v>
      </c>
      <c r="BX43" s="312">
        <v>0</v>
      </c>
      <c r="BY43" s="312">
        <v>0</v>
      </c>
      <c r="BZ43" s="312">
        <v>0</v>
      </c>
      <c r="CA43" s="312">
        <v>0</v>
      </c>
      <c r="CB43" s="312">
        <v>0</v>
      </c>
      <c r="CC43" s="312">
        <v>0</v>
      </c>
      <c r="CD43" s="312">
        <v>0</v>
      </c>
      <c r="CE43" s="312">
        <v>0</v>
      </c>
      <c r="CF43" s="312">
        <v>0</v>
      </c>
      <c r="CG43" s="312">
        <v>0</v>
      </c>
      <c r="CH43" s="312">
        <v>0</v>
      </c>
      <c r="CI43" s="312">
        <v>0</v>
      </c>
      <c r="CJ43" s="312">
        <v>0</v>
      </c>
      <c r="CK43" s="312">
        <v>0</v>
      </c>
      <c r="CL43" s="312">
        <v>0</v>
      </c>
      <c r="CM43" s="312">
        <v>0</v>
      </c>
      <c r="CN43" s="312">
        <v>0</v>
      </c>
      <c r="CO43" s="312">
        <v>0</v>
      </c>
      <c r="CP43" s="312">
        <v>0</v>
      </c>
      <c r="CQ43" s="312">
        <v>0</v>
      </c>
      <c r="CR43" s="312">
        <v>0</v>
      </c>
      <c r="CS43" s="312">
        <v>0</v>
      </c>
      <c r="CT43" s="312">
        <v>0</v>
      </c>
      <c r="CU43" s="312">
        <v>0</v>
      </c>
      <c r="CV43" s="312">
        <v>0</v>
      </c>
      <c r="CW43" s="312">
        <v>0</v>
      </c>
      <c r="CX43" s="312">
        <v>0</v>
      </c>
      <c r="CY43" s="312">
        <v>0</v>
      </c>
      <c r="CZ43" s="312">
        <v>0</v>
      </c>
      <c r="DA43" s="312">
        <v>0</v>
      </c>
      <c r="DB43" s="312">
        <v>0</v>
      </c>
      <c r="DC43" s="312">
        <v>0</v>
      </c>
      <c r="DD43" s="312">
        <v>0</v>
      </c>
      <c r="DE43" s="312">
        <v>0</v>
      </c>
      <c r="DF43" s="312">
        <v>0</v>
      </c>
      <c r="DG43" s="312">
        <v>0</v>
      </c>
      <c r="DH43" s="312">
        <v>0</v>
      </c>
      <c r="DI43" s="312">
        <v>0</v>
      </c>
      <c r="DJ43" s="312">
        <v>0</v>
      </c>
      <c r="DK43" s="312">
        <v>0</v>
      </c>
    </row>
    <row r="44" spans="1:116" s="2" customFormat="1" ht="15">
      <c r="B44" s="3"/>
      <c r="C44" s="3"/>
      <c r="D44" s="3"/>
      <c r="E44" s="3"/>
      <c r="F44" s="3"/>
      <c r="G44" s="3"/>
      <c r="H44" s="3"/>
      <c r="I44" s="3"/>
      <c r="J44" s="3"/>
      <c r="K44" s="3"/>
      <c r="L44" s="3"/>
      <c r="M44" s="3"/>
      <c r="N44" s="3"/>
      <c r="O44" s="3"/>
      <c r="P44" s="3"/>
      <c r="Q44" s="3"/>
      <c r="R44" s="3"/>
      <c r="S44" s="170"/>
      <c r="T44" s="3"/>
      <c r="U44" s="3"/>
    </row>
    <row r="45" spans="1:116" s="2" customFormat="1" ht="15">
      <c r="B45" s="3"/>
      <c r="C45" s="3"/>
      <c r="D45" s="3"/>
      <c r="E45" s="3"/>
      <c r="F45" s="3"/>
      <c r="G45" s="3"/>
      <c r="H45" s="3"/>
      <c r="I45" s="3"/>
      <c r="J45" s="3"/>
      <c r="K45" s="3"/>
      <c r="L45" s="3"/>
      <c r="M45" s="3"/>
      <c r="N45" s="3"/>
      <c r="O45" s="3"/>
      <c r="P45" s="3"/>
      <c r="Q45" s="3"/>
      <c r="R45" s="3"/>
      <c r="S45" s="170"/>
      <c r="T45" s="3"/>
      <c r="U45" s="3"/>
    </row>
    <row r="46" spans="1:116" s="2" customFormat="1" ht="15">
      <c r="B46" s="3"/>
      <c r="C46" s="3"/>
      <c r="D46" s="3"/>
      <c r="E46" s="3"/>
      <c r="F46" s="3"/>
      <c r="G46" s="3"/>
      <c r="H46" s="3"/>
      <c r="I46" s="3"/>
      <c r="J46" s="3"/>
      <c r="K46" s="3"/>
      <c r="L46" s="3"/>
      <c r="M46" s="3"/>
      <c r="N46" s="3"/>
      <c r="O46" s="3"/>
      <c r="P46" s="3"/>
      <c r="Q46" s="3"/>
      <c r="R46" s="3"/>
      <c r="S46" s="170"/>
      <c r="T46" s="3"/>
      <c r="U46" s="3"/>
    </row>
    <row r="47" spans="1:116" s="2" customFormat="1">
      <c r="B47" s="68" t="s">
        <v>0</v>
      </c>
      <c r="C47" s="68"/>
      <c r="D47" s="4"/>
      <c r="E47" s="4"/>
      <c r="F47" s="4"/>
      <c r="G47" s="4"/>
      <c r="H47" s="4"/>
      <c r="I47" s="4"/>
      <c r="J47" s="4"/>
      <c r="K47" s="4"/>
      <c r="L47" s="3"/>
      <c r="M47" s="3"/>
      <c r="N47" s="3"/>
      <c r="O47" s="3"/>
      <c r="P47" s="3"/>
      <c r="Q47" s="3"/>
      <c r="R47" s="3"/>
      <c r="S47" s="170"/>
      <c r="T47" s="3"/>
      <c r="U47" s="3"/>
    </row>
    <row r="48" spans="1:116" s="2" customFormat="1" ht="15">
      <c r="B48" s="3"/>
      <c r="C48" s="3"/>
      <c r="D48" s="3"/>
      <c r="E48" s="3"/>
      <c r="F48" s="3"/>
      <c r="G48" s="3"/>
      <c r="H48" s="3"/>
      <c r="I48" s="3"/>
      <c r="J48" s="3"/>
      <c r="K48" s="3"/>
      <c r="L48" s="3"/>
      <c r="M48" s="3"/>
      <c r="N48" s="3"/>
      <c r="O48" s="3"/>
      <c r="P48" s="3"/>
      <c r="Q48" s="3"/>
      <c r="R48" s="3"/>
      <c r="S48" s="170"/>
      <c r="T48" s="3"/>
      <c r="U48" s="3"/>
    </row>
  </sheetData>
  <mergeCells count="40">
    <mergeCell ref="CX16:DD16"/>
    <mergeCell ref="DE16:DK16"/>
    <mergeCell ref="BH16:BN16"/>
    <mergeCell ref="BO16:BU16"/>
    <mergeCell ref="BV16:CB16"/>
    <mergeCell ref="CC16:CI16"/>
    <mergeCell ref="CJ16:CP16"/>
    <mergeCell ref="CQ16:CW16"/>
    <mergeCell ref="D16:J16"/>
    <mergeCell ref="K16:Q16"/>
    <mergeCell ref="R16:X16"/>
    <mergeCell ref="Y16:AE16"/>
    <mergeCell ref="AF16:AL16"/>
    <mergeCell ref="AM16:AS16"/>
    <mergeCell ref="AT14:DK14"/>
    <mergeCell ref="DL14:DL17"/>
    <mergeCell ref="AF15:AS15"/>
    <mergeCell ref="AT15:BG15"/>
    <mergeCell ref="BH15:BU15"/>
    <mergeCell ref="BV15:CI15"/>
    <mergeCell ref="CJ15:CW15"/>
    <mergeCell ref="CX15:DK15"/>
    <mergeCell ref="AT16:AZ16"/>
    <mergeCell ref="BA16:BG16"/>
    <mergeCell ref="A10:AS10"/>
    <mergeCell ref="A11:AS11"/>
    <mergeCell ref="A12:AS12"/>
    <mergeCell ref="A13:DK13"/>
    <mergeCell ref="A14:A17"/>
    <mergeCell ref="B14:B17"/>
    <mergeCell ref="C14:C17"/>
    <mergeCell ref="D14:Q15"/>
    <mergeCell ref="R14:AE15"/>
    <mergeCell ref="AF14:AS14"/>
    <mergeCell ref="A4:AS4"/>
    <mergeCell ref="A5:AS5"/>
    <mergeCell ref="A6:AS6"/>
    <mergeCell ref="A7:AS7"/>
    <mergeCell ref="A8:AS8"/>
    <mergeCell ref="A9:AS9"/>
  </mergeCells>
  <pageMargins left="0.70866141732283472" right="0.70866141732283472" top="0.74803149606299213" bottom="0.74803149606299213" header="0.31496062992125984" footer="0.31496062992125984"/>
  <pageSetup paperSize="8" scale="60" fitToWidth="2" orientation="landscape" r:id="rId1"/>
  <headerFooter differentFirst="1">
    <oddHeader>&amp;C&amp;P</oddHeader>
  </headerFooter>
  <colBreaks count="1" manualBreakCount="1">
    <brk id="43" max="44"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X47"/>
  <sheetViews>
    <sheetView view="pageBreakPreview" topLeftCell="B25" zoomScale="80" zoomScaleNormal="100" zoomScaleSheetLayoutView="80" workbookViewId="0">
      <selection activeCell="L29" sqref="L29"/>
    </sheetView>
  </sheetViews>
  <sheetFormatPr defaultRowHeight="15.75"/>
  <cols>
    <col min="1" max="1" width="11.375" style="263" customWidth="1"/>
    <col min="2" max="2" width="46.5" style="263" customWidth="1"/>
    <col min="3" max="3" width="17.125" style="263" customWidth="1"/>
    <col min="4" max="4" width="15.375" style="263" customWidth="1"/>
    <col min="5" max="6" width="5.25" style="263" bestFit="1" customWidth="1"/>
    <col min="7" max="9" width="5.25" style="263" customWidth="1"/>
    <col min="10" max="39" width="6" style="263" customWidth="1"/>
    <col min="40" max="40" width="5.75" style="263" customWidth="1"/>
    <col min="41" max="41" width="16.125" style="263" customWidth="1"/>
    <col min="42" max="42" width="21.25" style="263" customWidth="1"/>
    <col min="43" max="43" width="12.625" style="263" customWidth="1"/>
    <col min="44" max="44" width="22.375" style="263" customWidth="1"/>
    <col min="45" max="45" width="10.875" style="263" customWidth="1"/>
    <col min="46" max="46" width="17.375" style="263" customWidth="1"/>
    <col min="47" max="48" width="4.125" style="263" customWidth="1"/>
    <col min="49" max="49" width="3.75" style="263" customWidth="1"/>
    <col min="50" max="50" width="3.875" style="263" customWidth="1"/>
    <col min="51" max="51" width="4.5" style="263" customWidth="1"/>
    <col min="52" max="52" width="5" style="263" customWidth="1"/>
    <col min="53" max="53" width="5.5" style="263" customWidth="1"/>
    <col min="54" max="54" width="5.75" style="263" customWidth="1"/>
    <col min="55" max="55" width="5.5" style="263" customWidth="1"/>
    <col min="56" max="57" width="5" style="263" customWidth="1"/>
    <col min="58" max="58" width="12.875" style="263" customWidth="1"/>
    <col min="59" max="68" width="5" style="263" customWidth="1"/>
    <col min="69" max="16384" width="9" style="263"/>
  </cols>
  <sheetData>
    <row r="1" spans="1:50" ht="18.75">
      <c r="Q1" s="264"/>
      <c r="R1" s="264"/>
      <c r="S1" s="264"/>
      <c r="T1" s="264"/>
      <c r="U1" s="264"/>
      <c r="V1" s="264"/>
      <c r="W1" s="264"/>
      <c r="X1" s="264"/>
      <c r="Y1" s="264"/>
      <c r="Z1" s="264"/>
      <c r="AA1" s="264"/>
      <c r="AB1" s="264"/>
      <c r="AC1" s="264"/>
      <c r="AD1" s="264"/>
      <c r="AE1" s="264"/>
      <c r="AF1" s="264"/>
      <c r="AG1" s="264"/>
      <c r="AH1" s="264"/>
      <c r="AM1" s="265" t="s">
        <v>602</v>
      </c>
    </row>
    <row r="2" spans="1:50" ht="18.75">
      <c r="Q2" s="264"/>
      <c r="R2" s="264"/>
      <c r="S2" s="264"/>
      <c r="T2" s="264"/>
      <c r="U2" s="264"/>
      <c r="V2" s="264"/>
      <c r="W2" s="264"/>
      <c r="X2" s="264"/>
      <c r="Y2" s="264"/>
      <c r="Z2" s="264"/>
      <c r="AA2" s="264"/>
      <c r="AB2" s="264"/>
      <c r="AC2" s="264"/>
      <c r="AD2" s="264"/>
      <c r="AE2" s="264"/>
      <c r="AF2" s="264"/>
      <c r="AG2" s="264"/>
      <c r="AH2" s="264"/>
      <c r="AM2" s="266" t="s">
        <v>104</v>
      </c>
    </row>
    <row r="3" spans="1:50" ht="18.75">
      <c r="Q3" s="264"/>
      <c r="R3" s="264"/>
      <c r="S3" s="264"/>
      <c r="T3" s="264"/>
      <c r="U3" s="264"/>
      <c r="V3" s="264"/>
      <c r="W3" s="264"/>
      <c r="X3" s="264"/>
      <c r="Y3" s="264"/>
      <c r="Z3" s="264"/>
      <c r="AA3" s="264"/>
      <c r="AB3" s="264"/>
      <c r="AC3" s="264"/>
      <c r="AD3" s="264"/>
      <c r="AE3" s="264"/>
      <c r="AF3" s="264"/>
      <c r="AG3" s="264"/>
      <c r="AH3" s="264"/>
      <c r="AM3" s="266" t="s">
        <v>105</v>
      </c>
    </row>
    <row r="4" spans="1:50">
      <c r="A4" s="268" t="s">
        <v>603</v>
      </c>
      <c r="B4" s="268"/>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8"/>
    </row>
    <row r="6" spans="1:50">
      <c r="A6" s="314" t="s">
        <v>107</v>
      </c>
      <c r="B6" s="314"/>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14"/>
      <c r="AK6" s="314"/>
      <c r="AL6" s="314"/>
      <c r="AM6" s="314"/>
    </row>
    <row r="7" spans="1:50">
      <c r="A7" s="270" t="s">
        <v>57</v>
      </c>
      <c r="B7" s="270"/>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row>
    <row r="8" spans="1:50">
      <c r="A8" s="315"/>
      <c r="B8" s="315"/>
      <c r="C8" s="315"/>
      <c r="D8" s="315"/>
      <c r="E8" s="315"/>
      <c r="F8" s="315"/>
      <c r="G8" s="315"/>
      <c r="H8" s="315"/>
      <c r="I8" s="315"/>
      <c r="J8" s="315"/>
      <c r="K8" s="315"/>
      <c r="L8" s="315"/>
      <c r="M8" s="315"/>
      <c r="N8" s="315"/>
      <c r="O8" s="315"/>
      <c r="P8" s="315"/>
      <c r="Q8" s="315"/>
      <c r="R8" s="315"/>
      <c r="S8" s="315"/>
      <c r="T8" s="315"/>
      <c r="U8" s="315"/>
      <c r="V8" s="315"/>
      <c r="W8" s="315"/>
      <c r="X8" s="315"/>
      <c r="Y8" s="315"/>
      <c r="Z8" s="315"/>
      <c r="AA8" s="315"/>
      <c r="AB8" s="315"/>
      <c r="AC8" s="315"/>
      <c r="AD8" s="315"/>
      <c r="AE8" s="315"/>
      <c r="AF8" s="315"/>
      <c r="AG8" s="315"/>
      <c r="AH8" s="315"/>
      <c r="AI8" s="315"/>
      <c r="AJ8" s="315"/>
      <c r="AK8" s="315"/>
      <c r="AL8" s="315"/>
      <c r="AM8" s="315"/>
    </row>
    <row r="9" spans="1:50" ht="18.75" customHeight="1">
      <c r="A9" s="273" t="s">
        <v>61</v>
      </c>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73"/>
    </row>
    <row r="10" spans="1:50">
      <c r="A10" s="274"/>
      <c r="B10" s="274"/>
      <c r="C10" s="274"/>
      <c r="D10" s="274"/>
      <c r="E10" s="274"/>
      <c r="F10" s="274"/>
      <c r="G10" s="274"/>
      <c r="H10" s="274"/>
      <c r="I10" s="274"/>
      <c r="J10" s="274"/>
      <c r="K10" s="274"/>
      <c r="L10" s="274"/>
      <c r="M10" s="274"/>
      <c r="N10" s="274"/>
      <c r="O10" s="274"/>
      <c r="P10" s="274"/>
      <c r="Q10" s="274"/>
      <c r="R10" s="274"/>
      <c r="S10" s="274"/>
      <c r="T10" s="274"/>
      <c r="U10" s="274"/>
      <c r="V10" s="274"/>
      <c r="W10" s="274"/>
      <c r="X10" s="274"/>
      <c r="Y10" s="316"/>
      <c r="Z10" s="316"/>
      <c r="AA10" s="316"/>
      <c r="AB10" s="316"/>
      <c r="AC10" s="316"/>
      <c r="AD10" s="316"/>
      <c r="AE10" s="316"/>
      <c r="AF10" s="316"/>
      <c r="AG10" s="316"/>
      <c r="AH10" s="316"/>
      <c r="AI10" s="317"/>
      <c r="AJ10" s="264"/>
      <c r="AK10" s="264"/>
      <c r="AL10" s="264"/>
      <c r="AM10" s="264"/>
      <c r="AN10" s="264"/>
      <c r="AO10" s="264"/>
      <c r="AP10" s="264"/>
      <c r="AQ10" s="264"/>
      <c r="AR10" s="264"/>
      <c r="AS10" s="264"/>
      <c r="AT10" s="264"/>
      <c r="AU10" s="264"/>
      <c r="AV10" s="264"/>
      <c r="AW10" s="264"/>
      <c r="AX10" s="264"/>
    </row>
    <row r="11" spans="1:50" ht="15.75" customHeight="1">
      <c r="A11" s="275" t="s">
        <v>55</v>
      </c>
      <c r="B11" s="275" t="s">
        <v>54</v>
      </c>
      <c r="C11" s="275" t="s">
        <v>53</v>
      </c>
      <c r="D11" s="275" t="s">
        <v>604</v>
      </c>
      <c r="E11" s="276" t="s">
        <v>605</v>
      </c>
      <c r="F11" s="277"/>
      <c r="G11" s="277"/>
      <c r="H11" s="277"/>
      <c r="I11" s="278"/>
      <c r="J11" s="318" t="s">
        <v>606</v>
      </c>
      <c r="K11" s="318"/>
      <c r="L11" s="318"/>
      <c r="M11" s="318"/>
      <c r="N11" s="318"/>
      <c r="O11" s="318"/>
      <c r="P11" s="318"/>
      <c r="Q11" s="318"/>
      <c r="R11" s="318"/>
      <c r="S11" s="318"/>
      <c r="T11" s="318"/>
      <c r="U11" s="318"/>
      <c r="V11" s="318"/>
      <c r="W11" s="318"/>
      <c r="X11" s="318"/>
      <c r="Y11" s="318"/>
      <c r="Z11" s="318"/>
      <c r="AA11" s="318"/>
      <c r="AB11" s="318"/>
      <c r="AC11" s="318"/>
      <c r="AD11" s="318"/>
      <c r="AE11" s="318"/>
      <c r="AF11" s="318"/>
      <c r="AG11" s="318"/>
      <c r="AH11" s="318"/>
      <c r="AI11" s="318"/>
      <c r="AJ11" s="318"/>
      <c r="AK11" s="318"/>
      <c r="AL11" s="318"/>
      <c r="AM11" s="318"/>
      <c r="AN11" s="264"/>
      <c r="AO11" s="264"/>
      <c r="AP11" s="264"/>
      <c r="AQ11" s="264"/>
      <c r="AR11" s="264"/>
      <c r="AS11" s="264"/>
      <c r="AT11" s="264"/>
      <c r="AU11" s="264"/>
      <c r="AV11" s="264"/>
      <c r="AW11" s="264"/>
      <c r="AX11" s="264"/>
    </row>
    <row r="12" spans="1:50" ht="65.25" customHeight="1">
      <c r="A12" s="275"/>
      <c r="B12" s="275"/>
      <c r="C12" s="275"/>
      <c r="D12" s="275"/>
      <c r="E12" s="288"/>
      <c r="F12" s="289"/>
      <c r="G12" s="289"/>
      <c r="H12" s="289"/>
      <c r="I12" s="290"/>
      <c r="J12" s="286" t="s">
        <v>563</v>
      </c>
      <c r="K12" s="286"/>
      <c r="L12" s="286"/>
      <c r="M12" s="286"/>
      <c r="N12" s="286"/>
      <c r="O12" s="286" t="s">
        <v>564</v>
      </c>
      <c r="P12" s="286"/>
      <c r="Q12" s="286"/>
      <c r="R12" s="286"/>
      <c r="S12" s="286"/>
      <c r="T12" s="286" t="s">
        <v>565</v>
      </c>
      <c r="U12" s="286"/>
      <c r="V12" s="286"/>
      <c r="W12" s="286"/>
      <c r="X12" s="286"/>
      <c r="Y12" s="286" t="s">
        <v>607</v>
      </c>
      <c r="Z12" s="286"/>
      <c r="AA12" s="286"/>
      <c r="AB12" s="286"/>
      <c r="AC12" s="286"/>
      <c r="AD12" s="286" t="s">
        <v>608</v>
      </c>
      <c r="AE12" s="286"/>
      <c r="AF12" s="286"/>
      <c r="AG12" s="286"/>
      <c r="AH12" s="286"/>
      <c r="AI12" s="275" t="s">
        <v>362</v>
      </c>
      <c r="AJ12" s="275"/>
      <c r="AK12" s="275"/>
      <c r="AL12" s="275"/>
      <c r="AM12" s="275"/>
      <c r="AN12" s="264"/>
      <c r="AO12" s="264"/>
      <c r="AP12" s="264"/>
      <c r="AQ12" s="264"/>
      <c r="AR12" s="264"/>
      <c r="AS12" s="264"/>
      <c r="AT12" s="264"/>
      <c r="AU12" s="264"/>
      <c r="AV12" s="264"/>
      <c r="AW12" s="264"/>
      <c r="AX12" s="264"/>
    </row>
    <row r="13" spans="1:50" ht="60.75" customHeight="1">
      <c r="A13" s="275"/>
      <c r="B13" s="275"/>
      <c r="C13" s="275"/>
      <c r="D13" s="275"/>
      <c r="E13" s="286" t="s">
        <v>609</v>
      </c>
      <c r="F13" s="286"/>
      <c r="G13" s="286"/>
      <c r="H13" s="286"/>
      <c r="I13" s="286"/>
      <c r="J13" s="286" t="s">
        <v>609</v>
      </c>
      <c r="K13" s="286"/>
      <c r="L13" s="286"/>
      <c r="M13" s="286"/>
      <c r="N13" s="286"/>
      <c r="O13" s="286" t="s">
        <v>609</v>
      </c>
      <c r="P13" s="286"/>
      <c r="Q13" s="286"/>
      <c r="R13" s="286"/>
      <c r="S13" s="286"/>
      <c r="T13" s="286" t="s">
        <v>609</v>
      </c>
      <c r="U13" s="286"/>
      <c r="V13" s="286"/>
      <c r="W13" s="286"/>
      <c r="X13" s="286"/>
      <c r="Y13" s="286" t="s">
        <v>609</v>
      </c>
      <c r="Z13" s="286"/>
      <c r="AA13" s="286"/>
      <c r="AB13" s="286"/>
      <c r="AC13" s="286"/>
      <c r="AD13" s="286" t="s">
        <v>609</v>
      </c>
      <c r="AE13" s="286"/>
      <c r="AF13" s="286"/>
      <c r="AG13" s="286"/>
      <c r="AH13" s="286"/>
      <c r="AI13" s="286" t="s">
        <v>123</v>
      </c>
      <c r="AJ13" s="286"/>
      <c r="AK13" s="286"/>
      <c r="AL13" s="286"/>
      <c r="AM13" s="286"/>
      <c r="AN13" s="264"/>
      <c r="AO13" s="264"/>
      <c r="AP13" s="264"/>
      <c r="AQ13" s="264"/>
      <c r="AR13" s="264"/>
      <c r="AS13" s="264"/>
      <c r="AT13" s="264"/>
      <c r="AU13" s="264"/>
      <c r="AV13" s="264"/>
      <c r="AW13" s="264"/>
      <c r="AX13" s="264"/>
    </row>
    <row r="14" spans="1:50" ht="65.25" customHeight="1">
      <c r="A14" s="275"/>
      <c r="B14" s="275"/>
      <c r="C14" s="275"/>
      <c r="D14" s="275"/>
      <c r="E14" s="292" t="s">
        <v>367</v>
      </c>
      <c r="F14" s="292" t="s">
        <v>368</v>
      </c>
      <c r="G14" s="292" t="s">
        <v>369</v>
      </c>
      <c r="H14" s="292" t="s">
        <v>370</v>
      </c>
      <c r="I14" s="292" t="s">
        <v>371</v>
      </c>
      <c r="J14" s="292" t="s">
        <v>367</v>
      </c>
      <c r="K14" s="292" t="s">
        <v>368</v>
      </c>
      <c r="L14" s="292" t="s">
        <v>369</v>
      </c>
      <c r="M14" s="292" t="s">
        <v>370</v>
      </c>
      <c r="N14" s="292" t="s">
        <v>371</v>
      </c>
      <c r="O14" s="292" t="s">
        <v>367</v>
      </c>
      <c r="P14" s="292" t="s">
        <v>368</v>
      </c>
      <c r="Q14" s="292" t="s">
        <v>369</v>
      </c>
      <c r="R14" s="292" t="s">
        <v>370</v>
      </c>
      <c r="S14" s="292" t="s">
        <v>371</v>
      </c>
      <c r="T14" s="292" t="s">
        <v>367</v>
      </c>
      <c r="U14" s="292" t="s">
        <v>368</v>
      </c>
      <c r="V14" s="292" t="s">
        <v>369</v>
      </c>
      <c r="W14" s="292" t="s">
        <v>370</v>
      </c>
      <c r="X14" s="292" t="s">
        <v>371</v>
      </c>
      <c r="Y14" s="292" t="s">
        <v>367</v>
      </c>
      <c r="Z14" s="292" t="s">
        <v>368</v>
      </c>
      <c r="AA14" s="292" t="s">
        <v>369</v>
      </c>
      <c r="AB14" s="292" t="s">
        <v>370</v>
      </c>
      <c r="AC14" s="292" t="s">
        <v>371</v>
      </c>
      <c r="AD14" s="292" t="s">
        <v>367</v>
      </c>
      <c r="AE14" s="292" t="s">
        <v>368</v>
      </c>
      <c r="AF14" s="292" t="s">
        <v>369</v>
      </c>
      <c r="AG14" s="292" t="s">
        <v>370</v>
      </c>
      <c r="AH14" s="292" t="s">
        <v>371</v>
      </c>
      <c r="AI14" s="292" t="s">
        <v>367</v>
      </c>
      <c r="AJ14" s="292" t="s">
        <v>368</v>
      </c>
      <c r="AK14" s="292" t="s">
        <v>369</v>
      </c>
      <c r="AL14" s="292" t="s">
        <v>370</v>
      </c>
      <c r="AM14" s="292" t="s">
        <v>371</v>
      </c>
      <c r="AN14" s="264"/>
      <c r="AO14" s="264"/>
      <c r="AP14" s="264"/>
      <c r="AQ14" s="264"/>
      <c r="AR14" s="264"/>
      <c r="AS14" s="264"/>
      <c r="AT14" s="264"/>
      <c r="AU14" s="264"/>
      <c r="AV14" s="264"/>
      <c r="AW14" s="264"/>
      <c r="AX14" s="264"/>
    </row>
    <row r="15" spans="1:50" ht="65.25" customHeight="1">
      <c r="A15" s="245"/>
      <c r="B15" s="245"/>
      <c r="C15" s="245"/>
      <c r="D15" s="245"/>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64"/>
      <c r="AO15" s="264"/>
      <c r="AP15" s="264"/>
      <c r="AQ15" s="264"/>
      <c r="AR15" s="264"/>
      <c r="AS15" s="264"/>
      <c r="AT15" s="264"/>
      <c r="AU15" s="264"/>
      <c r="AV15" s="264"/>
      <c r="AW15" s="264"/>
      <c r="AX15" s="264"/>
    </row>
    <row r="16" spans="1:50">
      <c r="A16" s="241">
        <v>1</v>
      </c>
      <c r="B16" s="241">
        <v>2</v>
      </c>
      <c r="C16" s="241">
        <v>3</v>
      </c>
      <c r="D16" s="241">
        <v>4</v>
      </c>
      <c r="E16" s="241" t="s">
        <v>498</v>
      </c>
      <c r="F16" s="241" t="s">
        <v>499</v>
      </c>
      <c r="G16" s="241" t="s">
        <v>500</v>
      </c>
      <c r="H16" s="241" t="s">
        <v>501</v>
      </c>
      <c r="I16" s="241" t="s">
        <v>502</v>
      </c>
      <c r="J16" s="241" t="s">
        <v>372</v>
      </c>
      <c r="K16" s="241" t="s">
        <v>373</v>
      </c>
      <c r="L16" s="241" t="s">
        <v>374</v>
      </c>
      <c r="M16" s="241" t="s">
        <v>375</v>
      </c>
      <c r="N16" s="241" t="s">
        <v>376</v>
      </c>
      <c r="O16" s="241" t="s">
        <v>379</v>
      </c>
      <c r="P16" s="241" t="s">
        <v>380</v>
      </c>
      <c r="Q16" s="241" t="s">
        <v>381</v>
      </c>
      <c r="R16" s="241" t="s">
        <v>382</v>
      </c>
      <c r="S16" s="241" t="s">
        <v>383</v>
      </c>
      <c r="T16" s="241" t="s">
        <v>574</v>
      </c>
      <c r="U16" s="241" t="s">
        <v>575</v>
      </c>
      <c r="V16" s="241" t="s">
        <v>576</v>
      </c>
      <c r="W16" s="241" t="s">
        <v>577</v>
      </c>
      <c r="X16" s="241" t="s">
        <v>578</v>
      </c>
      <c r="Y16" s="241" t="s">
        <v>579</v>
      </c>
      <c r="Z16" s="241" t="s">
        <v>580</v>
      </c>
      <c r="AA16" s="241" t="s">
        <v>610</v>
      </c>
      <c r="AB16" s="241" t="s">
        <v>611</v>
      </c>
      <c r="AC16" s="241" t="s">
        <v>612</v>
      </c>
      <c r="AD16" s="241" t="s">
        <v>613</v>
      </c>
      <c r="AE16" s="241" t="s">
        <v>614</v>
      </c>
      <c r="AF16" s="241" t="s">
        <v>615</v>
      </c>
      <c r="AG16" s="241" t="s">
        <v>616</v>
      </c>
      <c r="AH16" s="241" t="s">
        <v>617</v>
      </c>
      <c r="AI16" s="241" t="s">
        <v>386</v>
      </c>
      <c r="AJ16" s="241" t="s">
        <v>387</v>
      </c>
      <c r="AK16" s="241" t="s">
        <v>388</v>
      </c>
      <c r="AL16" s="241" t="s">
        <v>389</v>
      </c>
      <c r="AM16" s="241" t="s">
        <v>390</v>
      </c>
      <c r="AN16" s="264"/>
      <c r="AO16" s="264"/>
      <c r="AP16" s="264"/>
      <c r="AQ16" s="264"/>
      <c r="AR16" s="264"/>
      <c r="AS16" s="264"/>
      <c r="AT16" s="264"/>
      <c r="AU16" s="264"/>
      <c r="AV16" s="264"/>
      <c r="AW16" s="264"/>
      <c r="AX16" s="264"/>
    </row>
    <row r="17" spans="1:50" ht="31.5">
      <c r="A17" s="238" t="str">
        <f>'[2]2'!A18</f>
        <v>0</v>
      </c>
      <c r="B17" s="238" t="str">
        <f>'[2]2'!B18</f>
        <v>ВСЕГО по инвестиционной программе, в том числе:</v>
      </c>
      <c r="C17" s="239">
        <v>0</v>
      </c>
      <c r="D17" s="241">
        <v>0</v>
      </c>
      <c r="E17" s="241">
        <f t="shared" ref="E17:AM17" si="0">SUM(E18:E20)</f>
        <v>0</v>
      </c>
      <c r="F17" s="241">
        <f t="shared" si="0"/>
        <v>0</v>
      </c>
      <c r="G17" s="241">
        <f t="shared" si="0"/>
        <v>0</v>
      </c>
      <c r="H17" s="241">
        <f t="shared" si="0"/>
        <v>0</v>
      </c>
      <c r="I17" s="241">
        <f t="shared" si="0"/>
        <v>0</v>
      </c>
      <c r="J17" s="241">
        <f t="shared" si="0"/>
        <v>0</v>
      </c>
      <c r="K17" s="241">
        <f t="shared" si="0"/>
        <v>0</v>
      </c>
      <c r="L17" s="241">
        <f t="shared" si="0"/>
        <v>2</v>
      </c>
      <c r="M17" s="241">
        <f t="shared" si="0"/>
        <v>0</v>
      </c>
      <c r="N17" s="241">
        <f t="shared" si="0"/>
        <v>0</v>
      </c>
      <c r="O17" s="241">
        <f t="shared" si="0"/>
        <v>0</v>
      </c>
      <c r="P17" s="241">
        <f t="shared" si="0"/>
        <v>0</v>
      </c>
      <c r="Q17" s="241">
        <f t="shared" si="0"/>
        <v>0</v>
      </c>
      <c r="R17" s="241">
        <f t="shared" si="0"/>
        <v>0</v>
      </c>
      <c r="S17" s="241">
        <f t="shared" si="0"/>
        <v>0</v>
      </c>
      <c r="T17" s="241">
        <f t="shared" si="0"/>
        <v>0</v>
      </c>
      <c r="U17" s="241">
        <f t="shared" si="0"/>
        <v>0</v>
      </c>
      <c r="V17" s="241">
        <f t="shared" si="0"/>
        <v>0</v>
      </c>
      <c r="W17" s="241">
        <f t="shared" si="0"/>
        <v>0</v>
      </c>
      <c r="X17" s="241">
        <f t="shared" si="0"/>
        <v>0</v>
      </c>
      <c r="Y17" s="241">
        <f t="shared" ref="Y17:AH17" si="1">SUM(Y18:Y20)</f>
        <v>0</v>
      </c>
      <c r="Z17" s="241">
        <f t="shared" si="1"/>
        <v>0</v>
      </c>
      <c r="AA17" s="241">
        <f t="shared" si="1"/>
        <v>0</v>
      </c>
      <c r="AB17" s="241">
        <f t="shared" si="1"/>
        <v>0</v>
      </c>
      <c r="AC17" s="241">
        <f t="shared" si="1"/>
        <v>0</v>
      </c>
      <c r="AD17" s="241">
        <f t="shared" si="1"/>
        <v>0</v>
      </c>
      <c r="AE17" s="241">
        <f t="shared" si="1"/>
        <v>0</v>
      </c>
      <c r="AF17" s="241">
        <f t="shared" si="1"/>
        <v>0</v>
      </c>
      <c r="AG17" s="241">
        <f t="shared" si="1"/>
        <v>0</v>
      </c>
      <c r="AH17" s="241">
        <f t="shared" si="1"/>
        <v>0</v>
      </c>
      <c r="AI17" s="241">
        <f>SUM(AI18:AI20)</f>
        <v>0</v>
      </c>
      <c r="AJ17" s="241">
        <f t="shared" si="0"/>
        <v>0</v>
      </c>
      <c r="AK17" s="241">
        <f t="shared" si="0"/>
        <v>0</v>
      </c>
      <c r="AL17" s="241">
        <f t="shared" si="0"/>
        <v>0</v>
      </c>
      <c r="AM17" s="241">
        <f t="shared" si="0"/>
        <v>0</v>
      </c>
      <c r="AN17" s="264"/>
      <c r="AO17" s="264"/>
      <c r="AP17" s="264"/>
      <c r="AQ17" s="264"/>
      <c r="AR17" s="264"/>
      <c r="AS17" s="264"/>
      <c r="AT17" s="264"/>
      <c r="AU17" s="264"/>
      <c r="AV17" s="264"/>
      <c r="AW17" s="264"/>
      <c r="AX17" s="264"/>
    </row>
    <row r="18" spans="1:50">
      <c r="A18" s="238" t="str">
        <f>'[2]2'!A19</f>
        <v>0.1</v>
      </c>
      <c r="B18" s="238" t="str">
        <f>'[2]2'!B19</f>
        <v>Технологическое присоединение, всего</v>
      </c>
      <c r="C18" s="239">
        <v>0</v>
      </c>
      <c r="D18" s="241">
        <v>0</v>
      </c>
      <c r="E18" s="241">
        <f t="shared" ref="E18:AM18" si="2">E21</f>
        <v>0</v>
      </c>
      <c r="F18" s="241">
        <f t="shared" si="2"/>
        <v>0</v>
      </c>
      <c r="G18" s="241">
        <f t="shared" si="2"/>
        <v>0</v>
      </c>
      <c r="H18" s="241">
        <f t="shared" si="2"/>
        <v>0</v>
      </c>
      <c r="I18" s="241">
        <f t="shared" si="2"/>
        <v>0</v>
      </c>
      <c r="J18" s="241">
        <f t="shared" si="2"/>
        <v>0</v>
      </c>
      <c r="K18" s="241">
        <f t="shared" si="2"/>
        <v>0</v>
      </c>
      <c r="L18" s="241">
        <f t="shared" si="2"/>
        <v>0</v>
      </c>
      <c r="M18" s="241">
        <f t="shared" si="2"/>
        <v>0</v>
      </c>
      <c r="N18" s="241">
        <f t="shared" si="2"/>
        <v>0</v>
      </c>
      <c r="O18" s="241">
        <f t="shared" si="2"/>
        <v>0</v>
      </c>
      <c r="P18" s="241">
        <f t="shared" si="2"/>
        <v>0</v>
      </c>
      <c r="Q18" s="241">
        <f t="shared" si="2"/>
        <v>0</v>
      </c>
      <c r="R18" s="241">
        <f t="shared" si="2"/>
        <v>0</v>
      </c>
      <c r="S18" s="241">
        <f t="shared" si="2"/>
        <v>0</v>
      </c>
      <c r="T18" s="241">
        <f t="shared" si="2"/>
        <v>0</v>
      </c>
      <c r="U18" s="241">
        <f t="shared" si="2"/>
        <v>0</v>
      </c>
      <c r="V18" s="241">
        <f t="shared" si="2"/>
        <v>0</v>
      </c>
      <c r="W18" s="241">
        <f t="shared" si="2"/>
        <v>0</v>
      </c>
      <c r="X18" s="241">
        <f t="shared" si="2"/>
        <v>0</v>
      </c>
      <c r="Y18" s="241">
        <f>Y21</f>
        <v>0</v>
      </c>
      <c r="Z18" s="241">
        <f t="shared" ref="Z18:AH18" si="3">Z21</f>
        <v>0</v>
      </c>
      <c r="AA18" s="241">
        <f t="shared" si="3"/>
        <v>0</v>
      </c>
      <c r="AB18" s="241">
        <f t="shared" si="3"/>
        <v>0</v>
      </c>
      <c r="AC18" s="241">
        <f t="shared" si="3"/>
        <v>0</v>
      </c>
      <c r="AD18" s="241">
        <f t="shared" si="3"/>
        <v>0</v>
      </c>
      <c r="AE18" s="241">
        <f t="shared" si="3"/>
        <v>0</v>
      </c>
      <c r="AF18" s="241">
        <f t="shared" si="3"/>
        <v>0</v>
      </c>
      <c r="AG18" s="241">
        <f t="shared" si="3"/>
        <v>0</v>
      </c>
      <c r="AH18" s="241">
        <f t="shared" si="3"/>
        <v>0</v>
      </c>
      <c r="AI18" s="241">
        <f t="shared" si="2"/>
        <v>0</v>
      </c>
      <c r="AJ18" s="241">
        <f t="shared" si="2"/>
        <v>0</v>
      </c>
      <c r="AK18" s="241">
        <f t="shared" si="2"/>
        <v>0</v>
      </c>
      <c r="AL18" s="241">
        <f t="shared" si="2"/>
        <v>0</v>
      </c>
      <c r="AM18" s="241">
        <f t="shared" si="2"/>
        <v>0</v>
      </c>
      <c r="AN18" s="264"/>
      <c r="AO18" s="264"/>
      <c r="AP18" s="264"/>
      <c r="AQ18" s="264"/>
      <c r="AR18" s="264"/>
      <c r="AS18" s="264"/>
      <c r="AT18" s="264"/>
      <c r="AU18" s="264"/>
      <c r="AV18" s="264"/>
      <c r="AW18" s="264"/>
      <c r="AX18" s="264"/>
    </row>
    <row r="19" spans="1:50" ht="31.5">
      <c r="A19" s="238" t="str">
        <f>'[2]2'!A20</f>
        <v>0.2</v>
      </c>
      <c r="B19" s="238" t="str">
        <f>'[2]2'!B20</f>
        <v>Реконструкция, модернизация, техническое перевооружение, всего</v>
      </c>
      <c r="C19" s="239">
        <v>0</v>
      </c>
      <c r="D19" s="241">
        <v>0</v>
      </c>
      <c r="E19" s="241">
        <f t="shared" ref="E19:AM19" si="4">E24</f>
        <v>0</v>
      </c>
      <c r="F19" s="241">
        <f t="shared" si="4"/>
        <v>0</v>
      </c>
      <c r="G19" s="241">
        <f t="shared" si="4"/>
        <v>0</v>
      </c>
      <c r="H19" s="241">
        <f t="shared" si="4"/>
        <v>0</v>
      </c>
      <c r="I19" s="241">
        <f t="shared" si="4"/>
        <v>0</v>
      </c>
      <c r="J19" s="241">
        <f t="shared" si="4"/>
        <v>0</v>
      </c>
      <c r="K19" s="241">
        <f t="shared" si="4"/>
        <v>0</v>
      </c>
      <c r="L19" s="241">
        <f t="shared" si="4"/>
        <v>2</v>
      </c>
      <c r="M19" s="241">
        <f t="shared" si="4"/>
        <v>0</v>
      </c>
      <c r="N19" s="241">
        <f t="shared" si="4"/>
        <v>0</v>
      </c>
      <c r="O19" s="241">
        <f t="shared" si="4"/>
        <v>0</v>
      </c>
      <c r="P19" s="241">
        <f t="shared" si="4"/>
        <v>0</v>
      </c>
      <c r="Q19" s="241">
        <f t="shared" si="4"/>
        <v>0</v>
      </c>
      <c r="R19" s="241">
        <f t="shared" si="4"/>
        <v>0</v>
      </c>
      <c r="S19" s="241">
        <f t="shared" si="4"/>
        <v>0</v>
      </c>
      <c r="T19" s="241">
        <f t="shared" si="4"/>
        <v>0</v>
      </c>
      <c r="U19" s="241">
        <f t="shared" si="4"/>
        <v>0</v>
      </c>
      <c r="V19" s="241">
        <f t="shared" si="4"/>
        <v>0</v>
      </c>
      <c r="W19" s="241">
        <f t="shared" si="4"/>
        <v>0</v>
      </c>
      <c r="X19" s="241">
        <f t="shared" si="4"/>
        <v>0</v>
      </c>
      <c r="Y19" s="241">
        <f t="shared" si="4"/>
        <v>0</v>
      </c>
      <c r="Z19" s="241">
        <f t="shared" si="4"/>
        <v>0</v>
      </c>
      <c r="AA19" s="241">
        <f t="shared" si="4"/>
        <v>0</v>
      </c>
      <c r="AB19" s="241">
        <f t="shared" si="4"/>
        <v>0</v>
      </c>
      <c r="AC19" s="241">
        <f t="shared" si="4"/>
        <v>0</v>
      </c>
      <c r="AD19" s="241">
        <f t="shared" si="4"/>
        <v>0</v>
      </c>
      <c r="AE19" s="241">
        <f t="shared" si="4"/>
        <v>0</v>
      </c>
      <c r="AF19" s="241">
        <f t="shared" si="4"/>
        <v>0</v>
      </c>
      <c r="AG19" s="241">
        <f t="shared" si="4"/>
        <v>0</v>
      </c>
      <c r="AH19" s="241">
        <f t="shared" si="4"/>
        <v>0</v>
      </c>
      <c r="AI19" s="241">
        <f t="shared" si="4"/>
        <v>0</v>
      </c>
      <c r="AJ19" s="241">
        <f t="shared" si="4"/>
        <v>0</v>
      </c>
      <c r="AK19" s="241">
        <f t="shared" si="4"/>
        <v>0</v>
      </c>
      <c r="AL19" s="241">
        <f t="shared" si="4"/>
        <v>0</v>
      </c>
      <c r="AM19" s="241">
        <f t="shared" si="4"/>
        <v>0</v>
      </c>
      <c r="AN19" s="264"/>
      <c r="AO19" s="264"/>
      <c r="AP19" s="264"/>
      <c r="AQ19" s="264"/>
      <c r="AR19" s="264"/>
      <c r="AS19" s="264"/>
      <c r="AT19" s="264"/>
      <c r="AU19" s="264"/>
      <c r="AV19" s="264"/>
      <c r="AW19" s="264"/>
      <c r="AX19" s="264"/>
    </row>
    <row r="20" spans="1:50">
      <c r="A20" s="238" t="str">
        <f>'[2]2'!A21</f>
        <v>0.6</v>
      </c>
      <c r="B20" s="238" t="str">
        <f>'[2]2'!B21</f>
        <v>Прочие инвестиционные проекты, всего</v>
      </c>
      <c r="C20" s="239">
        <v>0</v>
      </c>
      <c r="D20" s="241">
        <v>0</v>
      </c>
      <c r="E20" s="241">
        <f t="shared" ref="E20:AM20" si="5">E26</f>
        <v>0</v>
      </c>
      <c r="F20" s="241">
        <f t="shared" si="5"/>
        <v>0</v>
      </c>
      <c r="G20" s="241">
        <f t="shared" si="5"/>
        <v>0</v>
      </c>
      <c r="H20" s="241">
        <f t="shared" si="5"/>
        <v>0</v>
      </c>
      <c r="I20" s="241">
        <f t="shared" si="5"/>
        <v>0</v>
      </c>
      <c r="J20" s="241">
        <f t="shared" si="5"/>
        <v>0</v>
      </c>
      <c r="K20" s="241">
        <f t="shared" si="5"/>
        <v>0</v>
      </c>
      <c r="L20" s="241">
        <f t="shared" si="5"/>
        <v>0</v>
      </c>
      <c r="M20" s="241">
        <f t="shared" si="5"/>
        <v>0</v>
      </c>
      <c r="N20" s="241">
        <f t="shared" si="5"/>
        <v>0</v>
      </c>
      <c r="O20" s="241">
        <f t="shared" si="5"/>
        <v>0</v>
      </c>
      <c r="P20" s="241">
        <f t="shared" si="5"/>
        <v>0</v>
      </c>
      <c r="Q20" s="241">
        <f t="shared" si="5"/>
        <v>0</v>
      </c>
      <c r="R20" s="241">
        <f t="shared" si="5"/>
        <v>0</v>
      </c>
      <c r="S20" s="241">
        <f t="shared" si="5"/>
        <v>0</v>
      </c>
      <c r="T20" s="241">
        <f t="shared" si="5"/>
        <v>0</v>
      </c>
      <c r="U20" s="241">
        <f t="shared" si="5"/>
        <v>0</v>
      </c>
      <c r="V20" s="241">
        <f t="shared" si="5"/>
        <v>0</v>
      </c>
      <c r="W20" s="241">
        <f t="shared" si="5"/>
        <v>0</v>
      </c>
      <c r="X20" s="241">
        <f t="shared" si="5"/>
        <v>0</v>
      </c>
      <c r="Y20" s="241">
        <f t="shared" si="5"/>
        <v>0</v>
      </c>
      <c r="Z20" s="241">
        <f t="shared" si="5"/>
        <v>0</v>
      </c>
      <c r="AA20" s="241">
        <f t="shared" si="5"/>
        <v>0</v>
      </c>
      <c r="AB20" s="241">
        <f t="shared" si="5"/>
        <v>0</v>
      </c>
      <c r="AC20" s="241">
        <f t="shared" si="5"/>
        <v>0</v>
      </c>
      <c r="AD20" s="241">
        <f t="shared" si="5"/>
        <v>0</v>
      </c>
      <c r="AE20" s="241">
        <f t="shared" si="5"/>
        <v>0</v>
      </c>
      <c r="AF20" s="241">
        <f t="shared" si="5"/>
        <v>0</v>
      </c>
      <c r="AG20" s="241">
        <f t="shared" si="5"/>
        <v>0</v>
      </c>
      <c r="AH20" s="241">
        <f t="shared" si="5"/>
        <v>0</v>
      </c>
      <c r="AI20" s="241">
        <f t="shared" si="5"/>
        <v>0</v>
      </c>
      <c r="AJ20" s="241">
        <f t="shared" si="5"/>
        <v>0</v>
      </c>
      <c r="AK20" s="241">
        <f t="shared" si="5"/>
        <v>0</v>
      </c>
      <c r="AL20" s="241">
        <f t="shared" si="5"/>
        <v>0</v>
      </c>
      <c r="AM20" s="241">
        <f t="shared" si="5"/>
        <v>0</v>
      </c>
      <c r="AN20" s="264"/>
      <c r="AO20" s="264"/>
      <c r="AP20" s="264"/>
      <c r="AQ20" s="264"/>
      <c r="AR20" s="264"/>
      <c r="AS20" s="264"/>
      <c r="AT20" s="264"/>
      <c r="AU20" s="264"/>
      <c r="AV20" s="264"/>
      <c r="AW20" s="264"/>
      <c r="AX20" s="264"/>
    </row>
    <row r="21" spans="1:50" ht="31.5">
      <c r="A21" s="238">
        <f>'[2]2'!A22</f>
        <v>0</v>
      </c>
      <c r="B21" s="238" t="str">
        <f>'[2]2'!B22</f>
        <v>Технологическое присоединение, всего, в том числе:</v>
      </c>
      <c r="C21" s="239">
        <v>0</v>
      </c>
      <c r="D21" s="241">
        <v>0</v>
      </c>
      <c r="E21" s="241">
        <v>0</v>
      </c>
      <c r="F21" s="241">
        <v>0</v>
      </c>
      <c r="G21" s="241">
        <v>0</v>
      </c>
      <c r="H21" s="241">
        <v>0</v>
      </c>
      <c r="I21" s="241">
        <v>0</v>
      </c>
      <c r="J21" s="241">
        <v>0</v>
      </c>
      <c r="K21" s="241">
        <v>0</v>
      </c>
      <c r="L21" s="241">
        <v>0</v>
      </c>
      <c r="M21" s="241">
        <v>0</v>
      </c>
      <c r="N21" s="241">
        <v>0</v>
      </c>
      <c r="O21" s="241">
        <v>0</v>
      </c>
      <c r="P21" s="241">
        <v>0</v>
      </c>
      <c r="Q21" s="241">
        <v>0</v>
      </c>
      <c r="R21" s="241">
        <v>0</v>
      </c>
      <c r="S21" s="241">
        <v>0</v>
      </c>
      <c r="T21" s="241">
        <v>0</v>
      </c>
      <c r="U21" s="241">
        <v>0</v>
      </c>
      <c r="V21" s="241">
        <v>0</v>
      </c>
      <c r="W21" s="241">
        <v>0</v>
      </c>
      <c r="X21" s="241">
        <v>0</v>
      </c>
      <c r="Y21" s="241">
        <v>0</v>
      </c>
      <c r="Z21" s="241">
        <v>0</v>
      </c>
      <c r="AA21" s="241">
        <v>0</v>
      </c>
      <c r="AB21" s="241">
        <v>0</v>
      </c>
      <c r="AC21" s="241">
        <v>0</v>
      </c>
      <c r="AD21" s="241">
        <v>0</v>
      </c>
      <c r="AE21" s="241">
        <v>0</v>
      </c>
      <c r="AF21" s="241">
        <v>0</v>
      </c>
      <c r="AG21" s="241">
        <v>0</v>
      </c>
      <c r="AH21" s="241">
        <v>0</v>
      </c>
      <c r="AI21" s="241">
        <v>0</v>
      </c>
      <c r="AJ21" s="241">
        <v>0</v>
      </c>
      <c r="AK21" s="241">
        <v>0</v>
      </c>
      <c r="AL21" s="241">
        <v>0</v>
      </c>
      <c r="AM21" s="241">
        <v>0</v>
      </c>
      <c r="AN21" s="264"/>
      <c r="AO21" s="264"/>
      <c r="AP21" s="264"/>
      <c r="AQ21" s="264"/>
      <c r="AR21" s="264"/>
      <c r="AS21" s="264"/>
      <c r="AT21" s="264"/>
      <c r="AU21" s="264"/>
      <c r="AV21" s="264"/>
      <c r="AW21" s="264"/>
      <c r="AX21" s="264"/>
    </row>
    <row r="22" spans="1:50">
      <c r="A22" s="238"/>
      <c r="B22" s="319" t="str">
        <f>'[2]2'!B23</f>
        <v>Республика Марий Эл</v>
      </c>
      <c r="C22" s="239"/>
      <c r="D22" s="245"/>
      <c r="E22" s="241"/>
      <c r="F22" s="241"/>
      <c r="G22" s="241"/>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64"/>
      <c r="AO22" s="264"/>
      <c r="AP22" s="264"/>
      <c r="AQ22" s="264"/>
      <c r="AR22" s="264"/>
      <c r="AS22" s="264"/>
      <c r="AT22" s="264"/>
      <c r="AU22" s="264"/>
      <c r="AV22" s="264"/>
      <c r="AW22" s="264"/>
      <c r="AX22" s="264"/>
    </row>
    <row r="23" spans="1:50" ht="47.25">
      <c r="A23" s="238" t="str">
        <f>'[2]2'!A24</f>
        <v>1.2.2</v>
      </c>
      <c r="B23" s="238" t="str">
        <f>'[2]2'!B24</f>
        <v>Реконструкция, модернизация, техническое перевооружение линий электропередачи, всего, в том числе:</v>
      </c>
      <c r="C23" s="239">
        <v>0</v>
      </c>
      <c r="D23" s="243">
        <v>0</v>
      </c>
      <c r="E23" s="243">
        <f t="shared" ref="E23:T24" si="6">E24</f>
        <v>0</v>
      </c>
      <c r="F23" s="243">
        <f t="shared" si="6"/>
        <v>0</v>
      </c>
      <c r="G23" s="243">
        <f t="shared" si="6"/>
        <v>0</v>
      </c>
      <c r="H23" s="243">
        <f t="shared" si="6"/>
        <v>0</v>
      </c>
      <c r="I23" s="243">
        <f t="shared" si="6"/>
        <v>0</v>
      </c>
      <c r="J23" s="243">
        <f t="shared" si="6"/>
        <v>0</v>
      </c>
      <c r="K23" s="243">
        <f t="shared" si="6"/>
        <v>0</v>
      </c>
      <c r="L23" s="243">
        <f t="shared" si="6"/>
        <v>2</v>
      </c>
      <c r="M23" s="243">
        <f t="shared" si="6"/>
        <v>0</v>
      </c>
      <c r="N23" s="243">
        <f t="shared" si="6"/>
        <v>0</v>
      </c>
      <c r="O23" s="243">
        <f t="shared" si="6"/>
        <v>0</v>
      </c>
      <c r="P23" s="243">
        <f t="shared" si="6"/>
        <v>0</v>
      </c>
      <c r="Q23" s="243">
        <f t="shared" si="6"/>
        <v>0</v>
      </c>
      <c r="R23" s="243">
        <f t="shared" si="6"/>
        <v>0</v>
      </c>
      <c r="S23" s="243">
        <f t="shared" si="6"/>
        <v>0</v>
      </c>
      <c r="T23" s="243">
        <f t="shared" si="6"/>
        <v>0</v>
      </c>
      <c r="U23" s="243">
        <f t="shared" ref="U23:AJ24" si="7">U24</f>
        <v>0</v>
      </c>
      <c r="V23" s="243">
        <f>V24</f>
        <v>0</v>
      </c>
      <c r="W23" s="243">
        <f t="shared" si="7"/>
        <v>0</v>
      </c>
      <c r="X23" s="243">
        <f t="shared" si="7"/>
        <v>0</v>
      </c>
      <c r="Y23" s="243">
        <f t="shared" si="7"/>
        <v>0</v>
      </c>
      <c r="Z23" s="243">
        <f t="shared" si="7"/>
        <v>0</v>
      </c>
      <c r="AA23" s="243">
        <f t="shared" si="7"/>
        <v>0</v>
      </c>
      <c r="AB23" s="243">
        <f t="shared" si="7"/>
        <v>0</v>
      </c>
      <c r="AC23" s="243">
        <f t="shared" si="7"/>
        <v>0</v>
      </c>
      <c r="AD23" s="243">
        <f t="shared" si="7"/>
        <v>0</v>
      </c>
      <c r="AE23" s="243">
        <f t="shared" si="7"/>
        <v>0</v>
      </c>
      <c r="AF23" s="243">
        <f t="shared" si="7"/>
        <v>0</v>
      </c>
      <c r="AG23" s="243">
        <f t="shared" si="7"/>
        <v>0</v>
      </c>
      <c r="AH23" s="243">
        <f t="shared" si="7"/>
        <v>0</v>
      </c>
      <c r="AI23" s="243">
        <f t="shared" si="7"/>
        <v>0</v>
      </c>
      <c r="AJ23" s="243">
        <f t="shared" si="7"/>
        <v>0</v>
      </c>
      <c r="AK23" s="243">
        <f t="shared" ref="AI23:AO24" si="8">AK24</f>
        <v>0</v>
      </c>
      <c r="AL23" s="243">
        <f t="shared" si="8"/>
        <v>0</v>
      </c>
      <c r="AM23" s="243">
        <f t="shared" si="8"/>
        <v>0</v>
      </c>
      <c r="AN23" s="264"/>
      <c r="AO23" s="264"/>
      <c r="AP23" s="264"/>
      <c r="AQ23" s="264"/>
      <c r="AR23" s="264"/>
      <c r="AS23" s="264"/>
      <c r="AT23" s="264"/>
      <c r="AU23" s="264"/>
      <c r="AV23" s="264"/>
      <c r="AW23" s="264"/>
      <c r="AX23" s="264"/>
    </row>
    <row r="24" spans="1:50" ht="31.5">
      <c r="A24" s="238" t="str">
        <f>'[2]2'!A25</f>
        <v>1.2.2.1</v>
      </c>
      <c r="B24" s="238" t="str">
        <f>'[2]2'!B25</f>
        <v>Реконструкция линий электропередачи, всего, в том числе:</v>
      </c>
      <c r="C24" s="239">
        <v>0</v>
      </c>
      <c r="D24" s="243">
        <v>0</v>
      </c>
      <c r="E24" s="243">
        <f t="shared" si="6"/>
        <v>0</v>
      </c>
      <c r="F24" s="243">
        <f t="shared" si="6"/>
        <v>0</v>
      </c>
      <c r="G24" s="243">
        <f t="shared" si="6"/>
        <v>0</v>
      </c>
      <c r="H24" s="243">
        <f t="shared" si="6"/>
        <v>0</v>
      </c>
      <c r="I24" s="243">
        <f t="shared" si="6"/>
        <v>0</v>
      </c>
      <c r="J24" s="243">
        <f t="shared" si="6"/>
        <v>0</v>
      </c>
      <c r="K24" s="243">
        <f t="shared" si="6"/>
        <v>0</v>
      </c>
      <c r="L24" s="243">
        <f t="shared" si="6"/>
        <v>2</v>
      </c>
      <c r="M24" s="243">
        <f t="shared" si="6"/>
        <v>0</v>
      </c>
      <c r="N24" s="243">
        <f t="shared" si="6"/>
        <v>0</v>
      </c>
      <c r="O24" s="243">
        <f t="shared" si="6"/>
        <v>0</v>
      </c>
      <c r="P24" s="243">
        <f t="shared" si="6"/>
        <v>0</v>
      </c>
      <c r="Q24" s="243">
        <f t="shared" si="6"/>
        <v>0</v>
      </c>
      <c r="R24" s="243">
        <f t="shared" si="6"/>
        <v>0</v>
      </c>
      <c r="S24" s="243">
        <f t="shared" si="6"/>
        <v>0</v>
      </c>
      <c r="T24" s="243">
        <f t="shared" si="6"/>
        <v>0</v>
      </c>
      <c r="U24" s="243">
        <f t="shared" si="7"/>
        <v>0</v>
      </c>
      <c r="V24" s="243">
        <f t="shared" si="7"/>
        <v>0</v>
      </c>
      <c r="W24" s="243">
        <f t="shared" si="7"/>
        <v>0</v>
      </c>
      <c r="X24" s="243">
        <f t="shared" si="7"/>
        <v>0</v>
      </c>
      <c r="Y24" s="243">
        <f t="shared" si="7"/>
        <v>0</v>
      </c>
      <c r="Z24" s="243">
        <f t="shared" si="7"/>
        <v>0</v>
      </c>
      <c r="AA24" s="243">
        <f t="shared" si="7"/>
        <v>0</v>
      </c>
      <c r="AB24" s="243">
        <f t="shared" si="7"/>
        <v>0</v>
      </c>
      <c r="AC24" s="243">
        <f t="shared" si="7"/>
        <v>0</v>
      </c>
      <c r="AD24" s="243">
        <f t="shared" si="7"/>
        <v>0</v>
      </c>
      <c r="AE24" s="243">
        <f t="shared" si="7"/>
        <v>0</v>
      </c>
      <c r="AF24" s="243">
        <f t="shared" si="7"/>
        <v>0</v>
      </c>
      <c r="AG24" s="243">
        <f t="shared" si="7"/>
        <v>0</v>
      </c>
      <c r="AH24" s="243">
        <f t="shared" si="7"/>
        <v>0</v>
      </c>
      <c r="AI24" s="243">
        <f t="shared" si="8"/>
        <v>0</v>
      </c>
      <c r="AJ24" s="243">
        <f t="shared" si="8"/>
        <v>0</v>
      </c>
      <c r="AK24" s="243">
        <f t="shared" si="8"/>
        <v>0</v>
      </c>
      <c r="AL24" s="243">
        <f t="shared" si="8"/>
        <v>0</v>
      </c>
      <c r="AM24" s="243">
        <f t="shared" si="8"/>
        <v>0</v>
      </c>
      <c r="AN24" s="264"/>
      <c r="AO24" s="264"/>
      <c r="AP24" s="264"/>
      <c r="AQ24" s="264"/>
      <c r="AR24" s="264"/>
      <c r="AS24" s="264"/>
      <c r="AT24" s="264"/>
      <c r="AU24" s="264"/>
      <c r="AV24" s="264"/>
      <c r="AW24" s="264"/>
      <c r="AX24" s="264"/>
    </row>
    <row r="25" spans="1:50" ht="114.75" customHeight="1">
      <c r="A25" s="257" t="s">
        <v>252</v>
      </c>
      <c r="B25" s="297" t="s">
        <v>7</v>
      </c>
      <c r="C25" s="259" t="s">
        <v>72</v>
      </c>
      <c r="D25" s="241" t="s">
        <v>618</v>
      </c>
      <c r="E25" s="241">
        <v>0</v>
      </c>
      <c r="F25" s="241">
        <v>0</v>
      </c>
      <c r="G25" s="241">
        <v>0</v>
      </c>
      <c r="H25" s="241">
        <v>0</v>
      </c>
      <c r="I25" s="241">
        <v>0</v>
      </c>
      <c r="J25" s="241">
        <v>0</v>
      </c>
      <c r="K25" s="241">
        <v>0</v>
      </c>
      <c r="L25" s="241">
        <v>2</v>
      </c>
      <c r="M25" s="241">
        <v>0</v>
      </c>
      <c r="N25" s="241">
        <v>0</v>
      </c>
      <c r="O25" s="241">
        <v>0</v>
      </c>
      <c r="P25" s="241">
        <v>0</v>
      </c>
      <c r="Q25" s="241">
        <v>0</v>
      </c>
      <c r="R25" s="241">
        <v>0</v>
      </c>
      <c r="S25" s="241">
        <v>0</v>
      </c>
      <c r="T25" s="241">
        <v>0</v>
      </c>
      <c r="U25" s="241">
        <v>0</v>
      </c>
      <c r="V25" s="241">
        <v>0</v>
      </c>
      <c r="W25" s="241">
        <v>0</v>
      </c>
      <c r="X25" s="241">
        <v>0</v>
      </c>
      <c r="Y25" s="241">
        <v>0</v>
      </c>
      <c r="Z25" s="241">
        <v>0</v>
      </c>
      <c r="AA25" s="241">
        <v>0</v>
      </c>
      <c r="AB25" s="241">
        <v>0</v>
      </c>
      <c r="AC25" s="241">
        <v>0</v>
      </c>
      <c r="AD25" s="241">
        <v>0</v>
      </c>
      <c r="AE25" s="241">
        <v>0</v>
      </c>
      <c r="AF25" s="241">
        <v>0</v>
      </c>
      <c r="AG25" s="241">
        <v>0</v>
      </c>
      <c r="AH25" s="241">
        <v>0</v>
      </c>
      <c r="AI25" s="241">
        <v>0</v>
      </c>
      <c r="AJ25" s="241">
        <v>0</v>
      </c>
      <c r="AK25" s="241">
        <v>0</v>
      </c>
      <c r="AL25" s="241">
        <v>0</v>
      </c>
      <c r="AM25" s="241">
        <v>0</v>
      </c>
      <c r="AN25" s="264"/>
      <c r="AO25" s="264"/>
      <c r="AP25" s="264"/>
      <c r="AQ25" s="264"/>
      <c r="AR25" s="264"/>
      <c r="AS25" s="264"/>
      <c r="AT25" s="264"/>
      <c r="AU25" s="264"/>
      <c r="AV25" s="264"/>
      <c r="AW25" s="264"/>
      <c r="AX25" s="264"/>
    </row>
    <row r="26" spans="1:50" ht="94.5">
      <c r="A26" s="257" t="s">
        <v>73</v>
      </c>
      <c r="B26" s="297" t="s">
        <v>74</v>
      </c>
      <c r="C26" s="259" t="s">
        <v>72</v>
      </c>
      <c r="D26" s="241"/>
      <c r="E26" s="241">
        <f t="shared" ref="E26:AL26" si="9">SUM(E27:E34)</f>
        <v>0</v>
      </c>
      <c r="F26" s="241">
        <f t="shared" si="9"/>
        <v>0</v>
      </c>
      <c r="G26" s="241">
        <f t="shared" si="9"/>
        <v>0</v>
      </c>
      <c r="H26" s="241">
        <f t="shared" si="9"/>
        <v>0</v>
      </c>
      <c r="I26" s="241">
        <f t="shared" si="9"/>
        <v>0</v>
      </c>
      <c r="J26" s="241">
        <v>0</v>
      </c>
      <c r="K26" s="241">
        <f t="shared" si="9"/>
        <v>0</v>
      </c>
      <c r="L26" s="241">
        <f t="shared" si="9"/>
        <v>0</v>
      </c>
      <c r="M26" s="241">
        <f t="shared" si="9"/>
        <v>0</v>
      </c>
      <c r="N26" s="241">
        <f t="shared" si="9"/>
        <v>0</v>
      </c>
      <c r="O26" s="241">
        <v>0</v>
      </c>
      <c r="P26" s="241">
        <f t="shared" si="9"/>
        <v>0</v>
      </c>
      <c r="Q26" s="241">
        <f t="shared" si="9"/>
        <v>0</v>
      </c>
      <c r="R26" s="241">
        <f t="shared" si="9"/>
        <v>0</v>
      </c>
      <c r="S26" s="241">
        <v>0</v>
      </c>
      <c r="T26" s="241">
        <v>0</v>
      </c>
      <c r="U26" s="241">
        <f t="shared" si="9"/>
        <v>0</v>
      </c>
      <c r="V26" s="241">
        <f t="shared" si="9"/>
        <v>0</v>
      </c>
      <c r="W26" s="241">
        <f t="shared" si="9"/>
        <v>0</v>
      </c>
      <c r="X26" s="241">
        <v>0</v>
      </c>
      <c r="Y26" s="241">
        <v>0</v>
      </c>
      <c r="Z26" s="241">
        <v>0</v>
      </c>
      <c r="AA26" s="241">
        <v>0</v>
      </c>
      <c r="AB26" s="241">
        <v>0</v>
      </c>
      <c r="AC26" s="241">
        <v>0</v>
      </c>
      <c r="AD26" s="241">
        <v>0</v>
      </c>
      <c r="AE26" s="241">
        <v>0</v>
      </c>
      <c r="AF26" s="241">
        <v>0</v>
      </c>
      <c r="AG26" s="241">
        <v>0</v>
      </c>
      <c r="AH26" s="241">
        <v>0</v>
      </c>
      <c r="AI26" s="241">
        <v>0</v>
      </c>
      <c r="AJ26" s="241">
        <f t="shared" si="9"/>
        <v>0</v>
      </c>
      <c r="AK26" s="241">
        <f t="shared" si="9"/>
        <v>0</v>
      </c>
      <c r="AL26" s="241">
        <f t="shared" si="9"/>
        <v>0</v>
      </c>
      <c r="AM26" s="241">
        <v>0</v>
      </c>
      <c r="AN26" s="264"/>
      <c r="AO26" s="264"/>
      <c r="AP26" s="264"/>
      <c r="AQ26" s="264"/>
      <c r="AR26" s="264"/>
      <c r="AS26" s="264"/>
      <c r="AT26" s="264"/>
      <c r="AU26" s="264"/>
      <c r="AV26" s="264"/>
      <c r="AW26" s="264"/>
      <c r="AX26" s="264"/>
    </row>
    <row r="27" spans="1:50" ht="78" customHeight="1">
      <c r="A27" s="257" t="s">
        <v>257</v>
      </c>
      <c r="B27" s="258" t="s">
        <v>80</v>
      </c>
      <c r="C27" s="259" t="s">
        <v>72</v>
      </c>
      <c r="D27" s="245" t="s">
        <v>619</v>
      </c>
      <c r="E27" s="241">
        <v>0</v>
      </c>
      <c r="F27" s="241">
        <v>0</v>
      </c>
      <c r="G27" s="241">
        <v>0</v>
      </c>
      <c r="H27" s="241">
        <v>0</v>
      </c>
      <c r="I27" s="241">
        <v>0</v>
      </c>
      <c r="J27" s="241">
        <v>0.8</v>
      </c>
      <c r="K27" s="241">
        <v>0</v>
      </c>
      <c r="L27" s="241">
        <v>0</v>
      </c>
      <c r="M27" s="241">
        <v>0</v>
      </c>
      <c r="N27" s="241">
        <v>0</v>
      </c>
      <c r="O27" s="241">
        <v>0</v>
      </c>
      <c r="P27" s="241">
        <v>0</v>
      </c>
      <c r="Q27" s="241">
        <v>0</v>
      </c>
      <c r="R27" s="241">
        <v>0</v>
      </c>
      <c r="S27" s="241">
        <v>0</v>
      </c>
      <c r="T27" s="241">
        <v>0</v>
      </c>
      <c r="U27" s="241">
        <v>0</v>
      </c>
      <c r="V27" s="241">
        <v>0</v>
      </c>
      <c r="W27" s="241">
        <v>0</v>
      </c>
      <c r="X27" s="241">
        <v>0</v>
      </c>
      <c r="Y27" s="241">
        <v>0</v>
      </c>
      <c r="Z27" s="241">
        <v>0</v>
      </c>
      <c r="AA27" s="241">
        <v>0</v>
      </c>
      <c r="AB27" s="241">
        <v>0</v>
      </c>
      <c r="AC27" s="241">
        <v>0</v>
      </c>
      <c r="AD27" s="241">
        <v>0</v>
      </c>
      <c r="AE27" s="241">
        <v>0</v>
      </c>
      <c r="AF27" s="241">
        <v>0</v>
      </c>
      <c r="AG27" s="241">
        <v>0</v>
      </c>
      <c r="AH27" s="241">
        <v>0</v>
      </c>
      <c r="AI27" s="241">
        <v>0</v>
      </c>
      <c r="AJ27" s="241">
        <f t="shared" ref="AJ27:AM41" si="10">SUM(F27,K27,P27,U27)</f>
        <v>0</v>
      </c>
      <c r="AK27" s="241">
        <f t="shared" si="10"/>
        <v>0</v>
      </c>
      <c r="AL27" s="241">
        <f t="shared" si="10"/>
        <v>0</v>
      </c>
      <c r="AM27" s="241">
        <f t="shared" si="10"/>
        <v>0</v>
      </c>
      <c r="AN27" s="264"/>
      <c r="AO27" s="264"/>
      <c r="AP27" s="264"/>
      <c r="AQ27" s="264"/>
      <c r="AR27" s="264"/>
      <c r="AS27" s="264"/>
      <c r="AT27" s="264"/>
      <c r="AU27" s="264"/>
      <c r="AV27" s="264"/>
      <c r="AW27" s="264"/>
      <c r="AX27" s="264"/>
    </row>
    <row r="28" spans="1:50" ht="62.25" customHeight="1">
      <c r="A28" s="257" t="s">
        <v>258</v>
      </c>
      <c r="B28" s="258" t="s">
        <v>82</v>
      </c>
      <c r="C28" s="259" t="s">
        <v>75</v>
      </c>
      <c r="D28" s="245"/>
      <c r="E28" s="241">
        <v>0</v>
      </c>
      <c r="F28" s="241">
        <v>0</v>
      </c>
      <c r="G28" s="241">
        <v>0</v>
      </c>
      <c r="H28" s="241">
        <v>0</v>
      </c>
      <c r="I28" s="241">
        <v>0</v>
      </c>
      <c r="J28" s="241">
        <v>0</v>
      </c>
      <c r="K28" s="241">
        <v>0</v>
      </c>
      <c r="L28" s="241">
        <v>0</v>
      </c>
      <c r="M28" s="241">
        <v>0</v>
      </c>
      <c r="N28" s="241">
        <v>0</v>
      </c>
      <c r="O28" s="241">
        <v>0.4</v>
      </c>
      <c r="P28" s="241">
        <v>0</v>
      </c>
      <c r="Q28" s="241">
        <v>0</v>
      </c>
      <c r="R28" s="241">
        <v>0</v>
      </c>
      <c r="S28" s="241">
        <v>0</v>
      </c>
      <c r="T28" s="241">
        <v>0</v>
      </c>
      <c r="U28" s="241">
        <v>0</v>
      </c>
      <c r="V28" s="241">
        <v>0</v>
      </c>
      <c r="W28" s="241">
        <v>0</v>
      </c>
      <c r="X28" s="241">
        <v>0</v>
      </c>
      <c r="Y28" s="241">
        <v>0</v>
      </c>
      <c r="Z28" s="241">
        <v>0</v>
      </c>
      <c r="AA28" s="241">
        <v>0</v>
      </c>
      <c r="AB28" s="241">
        <v>0</v>
      </c>
      <c r="AC28" s="241">
        <v>0</v>
      </c>
      <c r="AD28" s="241">
        <v>0</v>
      </c>
      <c r="AE28" s="241">
        <v>0</v>
      </c>
      <c r="AF28" s="241">
        <v>0</v>
      </c>
      <c r="AG28" s="241">
        <v>0</v>
      </c>
      <c r="AH28" s="241">
        <v>0</v>
      </c>
      <c r="AI28" s="241">
        <v>0</v>
      </c>
      <c r="AJ28" s="241">
        <f t="shared" si="10"/>
        <v>0</v>
      </c>
      <c r="AK28" s="241">
        <f t="shared" si="10"/>
        <v>0</v>
      </c>
      <c r="AL28" s="241">
        <f t="shared" si="10"/>
        <v>0</v>
      </c>
      <c r="AM28" s="241">
        <f t="shared" si="10"/>
        <v>0</v>
      </c>
      <c r="AN28" s="264"/>
      <c r="AO28" s="264"/>
      <c r="AP28" s="264"/>
      <c r="AQ28" s="264"/>
      <c r="AR28" s="264"/>
      <c r="AS28" s="264"/>
      <c r="AT28" s="264"/>
      <c r="AU28" s="264"/>
      <c r="AV28" s="264"/>
      <c r="AW28" s="264"/>
      <c r="AX28" s="264"/>
    </row>
    <row r="29" spans="1:50" ht="69" customHeight="1">
      <c r="A29" s="257" t="s">
        <v>259</v>
      </c>
      <c r="B29" s="258" t="s">
        <v>83</v>
      </c>
      <c r="C29" s="259" t="s">
        <v>75</v>
      </c>
      <c r="D29" s="245"/>
      <c r="E29" s="241">
        <v>0</v>
      </c>
      <c r="F29" s="241">
        <v>0</v>
      </c>
      <c r="G29" s="241">
        <v>0</v>
      </c>
      <c r="H29" s="241">
        <v>0</v>
      </c>
      <c r="I29" s="241">
        <v>0</v>
      </c>
      <c r="J29" s="241">
        <v>0</v>
      </c>
      <c r="K29" s="241">
        <v>0</v>
      </c>
      <c r="L29" s="241">
        <v>0</v>
      </c>
      <c r="M29" s="241">
        <v>0</v>
      </c>
      <c r="N29" s="241">
        <v>0</v>
      </c>
      <c r="O29" s="241">
        <v>0</v>
      </c>
      <c r="P29" s="241">
        <v>0</v>
      </c>
      <c r="Q29" s="241">
        <v>0</v>
      </c>
      <c r="R29" s="241">
        <v>0</v>
      </c>
      <c r="S29" s="241">
        <v>0</v>
      </c>
      <c r="T29" s="241">
        <v>0</v>
      </c>
      <c r="U29" s="241">
        <v>0</v>
      </c>
      <c r="V29" s="241">
        <v>0</v>
      </c>
      <c r="W29" s="241">
        <v>0</v>
      </c>
      <c r="X29" s="241">
        <v>0</v>
      </c>
      <c r="Y29" s="241">
        <v>0</v>
      </c>
      <c r="Z29" s="241">
        <v>0</v>
      </c>
      <c r="AA29" s="241">
        <v>0</v>
      </c>
      <c r="AB29" s="241">
        <v>0</v>
      </c>
      <c r="AC29" s="241">
        <v>0</v>
      </c>
      <c r="AD29" s="241">
        <v>0</v>
      </c>
      <c r="AE29" s="241">
        <v>0</v>
      </c>
      <c r="AF29" s="241">
        <v>0</v>
      </c>
      <c r="AG29" s="241">
        <v>0</v>
      </c>
      <c r="AH29" s="241">
        <v>0</v>
      </c>
      <c r="AI29" s="241">
        <v>0</v>
      </c>
      <c r="AJ29" s="241">
        <f t="shared" si="10"/>
        <v>0</v>
      </c>
      <c r="AK29" s="241">
        <f t="shared" si="10"/>
        <v>0</v>
      </c>
      <c r="AL29" s="241">
        <f t="shared" si="10"/>
        <v>0</v>
      </c>
      <c r="AM29" s="241">
        <f t="shared" si="10"/>
        <v>0</v>
      </c>
      <c r="AN29" s="264"/>
      <c r="AO29" s="264"/>
      <c r="AP29" s="264"/>
      <c r="AQ29" s="264"/>
      <c r="AR29" s="264"/>
      <c r="AS29" s="264"/>
      <c r="AT29" s="264"/>
      <c r="AU29" s="264"/>
      <c r="AV29" s="264"/>
      <c r="AW29" s="264"/>
      <c r="AX29" s="264"/>
    </row>
    <row r="30" spans="1:50" ht="65.25" customHeight="1">
      <c r="A30" s="257" t="s">
        <v>260</v>
      </c>
      <c r="B30" s="258" t="s">
        <v>85</v>
      </c>
      <c r="C30" s="259" t="s">
        <v>86</v>
      </c>
      <c r="D30" s="241"/>
      <c r="E30" s="241">
        <v>0</v>
      </c>
      <c r="F30" s="241">
        <v>0</v>
      </c>
      <c r="G30" s="241">
        <v>0</v>
      </c>
      <c r="H30" s="241">
        <v>0</v>
      </c>
      <c r="I30" s="241">
        <v>0</v>
      </c>
      <c r="J30" s="241">
        <v>0</v>
      </c>
      <c r="K30" s="241">
        <v>0</v>
      </c>
      <c r="L30" s="241">
        <v>0</v>
      </c>
      <c r="M30" s="241">
        <v>0</v>
      </c>
      <c r="N30" s="241">
        <v>0</v>
      </c>
      <c r="O30" s="241">
        <v>0</v>
      </c>
      <c r="P30" s="241">
        <v>0</v>
      </c>
      <c r="Q30" s="241">
        <v>0</v>
      </c>
      <c r="R30" s="241">
        <v>0</v>
      </c>
      <c r="S30" s="241">
        <v>0</v>
      </c>
      <c r="T30" s="241">
        <v>0</v>
      </c>
      <c r="U30" s="241">
        <v>0</v>
      </c>
      <c r="V30" s="241">
        <v>0</v>
      </c>
      <c r="W30" s="241">
        <v>0</v>
      </c>
      <c r="X30" s="241">
        <v>0</v>
      </c>
      <c r="Y30" s="241">
        <v>0</v>
      </c>
      <c r="Z30" s="241">
        <v>0</v>
      </c>
      <c r="AA30" s="241">
        <v>0</v>
      </c>
      <c r="AB30" s="241">
        <v>0</v>
      </c>
      <c r="AC30" s="241">
        <v>0</v>
      </c>
      <c r="AD30" s="241">
        <v>0</v>
      </c>
      <c r="AE30" s="241">
        <v>0</v>
      </c>
      <c r="AF30" s="241">
        <v>0</v>
      </c>
      <c r="AG30" s="241">
        <v>0</v>
      </c>
      <c r="AH30" s="241">
        <v>0</v>
      </c>
      <c r="AI30" s="241">
        <v>0</v>
      </c>
      <c r="AJ30" s="241">
        <f t="shared" si="10"/>
        <v>0</v>
      </c>
      <c r="AK30" s="241">
        <f t="shared" si="10"/>
        <v>0</v>
      </c>
      <c r="AL30" s="241">
        <f t="shared" si="10"/>
        <v>0</v>
      </c>
      <c r="AM30" s="241">
        <f t="shared" si="10"/>
        <v>0</v>
      </c>
      <c r="AN30" s="264"/>
      <c r="AO30" s="264"/>
      <c r="AP30" s="264"/>
      <c r="AQ30" s="264"/>
      <c r="AR30" s="264"/>
      <c r="AS30" s="264"/>
      <c r="AT30" s="264"/>
      <c r="AU30" s="264"/>
      <c r="AV30" s="264"/>
      <c r="AW30" s="264"/>
      <c r="AX30" s="264"/>
    </row>
    <row r="31" spans="1:50" ht="45" customHeight="1">
      <c r="A31" s="257" t="s">
        <v>261</v>
      </c>
      <c r="B31" s="258" t="s">
        <v>90</v>
      </c>
      <c r="C31" s="259" t="s">
        <v>86</v>
      </c>
      <c r="D31" s="245" t="s">
        <v>619</v>
      </c>
      <c r="E31" s="241">
        <v>0</v>
      </c>
      <c r="F31" s="241">
        <v>0</v>
      </c>
      <c r="G31" s="241">
        <v>0</v>
      </c>
      <c r="H31" s="241">
        <v>0</v>
      </c>
      <c r="I31" s="241">
        <v>0</v>
      </c>
      <c r="J31" s="241">
        <v>0</v>
      </c>
      <c r="K31" s="241">
        <v>0</v>
      </c>
      <c r="L31" s="241">
        <v>0</v>
      </c>
      <c r="M31" s="241">
        <v>0</v>
      </c>
      <c r="N31" s="241">
        <v>0</v>
      </c>
      <c r="O31" s="241">
        <v>0</v>
      </c>
      <c r="P31" s="241">
        <v>0</v>
      </c>
      <c r="Q31" s="241">
        <v>0</v>
      </c>
      <c r="R31" s="241">
        <v>0</v>
      </c>
      <c r="S31" s="241">
        <v>0</v>
      </c>
      <c r="T31" s="241">
        <v>0</v>
      </c>
      <c r="U31" s="241">
        <v>0</v>
      </c>
      <c r="V31" s="241">
        <v>0</v>
      </c>
      <c r="W31" s="241">
        <v>0</v>
      </c>
      <c r="X31" s="241">
        <v>0</v>
      </c>
      <c r="Y31" s="241">
        <v>0</v>
      </c>
      <c r="Z31" s="241">
        <v>0</v>
      </c>
      <c r="AA31" s="241">
        <v>0</v>
      </c>
      <c r="AB31" s="241">
        <v>0</v>
      </c>
      <c r="AC31" s="241">
        <v>0</v>
      </c>
      <c r="AD31" s="241">
        <v>0</v>
      </c>
      <c r="AE31" s="241">
        <v>0</v>
      </c>
      <c r="AF31" s="241">
        <v>0</v>
      </c>
      <c r="AG31" s="241">
        <v>0</v>
      </c>
      <c r="AH31" s="241">
        <v>0</v>
      </c>
      <c r="AI31" s="241">
        <v>0</v>
      </c>
      <c r="AJ31" s="241">
        <f t="shared" si="10"/>
        <v>0</v>
      </c>
      <c r="AK31" s="241">
        <f t="shared" si="10"/>
        <v>0</v>
      </c>
      <c r="AL31" s="241">
        <f t="shared" si="10"/>
        <v>0</v>
      </c>
      <c r="AM31" s="241">
        <v>0</v>
      </c>
      <c r="AN31" s="264"/>
      <c r="AO31" s="264"/>
      <c r="AP31" s="264"/>
      <c r="AQ31" s="264"/>
      <c r="AR31" s="264"/>
      <c r="AS31" s="264"/>
      <c r="AT31" s="264"/>
      <c r="AU31" s="264"/>
      <c r="AV31" s="264"/>
      <c r="AW31" s="264"/>
      <c r="AX31" s="264"/>
    </row>
    <row r="32" spans="1:50" ht="45" customHeight="1">
      <c r="A32" s="257" t="s">
        <v>262</v>
      </c>
      <c r="B32" s="258" t="s">
        <v>91</v>
      </c>
      <c r="C32" s="259" t="s">
        <v>92</v>
      </c>
      <c r="D32" s="245" t="s">
        <v>619</v>
      </c>
      <c r="E32" s="241">
        <v>0</v>
      </c>
      <c r="F32" s="241">
        <v>0</v>
      </c>
      <c r="G32" s="241">
        <v>0</v>
      </c>
      <c r="H32" s="241">
        <v>0</v>
      </c>
      <c r="I32" s="241">
        <v>0</v>
      </c>
      <c r="J32" s="241">
        <v>0</v>
      </c>
      <c r="K32" s="241">
        <v>0</v>
      </c>
      <c r="L32" s="241">
        <v>0</v>
      </c>
      <c r="M32" s="241">
        <v>0</v>
      </c>
      <c r="N32" s="241">
        <v>0</v>
      </c>
      <c r="O32" s="241">
        <v>0</v>
      </c>
      <c r="P32" s="241">
        <v>0</v>
      </c>
      <c r="Q32" s="241">
        <v>0</v>
      </c>
      <c r="R32" s="241">
        <v>0</v>
      </c>
      <c r="S32" s="241">
        <v>0</v>
      </c>
      <c r="T32" s="241">
        <v>0</v>
      </c>
      <c r="U32" s="241">
        <v>0</v>
      </c>
      <c r="V32" s="241">
        <v>0</v>
      </c>
      <c r="W32" s="241">
        <v>0</v>
      </c>
      <c r="X32" s="241">
        <v>0</v>
      </c>
      <c r="Y32" s="241">
        <v>0</v>
      </c>
      <c r="Z32" s="241">
        <v>0</v>
      </c>
      <c r="AA32" s="241">
        <v>0</v>
      </c>
      <c r="AB32" s="241">
        <v>0</v>
      </c>
      <c r="AC32" s="241">
        <v>0</v>
      </c>
      <c r="AD32" s="241">
        <v>0</v>
      </c>
      <c r="AE32" s="241">
        <v>0</v>
      </c>
      <c r="AF32" s="241">
        <v>0</v>
      </c>
      <c r="AG32" s="241">
        <v>0</v>
      </c>
      <c r="AH32" s="241">
        <v>0</v>
      </c>
      <c r="AI32" s="241">
        <v>0</v>
      </c>
      <c r="AJ32" s="241">
        <f t="shared" si="10"/>
        <v>0</v>
      </c>
      <c r="AK32" s="241">
        <f t="shared" si="10"/>
        <v>0</v>
      </c>
      <c r="AL32" s="241">
        <f t="shared" si="10"/>
        <v>0</v>
      </c>
      <c r="AM32" s="241">
        <v>0</v>
      </c>
      <c r="AN32" s="264"/>
      <c r="AO32" s="264"/>
      <c r="AP32" s="264"/>
      <c r="AQ32" s="264"/>
      <c r="AR32" s="264"/>
      <c r="AS32" s="264"/>
      <c r="AT32" s="264"/>
      <c r="AU32" s="264"/>
      <c r="AV32" s="264"/>
      <c r="AW32" s="264"/>
      <c r="AX32" s="264"/>
    </row>
    <row r="33" spans="1:50" ht="63" customHeight="1">
      <c r="A33" s="257" t="s">
        <v>263</v>
      </c>
      <c r="B33" s="258" t="s">
        <v>93</v>
      </c>
      <c r="C33" s="259" t="s">
        <v>94</v>
      </c>
      <c r="D33" s="245" t="s">
        <v>619</v>
      </c>
      <c r="E33" s="241">
        <v>0</v>
      </c>
      <c r="F33" s="241">
        <v>0</v>
      </c>
      <c r="G33" s="241">
        <v>0</v>
      </c>
      <c r="H33" s="241">
        <v>0</v>
      </c>
      <c r="I33" s="241">
        <v>0</v>
      </c>
      <c r="J33" s="241">
        <v>0</v>
      </c>
      <c r="K33" s="241">
        <v>0</v>
      </c>
      <c r="L33" s="241">
        <v>0</v>
      </c>
      <c r="M33" s="241">
        <v>0</v>
      </c>
      <c r="N33" s="241">
        <v>0</v>
      </c>
      <c r="O33" s="241">
        <v>0</v>
      </c>
      <c r="P33" s="241">
        <v>0</v>
      </c>
      <c r="Q33" s="241">
        <v>0</v>
      </c>
      <c r="R33" s="241">
        <v>0</v>
      </c>
      <c r="S33" s="241">
        <v>0</v>
      </c>
      <c r="T33" s="241">
        <v>0</v>
      </c>
      <c r="U33" s="241">
        <v>0</v>
      </c>
      <c r="V33" s="241">
        <v>0</v>
      </c>
      <c r="W33" s="241">
        <v>0</v>
      </c>
      <c r="X33" s="241">
        <v>0</v>
      </c>
      <c r="Y33" s="241">
        <v>0</v>
      </c>
      <c r="Z33" s="241">
        <v>0</v>
      </c>
      <c r="AA33" s="241">
        <v>0</v>
      </c>
      <c r="AB33" s="241">
        <v>0</v>
      </c>
      <c r="AC33" s="241">
        <v>0</v>
      </c>
      <c r="AD33" s="241">
        <v>0</v>
      </c>
      <c r="AE33" s="241">
        <v>0</v>
      </c>
      <c r="AF33" s="241">
        <v>0</v>
      </c>
      <c r="AG33" s="241">
        <v>0</v>
      </c>
      <c r="AH33" s="241">
        <v>0</v>
      </c>
      <c r="AI33" s="241">
        <v>0</v>
      </c>
      <c r="AJ33" s="241">
        <f t="shared" si="10"/>
        <v>0</v>
      </c>
      <c r="AK33" s="241">
        <f t="shared" si="10"/>
        <v>0</v>
      </c>
      <c r="AL33" s="241">
        <f t="shared" si="10"/>
        <v>0</v>
      </c>
      <c r="AM33" s="241">
        <v>0</v>
      </c>
      <c r="AN33" s="264"/>
      <c r="AO33" s="264"/>
      <c r="AP33" s="264"/>
      <c r="AQ33" s="264"/>
      <c r="AR33" s="264"/>
      <c r="AS33" s="264"/>
      <c r="AT33" s="264"/>
      <c r="AU33" s="264"/>
      <c r="AV33" s="264"/>
      <c r="AW33" s="264"/>
      <c r="AX33" s="264"/>
    </row>
    <row r="34" spans="1:50" ht="31.5">
      <c r="A34" s="238" t="str">
        <f>'[2]2'!A33</f>
        <v>1.6</v>
      </c>
      <c r="B34" s="238" t="str">
        <f>'[2]2'!B33</f>
        <v>Прочие инвестиционные проекты, всего, в том числе:</v>
      </c>
      <c r="C34" s="238">
        <f>'[2]2'!C33</f>
        <v>0</v>
      </c>
      <c r="D34" s="243">
        <v>0</v>
      </c>
      <c r="E34" s="243">
        <v>0</v>
      </c>
      <c r="F34" s="243">
        <v>0</v>
      </c>
      <c r="G34" s="243">
        <v>0</v>
      </c>
      <c r="H34" s="243">
        <v>0</v>
      </c>
      <c r="I34" s="243">
        <v>0</v>
      </c>
      <c r="J34" s="243">
        <f>J35</f>
        <v>0.25</v>
      </c>
      <c r="K34" s="243">
        <v>0</v>
      </c>
      <c r="L34" s="243">
        <v>0</v>
      </c>
      <c r="M34" s="243">
        <v>0</v>
      </c>
      <c r="N34" s="243">
        <v>0</v>
      </c>
      <c r="O34" s="243">
        <f>O36</f>
        <v>0.25</v>
      </c>
      <c r="P34" s="243">
        <v>0</v>
      </c>
      <c r="Q34" s="243">
        <v>0</v>
      </c>
      <c r="R34" s="243">
        <v>0</v>
      </c>
      <c r="S34" s="243">
        <v>0</v>
      </c>
      <c r="T34" s="243">
        <f>T37</f>
        <v>0.1</v>
      </c>
      <c r="U34" s="243">
        <v>0</v>
      </c>
      <c r="V34" s="243">
        <v>0</v>
      </c>
      <c r="W34" s="243">
        <v>0</v>
      </c>
      <c r="X34" s="243">
        <v>0</v>
      </c>
      <c r="Y34" s="243">
        <f>Y38</f>
        <v>0.25</v>
      </c>
      <c r="Z34" s="243">
        <v>0</v>
      </c>
      <c r="AA34" s="243">
        <v>0</v>
      </c>
      <c r="AB34" s="243">
        <v>0</v>
      </c>
      <c r="AC34" s="243">
        <v>0</v>
      </c>
      <c r="AD34" s="243">
        <f>AD39+AD40</f>
        <v>0.65</v>
      </c>
      <c r="AE34" s="243">
        <v>0</v>
      </c>
      <c r="AF34" s="243">
        <v>0</v>
      </c>
      <c r="AG34" s="243">
        <v>0</v>
      </c>
      <c r="AH34" s="243">
        <v>0</v>
      </c>
      <c r="AI34" s="243">
        <f>AI35+AI36+AI37+AI38+AI39+AI40</f>
        <v>1.5</v>
      </c>
      <c r="AJ34" s="243">
        <f t="shared" si="10"/>
        <v>0</v>
      </c>
      <c r="AK34" s="243">
        <f t="shared" si="10"/>
        <v>0</v>
      </c>
      <c r="AL34" s="243">
        <f t="shared" si="10"/>
        <v>0</v>
      </c>
      <c r="AM34" s="243">
        <f>SUM(I34,N34,S34,X34)</f>
        <v>0</v>
      </c>
      <c r="AN34" s="264"/>
      <c r="AO34" s="264"/>
      <c r="AP34" s="264"/>
      <c r="AQ34" s="264"/>
      <c r="AR34" s="264"/>
      <c r="AS34" s="264"/>
      <c r="AT34" s="264"/>
      <c r="AU34" s="264"/>
      <c r="AV34" s="264"/>
      <c r="AW34" s="264"/>
      <c r="AX34" s="264"/>
    </row>
    <row r="35" spans="1:50" ht="47.25">
      <c r="A35" s="320" t="s">
        <v>3</v>
      </c>
      <c r="B35" s="200" t="s">
        <v>63</v>
      </c>
      <c r="C35" s="9" t="s">
        <v>64</v>
      </c>
      <c r="D35" s="245" t="s">
        <v>620</v>
      </c>
      <c r="E35" s="241">
        <v>0</v>
      </c>
      <c r="F35" s="241">
        <v>0</v>
      </c>
      <c r="G35" s="241">
        <v>0</v>
      </c>
      <c r="H35" s="241">
        <v>0</v>
      </c>
      <c r="I35" s="241">
        <v>0</v>
      </c>
      <c r="J35" s="241">
        <v>0.25</v>
      </c>
      <c r="K35" s="241">
        <v>0</v>
      </c>
      <c r="L35" s="241">
        <v>0</v>
      </c>
      <c r="M35" s="241">
        <v>0</v>
      </c>
      <c r="N35" s="241">
        <v>0</v>
      </c>
      <c r="O35" s="241">
        <v>0</v>
      </c>
      <c r="P35" s="241">
        <v>0</v>
      </c>
      <c r="Q35" s="241">
        <v>0</v>
      </c>
      <c r="R35" s="241">
        <v>0</v>
      </c>
      <c r="S35" s="241">
        <v>0</v>
      </c>
      <c r="T35" s="241">
        <v>0</v>
      </c>
      <c r="U35" s="241">
        <v>0</v>
      </c>
      <c r="V35" s="241">
        <v>0</v>
      </c>
      <c r="W35" s="241">
        <v>0</v>
      </c>
      <c r="X35" s="241">
        <v>0</v>
      </c>
      <c r="Y35" s="241">
        <v>0</v>
      </c>
      <c r="Z35" s="241">
        <v>0</v>
      </c>
      <c r="AA35" s="241">
        <v>0</v>
      </c>
      <c r="AB35" s="241">
        <v>0</v>
      </c>
      <c r="AC35" s="241">
        <v>0</v>
      </c>
      <c r="AD35" s="241">
        <v>0</v>
      </c>
      <c r="AE35" s="241">
        <v>0</v>
      </c>
      <c r="AF35" s="241">
        <v>0</v>
      </c>
      <c r="AG35" s="241">
        <v>0</v>
      </c>
      <c r="AH35" s="241">
        <v>0</v>
      </c>
      <c r="AI35" s="241">
        <f>SUM(E35,J35,O35,T35)</f>
        <v>0.25</v>
      </c>
      <c r="AJ35" s="241">
        <f t="shared" si="10"/>
        <v>0</v>
      </c>
      <c r="AK35" s="241">
        <f t="shared" si="10"/>
        <v>0</v>
      </c>
      <c r="AL35" s="241">
        <f t="shared" si="10"/>
        <v>0</v>
      </c>
      <c r="AM35" s="241">
        <f t="shared" si="10"/>
        <v>0</v>
      </c>
      <c r="AN35" s="264"/>
      <c r="AO35" s="264"/>
      <c r="AP35" s="264"/>
      <c r="AQ35" s="264"/>
      <c r="AR35" s="264"/>
      <c r="AS35" s="264"/>
      <c r="AT35" s="264"/>
      <c r="AU35" s="264"/>
      <c r="AV35" s="264"/>
      <c r="AW35" s="264"/>
      <c r="AX35" s="264"/>
    </row>
    <row r="36" spans="1:50" ht="47.25">
      <c r="A36" s="320" t="s">
        <v>97</v>
      </c>
      <c r="B36" s="200" t="s">
        <v>68</v>
      </c>
      <c r="C36" s="9" t="s">
        <v>69</v>
      </c>
      <c r="D36" s="245" t="s">
        <v>621</v>
      </c>
      <c r="E36" s="241">
        <v>0</v>
      </c>
      <c r="F36" s="241">
        <v>0</v>
      </c>
      <c r="G36" s="241">
        <v>0</v>
      </c>
      <c r="H36" s="241">
        <v>0</v>
      </c>
      <c r="I36" s="241">
        <v>0</v>
      </c>
      <c r="J36" s="241">
        <v>0</v>
      </c>
      <c r="K36" s="241">
        <v>0</v>
      </c>
      <c r="L36" s="241">
        <v>0</v>
      </c>
      <c r="M36" s="241">
        <v>0</v>
      </c>
      <c r="N36" s="241">
        <v>0</v>
      </c>
      <c r="O36" s="241">
        <v>0.25</v>
      </c>
      <c r="P36" s="241">
        <v>0</v>
      </c>
      <c r="Q36" s="241">
        <v>0</v>
      </c>
      <c r="R36" s="241">
        <v>0</v>
      </c>
      <c r="S36" s="241">
        <v>0</v>
      </c>
      <c r="T36" s="241">
        <v>0</v>
      </c>
      <c r="U36" s="241">
        <v>0</v>
      </c>
      <c r="V36" s="241">
        <v>0</v>
      </c>
      <c r="W36" s="241">
        <v>0</v>
      </c>
      <c r="X36" s="241">
        <v>0</v>
      </c>
      <c r="Y36" s="241">
        <v>0</v>
      </c>
      <c r="Z36" s="241">
        <v>0</v>
      </c>
      <c r="AA36" s="241">
        <v>0</v>
      </c>
      <c r="AB36" s="241">
        <v>0</v>
      </c>
      <c r="AC36" s="241">
        <v>0</v>
      </c>
      <c r="AD36" s="241">
        <v>0</v>
      </c>
      <c r="AE36" s="241">
        <v>0</v>
      </c>
      <c r="AF36" s="241">
        <v>0</v>
      </c>
      <c r="AG36" s="241">
        <v>0</v>
      </c>
      <c r="AH36" s="241">
        <v>0</v>
      </c>
      <c r="AI36" s="241">
        <f t="shared" ref="AI36:AI37" si="11">SUM(E36,J36,O36,T36)</f>
        <v>0.25</v>
      </c>
      <c r="AJ36" s="241">
        <f t="shared" si="10"/>
        <v>0</v>
      </c>
      <c r="AK36" s="241">
        <f t="shared" si="10"/>
        <v>0</v>
      </c>
      <c r="AL36" s="241">
        <f t="shared" si="10"/>
        <v>0</v>
      </c>
      <c r="AM36" s="241">
        <f t="shared" si="10"/>
        <v>0</v>
      </c>
      <c r="AN36" s="264"/>
      <c r="AO36" s="264"/>
      <c r="AP36" s="264"/>
      <c r="AQ36" s="264"/>
      <c r="AR36" s="264"/>
      <c r="AS36" s="264"/>
      <c r="AT36" s="264"/>
      <c r="AU36" s="264"/>
      <c r="AV36" s="264"/>
      <c r="AW36" s="264"/>
      <c r="AX36" s="264"/>
    </row>
    <row r="37" spans="1:50" ht="47.25">
      <c r="A37" s="320" t="s">
        <v>100</v>
      </c>
      <c r="B37" s="200" t="s">
        <v>76</v>
      </c>
      <c r="C37" s="9" t="s">
        <v>77</v>
      </c>
      <c r="D37" s="245" t="s">
        <v>622</v>
      </c>
      <c r="E37" s="241">
        <v>0</v>
      </c>
      <c r="F37" s="241">
        <v>0</v>
      </c>
      <c r="G37" s="241">
        <v>0</v>
      </c>
      <c r="H37" s="241">
        <v>0</v>
      </c>
      <c r="I37" s="241">
        <v>0</v>
      </c>
      <c r="J37" s="241">
        <v>0</v>
      </c>
      <c r="K37" s="241">
        <v>0</v>
      </c>
      <c r="L37" s="241">
        <v>0</v>
      </c>
      <c r="M37" s="241">
        <v>0</v>
      </c>
      <c r="N37" s="241">
        <v>0</v>
      </c>
      <c r="O37" s="241">
        <v>0</v>
      </c>
      <c r="P37" s="241">
        <v>0</v>
      </c>
      <c r="Q37" s="241">
        <v>0</v>
      </c>
      <c r="R37" s="241">
        <v>0</v>
      </c>
      <c r="S37" s="241">
        <v>0</v>
      </c>
      <c r="T37" s="241">
        <v>0.1</v>
      </c>
      <c r="U37" s="241">
        <v>0</v>
      </c>
      <c r="V37" s="241">
        <v>0</v>
      </c>
      <c r="W37" s="241">
        <v>0</v>
      </c>
      <c r="X37" s="241">
        <v>0</v>
      </c>
      <c r="Y37" s="241">
        <v>0</v>
      </c>
      <c r="Z37" s="241">
        <v>0</v>
      </c>
      <c r="AA37" s="241">
        <v>0</v>
      </c>
      <c r="AB37" s="241">
        <v>0</v>
      </c>
      <c r="AC37" s="241">
        <v>0</v>
      </c>
      <c r="AD37" s="241">
        <v>0</v>
      </c>
      <c r="AE37" s="241">
        <v>0</v>
      </c>
      <c r="AF37" s="241">
        <v>0</v>
      </c>
      <c r="AG37" s="241">
        <v>0</v>
      </c>
      <c r="AH37" s="241">
        <v>0</v>
      </c>
      <c r="AI37" s="241">
        <f t="shared" si="11"/>
        <v>0.1</v>
      </c>
      <c r="AJ37" s="241">
        <f t="shared" si="10"/>
        <v>0</v>
      </c>
      <c r="AK37" s="241">
        <f t="shared" si="10"/>
        <v>0</v>
      </c>
      <c r="AL37" s="241">
        <f t="shared" si="10"/>
        <v>0</v>
      </c>
      <c r="AM37" s="241">
        <f>SUM(I37,O37,S37,X37)</f>
        <v>0</v>
      </c>
      <c r="AN37" s="264"/>
      <c r="AO37" s="264"/>
      <c r="AP37" s="264"/>
      <c r="AQ37" s="264"/>
      <c r="AR37" s="264"/>
      <c r="AS37" s="264"/>
      <c r="AT37" s="264"/>
      <c r="AU37" s="264"/>
      <c r="AV37" s="264"/>
      <c r="AW37" s="264"/>
      <c r="AX37" s="264"/>
    </row>
    <row r="38" spans="1:50" ht="47.25">
      <c r="A38" s="320" t="s">
        <v>297</v>
      </c>
      <c r="B38" s="200" t="s">
        <v>87</v>
      </c>
      <c r="C38" s="9" t="s">
        <v>88</v>
      </c>
      <c r="D38" s="245" t="s">
        <v>620</v>
      </c>
      <c r="E38" s="241">
        <v>0</v>
      </c>
      <c r="F38" s="241">
        <v>0</v>
      </c>
      <c r="G38" s="241">
        <v>0</v>
      </c>
      <c r="H38" s="241">
        <v>0</v>
      </c>
      <c r="I38" s="241">
        <v>0</v>
      </c>
      <c r="J38" s="241">
        <v>0</v>
      </c>
      <c r="K38" s="241">
        <v>0</v>
      </c>
      <c r="L38" s="241">
        <v>0</v>
      </c>
      <c r="M38" s="241">
        <v>0</v>
      </c>
      <c r="N38" s="241">
        <v>0</v>
      </c>
      <c r="O38" s="241">
        <v>0</v>
      </c>
      <c r="P38" s="241">
        <v>0</v>
      </c>
      <c r="Q38" s="241">
        <v>0</v>
      </c>
      <c r="R38" s="241">
        <v>0</v>
      </c>
      <c r="S38" s="241">
        <v>0</v>
      </c>
      <c r="T38" s="241">
        <v>0</v>
      </c>
      <c r="U38" s="241">
        <v>0</v>
      </c>
      <c r="V38" s="241">
        <v>0</v>
      </c>
      <c r="W38" s="241">
        <v>0</v>
      </c>
      <c r="X38" s="241">
        <v>0</v>
      </c>
      <c r="Y38" s="241">
        <v>0.25</v>
      </c>
      <c r="Z38" s="241">
        <v>0</v>
      </c>
      <c r="AA38" s="241">
        <v>0</v>
      </c>
      <c r="AB38" s="241">
        <v>0</v>
      </c>
      <c r="AC38" s="241">
        <v>0</v>
      </c>
      <c r="AD38" s="241">
        <v>0</v>
      </c>
      <c r="AE38" s="241">
        <v>0</v>
      </c>
      <c r="AF38" s="241">
        <v>0</v>
      </c>
      <c r="AG38" s="241">
        <v>0</v>
      </c>
      <c r="AH38" s="241">
        <v>0</v>
      </c>
      <c r="AI38" s="241">
        <f>SUM(E38,J38,O38,T38,Y38)</f>
        <v>0.25</v>
      </c>
      <c r="AJ38" s="241">
        <f t="shared" si="10"/>
        <v>0</v>
      </c>
      <c r="AK38" s="241">
        <f t="shared" si="10"/>
        <v>0</v>
      </c>
      <c r="AL38" s="241">
        <f t="shared" si="10"/>
        <v>0</v>
      </c>
      <c r="AM38" s="241">
        <f>SUM(I38,O38,S38,X38)</f>
        <v>0</v>
      </c>
      <c r="AN38" s="264"/>
      <c r="AO38" s="264"/>
      <c r="AP38" s="264"/>
      <c r="AQ38" s="264"/>
      <c r="AR38" s="264"/>
      <c r="AS38" s="264"/>
      <c r="AT38" s="264"/>
      <c r="AU38" s="264"/>
      <c r="AV38" s="264"/>
      <c r="AW38" s="264"/>
      <c r="AX38" s="264"/>
    </row>
    <row r="39" spans="1:50" ht="47.25">
      <c r="A39" s="320" t="s">
        <v>298</v>
      </c>
      <c r="B39" s="200" t="s">
        <v>95</v>
      </c>
      <c r="C39" s="9" t="s">
        <v>96</v>
      </c>
      <c r="D39" s="245" t="s">
        <v>623</v>
      </c>
      <c r="E39" s="241">
        <v>0</v>
      </c>
      <c r="F39" s="241">
        <v>0</v>
      </c>
      <c r="G39" s="241">
        <v>0</v>
      </c>
      <c r="H39" s="241">
        <v>0</v>
      </c>
      <c r="I39" s="241">
        <v>0</v>
      </c>
      <c r="J39" s="241">
        <v>0</v>
      </c>
      <c r="K39" s="241">
        <v>0</v>
      </c>
      <c r="L39" s="241">
        <v>0</v>
      </c>
      <c r="M39" s="241">
        <v>0</v>
      </c>
      <c r="N39" s="241">
        <v>0</v>
      </c>
      <c r="O39" s="241">
        <v>0</v>
      </c>
      <c r="P39" s="241">
        <v>0</v>
      </c>
      <c r="Q39" s="241">
        <v>0</v>
      </c>
      <c r="R39" s="241">
        <v>0</v>
      </c>
      <c r="S39" s="241">
        <v>0</v>
      </c>
      <c r="T39" s="241">
        <v>0</v>
      </c>
      <c r="U39" s="241">
        <v>0</v>
      </c>
      <c r="V39" s="241">
        <v>0</v>
      </c>
      <c r="W39" s="241">
        <v>0</v>
      </c>
      <c r="X39" s="241">
        <v>0</v>
      </c>
      <c r="Y39" s="241">
        <v>0</v>
      </c>
      <c r="Z39" s="241">
        <v>0</v>
      </c>
      <c r="AA39" s="241">
        <v>0</v>
      </c>
      <c r="AB39" s="241">
        <v>0</v>
      </c>
      <c r="AC39" s="241">
        <v>0</v>
      </c>
      <c r="AD39" s="241">
        <v>0.4</v>
      </c>
      <c r="AE39" s="241">
        <v>0</v>
      </c>
      <c r="AF39" s="241">
        <v>0</v>
      </c>
      <c r="AG39" s="241">
        <v>0</v>
      </c>
      <c r="AH39" s="241">
        <v>0</v>
      </c>
      <c r="AI39" s="241">
        <f>SUM(E39,J39,O39,T39,AD39)</f>
        <v>0.4</v>
      </c>
      <c r="AJ39" s="241">
        <f t="shared" si="10"/>
        <v>0</v>
      </c>
      <c r="AK39" s="241">
        <f t="shared" si="10"/>
        <v>0</v>
      </c>
      <c r="AL39" s="241">
        <f t="shared" si="10"/>
        <v>0</v>
      </c>
      <c r="AM39" s="241">
        <f>SUM(I39,O39,S39,X39)</f>
        <v>0</v>
      </c>
      <c r="AN39" s="264"/>
      <c r="AO39" s="264"/>
      <c r="AP39" s="264"/>
      <c r="AQ39" s="264"/>
      <c r="AR39" s="264"/>
      <c r="AS39" s="264"/>
      <c r="AT39" s="264"/>
      <c r="AU39" s="264"/>
      <c r="AV39" s="264"/>
      <c r="AW39" s="264"/>
      <c r="AX39" s="264"/>
    </row>
    <row r="40" spans="1:50" ht="47.25">
      <c r="A40" s="320" t="s">
        <v>299</v>
      </c>
      <c r="B40" s="200" t="s">
        <v>98</v>
      </c>
      <c r="C40" s="9" t="s">
        <v>99</v>
      </c>
      <c r="D40" s="245" t="s">
        <v>620</v>
      </c>
      <c r="E40" s="241">
        <v>0</v>
      </c>
      <c r="F40" s="241">
        <v>0</v>
      </c>
      <c r="G40" s="241">
        <v>0</v>
      </c>
      <c r="H40" s="241">
        <v>0</v>
      </c>
      <c r="I40" s="241">
        <v>0</v>
      </c>
      <c r="J40" s="241">
        <v>0</v>
      </c>
      <c r="K40" s="241">
        <v>0</v>
      </c>
      <c r="L40" s="241">
        <v>0</v>
      </c>
      <c r="M40" s="241">
        <v>0</v>
      </c>
      <c r="N40" s="241">
        <v>0</v>
      </c>
      <c r="O40" s="241">
        <v>0</v>
      </c>
      <c r="P40" s="241">
        <v>0</v>
      </c>
      <c r="Q40" s="241">
        <v>0</v>
      </c>
      <c r="R40" s="241">
        <v>0</v>
      </c>
      <c r="S40" s="241">
        <v>0</v>
      </c>
      <c r="T40" s="241">
        <v>0</v>
      </c>
      <c r="U40" s="241">
        <v>0</v>
      </c>
      <c r="V40" s="241">
        <v>0</v>
      </c>
      <c r="W40" s="241">
        <v>0</v>
      </c>
      <c r="X40" s="241">
        <v>0</v>
      </c>
      <c r="Y40" s="241">
        <v>0</v>
      </c>
      <c r="Z40" s="241">
        <v>0</v>
      </c>
      <c r="AA40" s="241">
        <v>0</v>
      </c>
      <c r="AB40" s="241">
        <v>0</v>
      </c>
      <c r="AC40" s="241">
        <v>0</v>
      </c>
      <c r="AD40" s="241">
        <v>0.25</v>
      </c>
      <c r="AE40" s="241">
        <v>0</v>
      </c>
      <c r="AF40" s="241">
        <v>0</v>
      </c>
      <c r="AG40" s="241">
        <v>0</v>
      </c>
      <c r="AH40" s="241">
        <v>0</v>
      </c>
      <c r="AI40" s="241">
        <f>SUM(E40,J40,O40,T40,AD40)</f>
        <v>0.25</v>
      </c>
      <c r="AJ40" s="241">
        <f t="shared" si="10"/>
        <v>0</v>
      </c>
      <c r="AK40" s="241">
        <f t="shared" si="10"/>
        <v>0</v>
      </c>
      <c r="AL40" s="241">
        <f t="shared" si="10"/>
        <v>0</v>
      </c>
      <c r="AM40" s="241">
        <f>SUM(I40,O40,S40,X40)</f>
        <v>0</v>
      </c>
      <c r="AN40" s="264"/>
      <c r="AO40" s="264"/>
      <c r="AP40" s="264"/>
      <c r="AQ40" s="264"/>
      <c r="AR40" s="264"/>
      <c r="AS40" s="264"/>
      <c r="AT40" s="264"/>
      <c r="AU40" s="264"/>
      <c r="AV40" s="264"/>
      <c r="AW40" s="264"/>
      <c r="AX40" s="264"/>
    </row>
    <row r="41" spans="1:50" s="264" customFormat="1" ht="48.75" customHeight="1">
      <c r="A41" s="320" t="s">
        <v>300</v>
      </c>
      <c r="B41" s="200" t="s">
        <v>101</v>
      </c>
      <c r="C41" s="262" t="s">
        <v>102</v>
      </c>
      <c r="D41" s="245"/>
      <c r="E41" s="241">
        <v>0</v>
      </c>
      <c r="F41" s="241">
        <v>0</v>
      </c>
      <c r="G41" s="241">
        <v>0</v>
      </c>
      <c r="H41" s="241">
        <v>0</v>
      </c>
      <c r="I41" s="241">
        <v>0</v>
      </c>
      <c r="J41" s="241">
        <v>0</v>
      </c>
      <c r="K41" s="241">
        <v>0</v>
      </c>
      <c r="L41" s="241">
        <v>0</v>
      </c>
      <c r="M41" s="241">
        <v>0</v>
      </c>
      <c r="N41" s="241">
        <v>0</v>
      </c>
      <c r="O41" s="241">
        <v>0</v>
      </c>
      <c r="P41" s="241">
        <v>0</v>
      </c>
      <c r="Q41" s="241">
        <v>0</v>
      </c>
      <c r="R41" s="241">
        <v>0</v>
      </c>
      <c r="S41" s="241">
        <v>0</v>
      </c>
      <c r="T41" s="241">
        <v>0</v>
      </c>
      <c r="U41" s="241">
        <v>0</v>
      </c>
      <c r="V41" s="241">
        <v>0</v>
      </c>
      <c r="W41" s="241">
        <v>0</v>
      </c>
      <c r="X41" s="241">
        <v>0</v>
      </c>
      <c r="Y41" s="241">
        <v>0</v>
      </c>
      <c r="Z41" s="241">
        <v>0</v>
      </c>
      <c r="AA41" s="241">
        <v>0</v>
      </c>
      <c r="AB41" s="241">
        <v>0</v>
      </c>
      <c r="AC41" s="241">
        <v>0</v>
      </c>
      <c r="AD41" s="241">
        <v>0</v>
      </c>
      <c r="AE41" s="241">
        <v>0</v>
      </c>
      <c r="AF41" s="241">
        <v>0</v>
      </c>
      <c r="AG41" s="241">
        <v>0</v>
      </c>
      <c r="AH41" s="241">
        <v>0</v>
      </c>
      <c r="AI41" s="241">
        <f>SUM(E41,J41,O41,T41,AD41)</f>
        <v>0</v>
      </c>
      <c r="AJ41" s="241">
        <f t="shared" si="10"/>
        <v>0</v>
      </c>
      <c r="AK41" s="241">
        <f t="shared" si="10"/>
        <v>0</v>
      </c>
      <c r="AL41" s="241">
        <f t="shared" si="10"/>
        <v>0</v>
      </c>
      <c r="AM41" s="241">
        <f>SUM(I41,O41,S41,X41)</f>
        <v>0</v>
      </c>
    </row>
    <row r="42" spans="1:50" s="264" customFormat="1">
      <c r="A42" s="303"/>
      <c r="B42" s="303"/>
      <c r="C42" s="303"/>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row>
    <row r="47" spans="1:50">
      <c r="B47" s="321"/>
      <c r="C47" s="322" t="s">
        <v>485</v>
      </c>
      <c r="D47" s="323"/>
      <c r="E47" s="324"/>
      <c r="F47" s="324"/>
      <c r="K47" s="325" t="s">
        <v>486</v>
      </c>
    </row>
  </sheetData>
  <mergeCells count="24">
    <mergeCell ref="AI13:AM13"/>
    <mergeCell ref="E13:I13"/>
    <mergeCell ref="J13:N13"/>
    <mergeCell ref="O13:S13"/>
    <mergeCell ref="T13:X13"/>
    <mergeCell ref="Y13:AC13"/>
    <mergeCell ref="AD13:AH13"/>
    <mergeCell ref="J11:AM11"/>
    <mergeCell ref="J12:N12"/>
    <mergeCell ref="O12:S12"/>
    <mergeCell ref="T12:X12"/>
    <mergeCell ref="Y12:AC12"/>
    <mergeCell ref="AD12:AH12"/>
    <mergeCell ref="AI12:AM12"/>
    <mergeCell ref="A4:AM4"/>
    <mergeCell ref="A6:AM6"/>
    <mergeCell ref="A7:AM7"/>
    <mergeCell ref="A9:AM9"/>
    <mergeCell ref="A10:X10"/>
    <mergeCell ref="A11:A14"/>
    <mergeCell ref="B11:B14"/>
    <mergeCell ref="C11:C14"/>
    <mergeCell ref="D11:D14"/>
    <mergeCell ref="E11:I12"/>
  </mergeCells>
  <pageMargins left="0.70866141732283472" right="0.70866141732283472" top="0.74803149606299213" bottom="0.74803149606299213" header="0.31496062992125984" footer="0.31496062992125984"/>
  <pageSetup paperSize="8" scale="4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Q47"/>
  <sheetViews>
    <sheetView view="pageBreakPreview" topLeftCell="A28" zoomScale="70" zoomScaleNormal="100" zoomScaleSheetLayoutView="70" workbookViewId="0">
      <selection activeCell="E37" sqref="E37"/>
    </sheetView>
  </sheetViews>
  <sheetFormatPr defaultRowHeight="15.75"/>
  <cols>
    <col min="1" max="1" width="12" style="71" customWidth="1"/>
    <col min="2" max="2" width="39.75" style="71" customWidth="1"/>
    <col min="3" max="3" width="20.875" style="71" customWidth="1"/>
    <col min="4" max="4" width="28.125" style="71" customWidth="1"/>
    <col min="5" max="5" width="29.625" style="71" customWidth="1"/>
    <col min="6" max="6" width="4.625" style="71" customWidth="1"/>
    <col min="7" max="7" width="4.375" style="71" customWidth="1"/>
    <col min="8" max="9" width="3.375" style="71" customWidth="1"/>
    <col min="10" max="10" width="4.125" style="71" customWidth="1"/>
    <col min="11" max="13" width="5.75" style="71" customWidth="1"/>
    <col min="14" max="14" width="3.875" style="71" customWidth="1"/>
    <col min="15" max="15" width="4.5" style="71" customWidth="1"/>
    <col min="16" max="16" width="3.875" style="71" customWidth="1"/>
    <col min="17" max="17" width="4.375" style="71" customWidth="1"/>
    <col min="18" max="20" width="5.75" style="71" customWidth="1"/>
    <col min="21" max="21" width="6.125" style="71" customWidth="1"/>
    <col min="22" max="22" width="5.75" style="71" customWidth="1"/>
    <col min="23" max="23" width="6.5" style="71" customWidth="1"/>
    <col min="24" max="24" width="3.5" style="71" customWidth="1"/>
    <col min="25" max="25" width="5.75" style="71" customWidth="1"/>
    <col min="26" max="26" width="16.125" style="71" customWidth="1"/>
    <col min="27" max="27" width="21.25" style="71" customWidth="1"/>
    <col min="28" max="28" width="12.625" style="71" customWidth="1"/>
    <col min="29" max="29" width="22.375" style="71" customWidth="1"/>
    <col min="30" max="30" width="10.875" style="71" customWidth="1"/>
    <col min="31" max="31" width="17.375" style="71" customWidth="1"/>
    <col min="32" max="33" width="4.125" style="71" customWidth="1"/>
    <col min="34" max="34" width="3.75" style="71" customWidth="1"/>
    <col min="35" max="35" width="3.875" style="71" customWidth="1"/>
    <col min="36" max="36" width="4.5" style="71" customWidth="1"/>
    <col min="37" max="37" width="5" style="71" customWidth="1"/>
    <col min="38" max="38" width="5.5" style="71" customWidth="1"/>
    <col min="39" max="39" width="5.75" style="71" customWidth="1"/>
    <col min="40" max="40" width="5.5" style="71" customWidth="1"/>
    <col min="41" max="42" width="5" style="71" customWidth="1"/>
    <col min="43" max="43" width="12.875" style="71" customWidth="1"/>
    <col min="44" max="53" width="5" style="71" customWidth="1"/>
    <col min="54" max="16384" width="9" style="71"/>
  </cols>
  <sheetData>
    <row r="1" spans="1:43">
      <c r="F1" s="69"/>
      <c r="G1" s="69"/>
      <c r="H1" s="69"/>
      <c r="I1" s="69"/>
      <c r="J1" s="69"/>
      <c r="K1" s="69"/>
    </row>
    <row r="2" spans="1:43">
      <c r="F2" s="69"/>
      <c r="G2" s="69"/>
      <c r="H2" s="69"/>
      <c r="I2" s="69"/>
      <c r="J2" s="69"/>
      <c r="K2" s="69"/>
    </row>
    <row r="3" spans="1:43">
      <c r="F3" s="69"/>
      <c r="G3" s="69"/>
      <c r="H3" s="69"/>
      <c r="I3" s="69"/>
      <c r="J3" s="69"/>
      <c r="K3" s="69"/>
    </row>
    <row r="4" spans="1:43">
      <c r="F4" s="69"/>
      <c r="G4" s="69"/>
      <c r="H4" s="69"/>
      <c r="I4" s="69"/>
      <c r="J4" s="69"/>
      <c r="K4" s="69"/>
    </row>
    <row r="5" spans="1:43">
      <c r="F5" s="69"/>
      <c r="G5" s="69"/>
      <c r="H5" s="69"/>
      <c r="I5" s="69"/>
      <c r="J5" s="69"/>
      <c r="K5" s="69"/>
    </row>
    <row r="6" spans="1:43">
      <c r="F6" s="69"/>
      <c r="G6" s="69"/>
      <c r="H6" s="69"/>
      <c r="I6" s="69"/>
      <c r="J6" s="69"/>
      <c r="K6" s="69"/>
    </row>
    <row r="7" spans="1:43">
      <c r="A7" s="326" t="s">
        <v>624</v>
      </c>
      <c r="B7" s="326"/>
      <c r="C7" s="326"/>
      <c r="D7" s="326"/>
      <c r="E7" s="326"/>
      <c r="F7" s="69"/>
      <c r="G7" s="69"/>
      <c r="H7" s="69"/>
      <c r="I7" s="69"/>
      <c r="J7" s="69"/>
      <c r="K7" s="69"/>
    </row>
    <row r="8" spans="1:43">
      <c r="F8" s="69"/>
      <c r="G8" s="69"/>
      <c r="H8" s="69"/>
      <c r="I8" s="69"/>
      <c r="J8" s="69"/>
      <c r="K8" s="69"/>
    </row>
    <row r="9" spans="1:43">
      <c r="A9" s="327" t="s">
        <v>107</v>
      </c>
      <c r="B9" s="327"/>
      <c r="C9" s="327"/>
      <c r="D9" s="327"/>
      <c r="E9" s="327"/>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row>
    <row r="10" spans="1:43">
      <c r="A10" s="327" t="s">
        <v>57</v>
      </c>
      <c r="B10" s="327"/>
      <c r="C10" s="327"/>
      <c r="D10" s="327"/>
      <c r="E10" s="327"/>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row>
    <row r="11" spans="1:43">
      <c r="A11" s="37"/>
      <c r="B11" s="37"/>
      <c r="C11" s="37"/>
      <c r="D11" s="37"/>
      <c r="E11" s="37"/>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row>
    <row r="12" spans="1:43">
      <c r="A12" s="211" t="s">
        <v>61</v>
      </c>
      <c r="B12" s="211"/>
      <c r="C12" s="211"/>
      <c r="D12" s="211"/>
      <c r="E12" s="211"/>
      <c r="F12" s="69"/>
      <c r="G12" s="69"/>
      <c r="H12" s="69"/>
      <c r="I12" s="69"/>
      <c r="J12" s="69"/>
      <c r="K12" s="69"/>
    </row>
    <row r="13" spans="1:43">
      <c r="A13" s="328"/>
      <c r="B13" s="328"/>
      <c r="C13" s="328"/>
      <c r="D13" s="328"/>
      <c r="E13" s="328"/>
      <c r="F13" s="69"/>
      <c r="G13" s="69"/>
      <c r="H13" s="69"/>
      <c r="I13" s="69"/>
      <c r="J13" s="69"/>
      <c r="K13" s="69"/>
    </row>
    <row r="14" spans="1:43" ht="30.75" customHeight="1">
      <c r="A14" s="329" t="str">
        <f>'[7]7'!A11:AS11</f>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
      <c r="B14" s="330"/>
      <c r="C14" s="330"/>
      <c r="D14" s="330"/>
      <c r="E14" s="330"/>
      <c r="F14" s="212"/>
      <c r="G14" s="212"/>
      <c r="H14" s="212"/>
      <c r="I14" s="212"/>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row>
    <row r="15" spans="1:43" ht="16.5" customHeight="1">
      <c r="A15" s="211" t="s">
        <v>625</v>
      </c>
      <c r="B15" s="211"/>
      <c r="C15" s="211"/>
      <c r="D15" s="211"/>
      <c r="E15" s="211"/>
      <c r="F15" s="212"/>
      <c r="G15" s="212"/>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row>
    <row r="16" spans="1:43" ht="35.25" customHeight="1">
      <c r="A16" s="331" t="s">
        <v>626</v>
      </c>
      <c r="B16" s="331"/>
      <c r="C16" s="331"/>
      <c r="D16" s="331"/>
      <c r="E16" s="331"/>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2"/>
      <c r="AJ16" s="212"/>
      <c r="AK16" s="212"/>
      <c r="AL16" s="212"/>
      <c r="AM16" s="212"/>
      <c r="AN16" s="212"/>
      <c r="AO16" s="212"/>
      <c r="AP16" s="212"/>
      <c r="AQ16" s="212"/>
    </row>
    <row r="17" spans="1:35">
      <c r="A17" s="213"/>
      <c r="B17" s="213"/>
      <c r="C17" s="213"/>
      <c r="D17" s="213"/>
      <c r="E17" s="213"/>
      <c r="F17" s="215"/>
      <c r="G17" s="215"/>
      <c r="H17" s="215"/>
      <c r="I17" s="215"/>
      <c r="J17" s="215"/>
      <c r="K17" s="215"/>
      <c r="L17" s="215"/>
      <c r="M17" s="215"/>
      <c r="N17" s="69"/>
      <c r="O17" s="69"/>
      <c r="P17" s="69"/>
      <c r="Q17" s="69"/>
      <c r="R17" s="69"/>
      <c r="S17" s="69"/>
      <c r="T17" s="69"/>
      <c r="U17" s="69"/>
      <c r="V17" s="69"/>
      <c r="W17" s="69"/>
      <c r="X17" s="69"/>
      <c r="Y17" s="69"/>
      <c r="Z17" s="69"/>
      <c r="AA17" s="69"/>
      <c r="AB17" s="69"/>
      <c r="AC17" s="69"/>
      <c r="AD17" s="69"/>
      <c r="AE17" s="69"/>
      <c r="AF17" s="69"/>
      <c r="AG17" s="69"/>
      <c r="AH17" s="69"/>
      <c r="AI17" s="69"/>
    </row>
    <row r="18" spans="1:35" ht="53.25" customHeight="1">
      <c r="A18" s="216" t="s">
        <v>55</v>
      </c>
      <c r="B18" s="217" t="s">
        <v>54</v>
      </c>
      <c r="C18" s="217" t="s">
        <v>627</v>
      </c>
      <c r="D18" s="332" t="s">
        <v>628</v>
      </c>
      <c r="E18" s="333"/>
      <c r="F18" s="334"/>
      <c r="G18" s="334"/>
      <c r="H18" s="334"/>
      <c r="I18" s="334"/>
      <c r="J18" s="334"/>
      <c r="K18" s="334"/>
      <c r="L18" s="334"/>
      <c r="M18" s="334"/>
      <c r="N18" s="69"/>
      <c r="O18" s="69"/>
      <c r="P18" s="69"/>
      <c r="Q18" s="69"/>
      <c r="R18" s="69"/>
      <c r="S18" s="69"/>
      <c r="T18" s="69"/>
      <c r="U18" s="69"/>
      <c r="V18" s="69"/>
      <c r="W18" s="69"/>
      <c r="X18" s="69"/>
      <c r="Y18" s="69"/>
      <c r="Z18" s="69"/>
      <c r="AA18" s="69"/>
      <c r="AB18" s="69"/>
      <c r="AC18" s="69"/>
      <c r="AD18" s="69"/>
      <c r="AE18" s="69"/>
      <c r="AF18" s="69"/>
      <c r="AG18" s="69"/>
      <c r="AH18" s="69"/>
      <c r="AI18" s="69"/>
    </row>
    <row r="19" spans="1:35" ht="54" customHeight="1">
      <c r="A19" s="223"/>
      <c r="B19" s="217"/>
      <c r="C19" s="217"/>
      <c r="D19" s="335"/>
      <c r="E19" s="336"/>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row>
    <row r="20" spans="1:35" ht="36" customHeight="1">
      <c r="A20" s="223"/>
      <c r="B20" s="217"/>
      <c r="C20" s="217"/>
      <c r="D20" s="217" t="s">
        <v>629</v>
      </c>
      <c r="E20" s="217"/>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row>
    <row r="21" spans="1:35" ht="74.25" customHeight="1">
      <c r="A21" s="234"/>
      <c r="B21" s="217"/>
      <c r="C21" s="217"/>
      <c r="D21" s="233" t="s">
        <v>630</v>
      </c>
      <c r="E21" s="233" t="s">
        <v>631</v>
      </c>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row>
    <row r="22" spans="1:35">
      <c r="A22" s="236">
        <v>1</v>
      </c>
      <c r="B22" s="236">
        <v>2</v>
      </c>
      <c r="C22" s="236">
        <v>3</v>
      </c>
      <c r="D22" s="237" t="s">
        <v>451</v>
      </c>
      <c r="E22" s="237" t="s">
        <v>452</v>
      </c>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row>
    <row r="23" spans="1:35" ht="31.5">
      <c r="A23" s="238" t="str">
        <f>'[8]8'!A16</f>
        <v>0</v>
      </c>
      <c r="B23" s="238" t="str">
        <f>'[8]8'!B16</f>
        <v>ВСЕГО по инвестиционной программе, в том числе:</v>
      </c>
      <c r="C23" s="238"/>
      <c r="D23" s="337">
        <f>SUM(D24:D26)</f>
        <v>0</v>
      </c>
      <c r="E23" s="337">
        <f>SUM(E24:E26)</f>
        <v>39.700000000000003</v>
      </c>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row>
    <row r="24" spans="1:35">
      <c r="A24" s="238" t="str">
        <f>'[8]8'!A17</f>
        <v>0.1</v>
      </c>
      <c r="B24" s="238" t="str">
        <f>'[8]8'!B17</f>
        <v>Технологическое присоединение, всего</v>
      </c>
      <c r="C24" s="238"/>
      <c r="D24" s="337">
        <v>0</v>
      </c>
      <c r="E24" s="337">
        <v>0</v>
      </c>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row>
    <row r="25" spans="1:35" ht="31.5">
      <c r="A25" s="238" t="str">
        <f>'[8]8'!A18</f>
        <v>0.2</v>
      </c>
      <c r="B25" s="238" t="str">
        <f>'[8]8'!B18</f>
        <v>Реконструкция, модернизация, техническое перевооружение, всего</v>
      </c>
      <c r="C25" s="238"/>
      <c r="D25" s="337">
        <v>0</v>
      </c>
      <c r="E25" s="337">
        <v>0</v>
      </c>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row>
    <row r="26" spans="1:35" ht="111" customHeight="1">
      <c r="A26" s="238" t="str">
        <f>'[8]8'!A19</f>
        <v>0.6</v>
      </c>
      <c r="B26" s="238" t="str">
        <f>'[8]8'!B19</f>
        <v>Прочие инвестиционные проекты, всего</v>
      </c>
      <c r="C26" s="238"/>
      <c r="D26" s="337">
        <f>D32</f>
        <v>0</v>
      </c>
      <c r="E26" s="337">
        <f>E32</f>
        <v>39.700000000000003</v>
      </c>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row>
    <row r="27" spans="1:35" ht="31.5">
      <c r="A27" s="238">
        <f>'[8]8'!A20</f>
        <v>0</v>
      </c>
      <c r="B27" s="238" t="str">
        <f>'[8]8'!B20</f>
        <v>Технологическое присоединение, всего, в том числе:</v>
      </c>
      <c r="C27" s="238"/>
      <c r="D27" s="337"/>
      <c r="E27" s="337"/>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row>
    <row r="28" spans="1:35">
      <c r="A28" s="238">
        <f>'[8]8'!A21</f>
        <v>0</v>
      </c>
      <c r="B28" s="238" t="str">
        <f>'[8]8'!B21</f>
        <v>Республика Марий Эл</v>
      </c>
      <c r="C28" s="238"/>
      <c r="D28" s="337"/>
      <c r="E28" s="337"/>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row>
    <row r="29" spans="1:35" ht="47.25">
      <c r="A29" s="238" t="str">
        <f>'[8]8'!A22</f>
        <v>1.2.2</v>
      </c>
      <c r="B29" s="238" t="str">
        <f>'[8]8'!B22</f>
        <v>Реконструкция, модернизация, техническое перевооружение линий электропередачи, всего, в том числе:</v>
      </c>
      <c r="C29" s="238"/>
      <c r="D29" s="337">
        <v>0</v>
      </c>
      <c r="E29" s="337">
        <v>0</v>
      </c>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row>
    <row r="30" spans="1:35" ht="31.5">
      <c r="A30" s="238" t="str">
        <f>'[8]8'!A23</f>
        <v>1.2.2.1</v>
      </c>
      <c r="B30" s="238" t="str">
        <f>'[8]8'!B23</f>
        <v>Реконструкция линий электропередачи, всего, в том числе:</v>
      </c>
      <c r="C30" s="238"/>
      <c r="D30" s="337">
        <v>0</v>
      </c>
      <c r="E30" s="337">
        <v>0</v>
      </c>
    </row>
    <row r="31" spans="1:35" ht="119.25" customHeight="1">
      <c r="A31" s="238" t="str">
        <f>'[8]8'!A24</f>
        <v>1.2.2.1.1</v>
      </c>
      <c r="B31" s="238" t="str">
        <f>'[8]8'!B24</f>
        <v xml:space="preserve">Выполнение строительно-монтажных работ проводимых по программе реконструкции воздушной линии электропередач 35 кВ (бух. Наименование ПС "Силикатный"-ТП 35/6 "Сурок") инв. № 865002901 находящаяся по адресу  Республика Марий Эл, Медведевский район, в/г 18, п. Сурок  </v>
      </c>
      <c r="C31" s="238" t="str">
        <f>'[8]8'!C24</f>
        <v>I/ВЛГ/12/01/0001</v>
      </c>
      <c r="D31" s="310">
        <v>0</v>
      </c>
      <c r="E31" s="310">
        <v>0</v>
      </c>
    </row>
    <row r="32" spans="1:35" ht="31.5">
      <c r="A32" s="238" t="str">
        <f>'[8]8'!A25</f>
        <v>1.6</v>
      </c>
      <c r="B32" s="238" t="str">
        <f>'[8]8'!B25</f>
        <v>Прочие инвестиционные проекты, всего, в том числе:</v>
      </c>
      <c r="C32" s="238"/>
      <c r="D32" s="337">
        <f>SUM(D33:D38)</f>
        <v>0</v>
      </c>
      <c r="E32" s="337">
        <f>SUM(E33:E38)</f>
        <v>39.700000000000003</v>
      </c>
    </row>
    <row r="33" spans="1:8" ht="63">
      <c r="A33" s="10" t="s">
        <v>3</v>
      </c>
      <c r="B33" s="39" t="s">
        <v>63</v>
      </c>
      <c r="C33" s="9" t="s">
        <v>64</v>
      </c>
      <c r="D33" s="310">
        <v>0</v>
      </c>
      <c r="E33" s="338">
        <v>15.1</v>
      </c>
    </row>
    <row r="34" spans="1:8" ht="63">
      <c r="A34" s="10" t="s">
        <v>3</v>
      </c>
      <c r="B34" s="39" t="s">
        <v>68</v>
      </c>
      <c r="C34" s="9" t="s">
        <v>69</v>
      </c>
      <c r="D34" s="310">
        <v>0</v>
      </c>
      <c r="E34" s="338">
        <v>13.8</v>
      </c>
    </row>
    <row r="35" spans="1:8" ht="63">
      <c r="A35" s="10" t="s">
        <v>3</v>
      </c>
      <c r="B35" s="39" t="s">
        <v>76</v>
      </c>
      <c r="C35" s="9" t="s">
        <v>77</v>
      </c>
      <c r="D35" s="310">
        <v>0</v>
      </c>
      <c r="E35" s="338">
        <v>10.8</v>
      </c>
    </row>
    <row r="36" spans="1:8" ht="63">
      <c r="A36" s="10" t="s">
        <v>3</v>
      </c>
      <c r="B36" s="39" t="s">
        <v>87</v>
      </c>
      <c r="C36" s="9" t="s">
        <v>88</v>
      </c>
      <c r="D36" s="310">
        <v>0</v>
      </c>
      <c r="E36" s="310">
        <v>0</v>
      </c>
    </row>
    <row r="37" spans="1:8" ht="63">
      <c r="A37" s="10" t="s">
        <v>3</v>
      </c>
      <c r="B37" s="39" t="s">
        <v>95</v>
      </c>
      <c r="C37" s="9" t="s">
        <v>96</v>
      </c>
      <c r="D37" s="310">
        <v>0</v>
      </c>
      <c r="E37" s="310">
        <v>0</v>
      </c>
    </row>
    <row r="38" spans="1:8" ht="47.25" customHeight="1">
      <c r="A38" s="10" t="s">
        <v>3</v>
      </c>
      <c r="B38" s="39" t="s">
        <v>98</v>
      </c>
      <c r="C38" s="9" t="s">
        <v>99</v>
      </c>
      <c r="D38" s="310">
        <v>0</v>
      </c>
      <c r="E38" s="310">
        <v>0</v>
      </c>
    </row>
    <row r="39" spans="1:8" ht="47.25" customHeight="1">
      <c r="A39" s="339"/>
      <c r="B39" s="340"/>
      <c r="C39" s="341"/>
      <c r="D39" s="342"/>
      <c r="E39" s="342"/>
    </row>
    <row r="40" spans="1:8">
      <c r="B40" s="322" t="s">
        <v>485</v>
      </c>
      <c r="C40" s="323"/>
      <c r="D40" s="263"/>
      <c r="E40" s="325" t="s">
        <v>486</v>
      </c>
      <c r="F40" s="263"/>
      <c r="G40" s="263"/>
      <c r="H40" s="263"/>
    </row>
    <row r="47" spans="1:8" ht="13.5" customHeight="1"/>
  </sheetData>
  <mergeCells count="13">
    <mergeCell ref="A16:E16"/>
    <mergeCell ref="A17:E17"/>
    <mergeCell ref="A18:A21"/>
    <mergeCell ref="B18:B21"/>
    <mergeCell ref="C18:C21"/>
    <mergeCell ref="D18:E19"/>
    <mergeCell ref="D20:E20"/>
    <mergeCell ref="A7:E7"/>
    <mergeCell ref="A9:E9"/>
    <mergeCell ref="A10:E10"/>
    <mergeCell ref="A12:E12"/>
    <mergeCell ref="A14:E14"/>
    <mergeCell ref="A15:E15"/>
  </mergeCells>
  <pageMargins left="0.70866141732283472" right="0.70866141732283472" top="0.74803149606299213" bottom="0.74803149606299213" header="0.31496062992125984" footer="0.31496062992125984"/>
  <pageSetup paperSize="8" scale="5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S40"/>
  <sheetViews>
    <sheetView view="pageBreakPreview" topLeftCell="A19" zoomScale="60" zoomScaleNormal="100" workbookViewId="0">
      <selection activeCell="F24" sqref="F24"/>
    </sheetView>
  </sheetViews>
  <sheetFormatPr defaultRowHeight="15"/>
  <cols>
    <col min="1" max="1" width="8.875" style="2" customWidth="1"/>
    <col min="2" max="2" width="50.5" style="3" customWidth="1"/>
    <col min="3" max="3" width="21.875" style="3" customWidth="1"/>
    <col min="4" max="4" width="20.375" style="3" customWidth="1"/>
    <col min="5" max="5" width="23.25" style="3" customWidth="1"/>
    <col min="6" max="6" width="16.75" style="3" customWidth="1"/>
    <col min="7" max="7" width="28.375" style="3" customWidth="1"/>
    <col min="8" max="8" width="20.5" style="3" customWidth="1"/>
    <col min="9" max="9" width="24.25" style="3" customWidth="1"/>
    <col min="10" max="11" width="28.375" style="3" customWidth="1"/>
    <col min="12" max="12" width="24.375" style="3" customWidth="1"/>
    <col min="13" max="13" width="33.25" style="3" customWidth="1"/>
    <col min="14" max="14" width="42.125" style="3" customWidth="1"/>
    <col min="15" max="17" width="17.125" style="3" customWidth="1"/>
    <col min="18" max="18" width="16.375" style="3" customWidth="1"/>
    <col min="19" max="19" width="10.125" style="170" customWidth="1"/>
    <col min="20" max="20" width="14.125" style="170" customWidth="1"/>
    <col min="21" max="21" width="7.125" style="170" customWidth="1"/>
    <col min="22" max="22" width="19.625" style="170" customWidth="1"/>
    <col min="23" max="23" width="15.125" style="170" customWidth="1"/>
    <col min="24" max="24" width="22.25" style="170" customWidth="1"/>
    <col min="25" max="25" width="23.625" style="170" customWidth="1"/>
    <col min="26" max="26" width="6.875" style="3" bestFit="1" customWidth="1"/>
    <col min="27" max="27" width="6.625" style="3" customWidth="1"/>
    <col min="28" max="28" width="8.125" style="3" customWidth="1"/>
    <col min="29" max="29" width="12.125" style="3" customWidth="1"/>
    <col min="30" max="16384" width="9" style="2"/>
  </cols>
  <sheetData>
    <row r="1" spans="1:45" ht="18.75">
      <c r="E1" s="71"/>
      <c r="F1" s="71"/>
      <c r="G1" s="71"/>
      <c r="H1" s="71"/>
      <c r="I1" s="71"/>
      <c r="J1" s="71"/>
      <c r="K1" s="71"/>
      <c r="L1" s="71"/>
      <c r="M1" s="71"/>
      <c r="R1" s="172" t="s">
        <v>632</v>
      </c>
    </row>
    <row r="2" spans="1:45" ht="18.75">
      <c r="E2" s="71"/>
      <c r="F2" s="71"/>
      <c r="G2" s="71"/>
      <c r="H2" s="71"/>
      <c r="I2" s="71"/>
      <c r="J2" s="71"/>
      <c r="K2" s="71"/>
      <c r="L2" s="71"/>
      <c r="M2" s="71"/>
      <c r="R2" s="80" t="s">
        <v>104</v>
      </c>
    </row>
    <row r="3" spans="1:45" ht="18.75">
      <c r="E3" s="71"/>
      <c r="F3" s="71"/>
      <c r="G3" s="71"/>
      <c r="H3" s="71"/>
      <c r="I3" s="71"/>
      <c r="J3" s="71"/>
      <c r="K3" s="71"/>
      <c r="L3" s="71"/>
      <c r="M3" s="71"/>
      <c r="R3" s="80" t="s">
        <v>105</v>
      </c>
    </row>
    <row r="4" spans="1:45" ht="15.75">
      <c r="A4" s="204" t="s">
        <v>633</v>
      </c>
      <c r="B4" s="204"/>
      <c r="C4" s="204"/>
      <c r="D4" s="204"/>
      <c r="E4" s="204"/>
      <c r="F4" s="204"/>
      <c r="G4" s="204"/>
      <c r="H4" s="204"/>
      <c r="I4" s="204"/>
      <c r="J4" s="204"/>
      <c r="K4" s="204"/>
      <c r="L4" s="204"/>
      <c r="M4" s="204"/>
      <c r="N4" s="204"/>
      <c r="O4" s="204"/>
      <c r="P4" s="204"/>
      <c r="Q4" s="204"/>
      <c r="R4" s="204"/>
    </row>
    <row r="5" spans="1:45" ht="15.75">
      <c r="A5" s="343"/>
      <c r="B5" s="343"/>
      <c r="C5" s="343"/>
      <c r="D5" s="343"/>
      <c r="E5" s="343"/>
      <c r="F5" s="343"/>
      <c r="G5" s="343"/>
      <c r="H5" s="343"/>
      <c r="I5" s="343"/>
      <c r="J5" s="343"/>
      <c r="K5" s="343"/>
      <c r="L5" s="343"/>
      <c r="M5" s="343"/>
      <c r="N5" s="343"/>
      <c r="O5" s="343"/>
      <c r="P5" s="343"/>
      <c r="Q5" s="343"/>
      <c r="R5" s="343"/>
    </row>
    <row r="6" spans="1:45" ht="15.75">
      <c r="A6" s="327" t="s">
        <v>107</v>
      </c>
      <c r="B6" s="327"/>
      <c r="C6" s="327"/>
      <c r="D6" s="327"/>
      <c r="E6" s="327"/>
      <c r="F6" s="327"/>
      <c r="G6" s="327"/>
      <c r="H6" s="327"/>
      <c r="I6" s="327"/>
      <c r="J6" s="327"/>
      <c r="K6" s="327"/>
      <c r="L6" s="327"/>
      <c r="M6" s="327"/>
      <c r="N6" s="327"/>
      <c r="O6" s="327"/>
      <c r="P6" s="327"/>
      <c r="Q6" s="327"/>
      <c r="R6" s="327"/>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row>
    <row r="7" spans="1:45" ht="15.75">
      <c r="A7" s="52" t="s">
        <v>57</v>
      </c>
      <c r="B7" s="52"/>
      <c r="C7" s="52"/>
      <c r="D7" s="52"/>
      <c r="E7" s="52"/>
      <c r="F7" s="52"/>
      <c r="G7" s="52"/>
      <c r="H7" s="52"/>
      <c r="I7" s="52"/>
      <c r="J7" s="52"/>
      <c r="K7" s="52"/>
      <c r="L7" s="52"/>
      <c r="M7" s="52"/>
      <c r="N7" s="52"/>
      <c r="O7" s="52"/>
      <c r="P7" s="52"/>
      <c r="Q7" s="52"/>
      <c r="R7" s="52"/>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row>
    <row r="8" spans="1:45" ht="15.75">
      <c r="A8" s="44"/>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row>
    <row r="9" spans="1:45" ht="15.75">
      <c r="A9" s="55" t="s">
        <v>61</v>
      </c>
      <c r="B9" s="55"/>
      <c r="C9" s="55"/>
      <c r="D9" s="55"/>
      <c r="E9" s="55"/>
      <c r="F9" s="55"/>
      <c r="G9" s="55"/>
      <c r="H9" s="55"/>
      <c r="I9" s="55"/>
      <c r="J9" s="55"/>
      <c r="K9" s="55"/>
      <c r="L9" s="55"/>
      <c r="M9" s="55"/>
      <c r="N9" s="55"/>
      <c r="O9" s="55"/>
      <c r="P9" s="55"/>
      <c r="Q9" s="55"/>
      <c r="R9" s="55"/>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row>
    <row r="10" spans="1:45" ht="15" customHeight="1">
      <c r="A10" s="344"/>
      <c r="B10" s="344"/>
      <c r="C10" s="344"/>
      <c r="D10" s="344"/>
      <c r="E10" s="344"/>
      <c r="F10" s="344"/>
      <c r="G10" s="344"/>
      <c r="H10" s="344"/>
      <c r="I10" s="344"/>
      <c r="J10" s="344"/>
      <c r="K10" s="344"/>
      <c r="L10" s="344"/>
      <c r="M10" s="344"/>
      <c r="N10" s="344"/>
      <c r="O10" s="344"/>
      <c r="P10" s="344"/>
      <c r="Q10" s="344"/>
      <c r="R10" s="344"/>
      <c r="S10" s="345"/>
    </row>
    <row r="11" spans="1:45" s="3" customFormat="1" ht="184.5" customHeight="1">
      <c r="A11" s="346" t="s">
        <v>55</v>
      </c>
      <c r="B11" s="346" t="s">
        <v>54</v>
      </c>
      <c r="C11" s="346" t="s">
        <v>53</v>
      </c>
      <c r="D11" s="347" t="s">
        <v>634</v>
      </c>
      <c r="E11" s="347" t="s">
        <v>635</v>
      </c>
      <c r="F11" s="346" t="s">
        <v>636</v>
      </c>
      <c r="G11" s="348" t="s">
        <v>637</v>
      </c>
      <c r="H11" s="346" t="s">
        <v>638</v>
      </c>
      <c r="I11" s="346" t="s">
        <v>639</v>
      </c>
      <c r="J11" s="346" t="s">
        <v>640</v>
      </c>
      <c r="K11" s="346" t="s">
        <v>641</v>
      </c>
      <c r="L11" s="349" t="s">
        <v>642</v>
      </c>
      <c r="M11" s="350" t="s">
        <v>643</v>
      </c>
      <c r="N11" s="41" t="s">
        <v>644</v>
      </c>
      <c r="O11" s="351" t="s">
        <v>645</v>
      </c>
      <c r="P11" s="351" t="s">
        <v>646</v>
      </c>
      <c r="Q11" s="351" t="s">
        <v>647</v>
      </c>
      <c r="R11" s="346" t="s">
        <v>648</v>
      </c>
    </row>
    <row r="12" spans="1:45" ht="18.75" customHeight="1">
      <c r="A12" s="352">
        <v>1</v>
      </c>
      <c r="B12" s="352">
        <v>2</v>
      </c>
      <c r="C12" s="352">
        <v>3</v>
      </c>
      <c r="D12" s="352">
        <v>4</v>
      </c>
      <c r="E12" s="352">
        <v>5</v>
      </c>
      <c r="F12" s="352">
        <v>6</v>
      </c>
      <c r="G12" s="352">
        <v>7</v>
      </c>
      <c r="H12" s="352">
        <v>8</v>
      </c>
      <c r="I12" s="352">
        <v>9</v>
      </c>
      <c r="J12" s="352">
        <v>10</v>
      </c>
      <c r="K12" s="352">
        <v>11</v>
      </c>
      <c r="L12" s="352">
        <v>12</v>
      </c>
      <c r="M12" s="352">
        <v>13</v>
      </c>
      <c r="N12" s="352">
        <v>14</v>
      </c>
      <c r="O12" s="352">
        <v>15</v>
      </c>
      <c r="P12" s="352">
        <v>16</v>
      </c>
      <c r="Q12" s="352">
        <v>17</v>
      </c>
      <c r="R12" s="352">
        <v>18</v>
      </c>
      <c r="T12" s="2"/>
      <c r="U12" s="2"/>
      <c r="V12" s="2"/>
      <c r="W12" s="2"/>
      <c r="X12" s="2"/>
      <c r="Y12" s="2"/>
      <c r="Z12" s="2"/>
      <c r="AA12" s="2"/>
      <c r="AB12" s="2"/>
      <c r="AC12" s="2"/>
    </row>
    <row r="13" spans="1:45" ht="15.75">
      <c r="A13" s="238" t="str">
        <f>'[9]9'!A23</f>
        <v>0</v>
      </c>
      <c r="B13" s="238" t="str">
        <f>'[9]9'!B23</f>
        <v>ВСЕГО по инвестиционной программе, в том числе:</v>
      </c>
      <c r="C13" s="238" t="s">
        <v>22</v>
      </c>
      <c r="D13" s="353" t="s">
        <v>22</v>
      </c>
      <c r="E13" s="353" t="s">
        <v>22</v>
      </c>
      <c r="F13" s="353" t="s">
        <v>22</v>
      </c>
      <c r="G13" s="353" t="s">
        <v>22</v>
      </c>
      <c r="H13" s="353" t="s">
        <v>22</v>
      </c>
      <c r="I13" s="353" t="s">
        <v>22</v>
      </c>
      <c r="J13" s="353" t="s">
        <v>22</v>
      </c>
      <c r="K13" s="353" t="s">
        <v>22</v>
      </c>
      <c r="L13" s="353" t="s">
        <v>22</v>
      </c>
      <c r="M13" s="353" t="s">
        <v>22</v>
      </c>
      <c r="N13" s="353" t="s">
        <v>22</v>
      </c>
      <c r="O13" s="353" t="s">
        <v>22</v>
      </c>
      <c r="P13" s="353" t="s">
        <v>22</v>
      </c>
      <c r="Q13" s="353" t="s">
        <v>22</v>
      </c>
      <c r="R13" s="353" t="s">
        <v>22</v>
      </c>
      <c r="T13" s="2"/>
      <c r="U13" s="2"/>
      <c r="V13" s="2"/>
      <c r="W13" s="2"/>
      <c r="X13" s="2"/>
      <c r="Y13" s="2"/>
      <c r="Z13" s="2"/>
      <c r="AA13" s="2"/>
      <c r="AB13" s="2"/>
      <c r="AC13" s="2"/>
    </row>
    <row r="14" spans="1:45" ht="31.5" customHeight="1">
      <c r="A14" s="238" t="str">
        <f>'[9]9'!A24</f>
        <v>0.1</v>
      </c>
      <c r="B14" s="238" t="str">
        <f>'[9]9'!B24</f>
        <v>Технологическое присоединение, всего</v>
      </c>
      <c r="C14" s="238" t="s">
        <v>22</v>
      </c>
      <c r="D14" s="353" t="s">
        <v>22</v>
      </c>
      <c r="E14" s="353" t="s">
        <v>22</v>
      </c>
      <c r="F14" s="353" t="s">
        <v>22</v>
      </c>
      <c r="G14" s="353" t="s">
        <v>22</v>
      </c>
      <c r="H14" s="353" t="s">
        <v>22</v>
      </c>
      <c r="I14" s="353" t="s">
        <v>22</v>
      </c>
      <c r="J14" s="353" t="s">
        <v>22</v>
      </c>
      <c r="K14" s="353" t="s">
        <v>22</v>
      </c>
      <c r="L14" s="353" t="s">
        <v>22</v>
      </c>
      <c r="M14" s="353" t="s">
        <v>22</v>
      </c>
      <c r="N14" s="353" t="s">
        <v>22</v>
      </c>
      <c r="O14" s="353" t="s">
        <v>22</v>
      </c>
      <c r="P14" s="353" t="s">
        <v>22</v>
      </c>
      <c r="Q14" s="353" t="s">
        <v>22</v>
      </c>
      <c r="R14" s="353" t="s">
        <v>22</v>
      </c>
      <c r="T14" s="2"/>
      <c r="U14" s="2"/>
      <c r="V14" s="2"/>
      <c r="W14" s="2"/>
      <c r="X14" s="2"/>
      <c r="Y14" s="2"/>
      <c r="Z14" s="2"/>
      <c r="AA14" s="2"/>
      <c r="AB14" s="2"/>
      <c r="AC14" s="2"/>
    </row>
    <row r="15" spans="1:45" ht="31.5">
      <c r="A15" s="238" t="str">
        <f>'[9]9'!A25</f>
        <v>0.2</v>
      </c>
      <c r="B15" s="238" t="str">
        <f>'[9]9'!B25</f>
        <v>Реконструкция, модернизация, техническое перевооружение, всего</v>
      </c>
      <c r="C15" s="238" t="s">
        <v>22</v>
      </c>
      <c r="D15" s="353" t="s">
        <v>22</v>
      </c>
      <c r="E15" s="353" t="s">
        <v>22</v>
      </c>
      <c r="F15" s="353" t="s">
        <v>22</v>
      </c>
      <c r="G15" s="353" t="s">
        <v>22</v>
      </c>
      <c r="H15" s="353" t="s">
        <v>22</v>
      </c>
      <c r="I15" s="353" t="s">
        <v>22</v>
      </c>
      <c r="J15" s="353" t="s">
        <v>22</v>
      </c>
      <c r="K15" s="353" t="s">
        <v>22</v>
      </c>
      <c r="L15" s="353" t="s">
        <v>22</v>
      </c>
      <c r="M15" s="353" t="s">
        <v>22</v>
      </c>
      <c r="N15" s="353" t="s">
        <v>22</v>
      </c>
      <c r="O15" s="353" t="s">
        <v>22</v>
      </c>
      <c r="P15" s="353" t="s">
        <v>22</v>
      </c>
      <c r="Q15" s="353" t="s">
        <v>22</v>
      </c>
      <c r="R15" s="353" t="s">
        <v>22</v>
      </c>
      <c r="T15" s="2"/>
      <c r="U15" s="2"/>
      <c r="V15" s="2"/>
      <c r="W15" s="2"/>
      <c r="X15" s="2"/>
      <c r="Y15" s="2"/>
      <c r="Z15" s="2"/>
      <c r="AA15" s="2"/>
      <c r="AB15" s="2"/>
      <c r="AC15" s="2"/>
    </row>
    <row r="16" spans="1:45" ht="15.75">
      <c r="A16" s="238" t="str">
        <f>'[9]9'!A26</f>
        <v>0.6</v>
      </c>
      <c r="B16" s="238" t="str">
        <f>'[9]9'!B26</f>
        <v>Прочие инвестиционные проекты, всего</v>
      </c>
      <c r="C16" s="238" t="s">
        <v>22</v>
      </c>
      <c r="D16" s="353" t="s">
        <v>22</v>
      </c>
      <c r="E16" s="353" t="s">
        <v>22</v>
      </c>
      <c r="F16" s="353" t="s">
        <v>22</v>
      </c>
      <c r="G16" s="353" t="s">
        <v>22</v>
      </c>
      <c r="H16" s="353" t="s">
        <v>22</v>
      </c>
      <c r="I16" s="353" t="s">
        <v>22</v>
      </c>
      <c r="J16" s="353" t="s">
        <v>22</v>
      </c>
      <c r="K16" s="353" t="s">
        <v>22</v>
      </c>
      <c r="L16" s="353" t="s">
        <v>22</v>
      </c>
      <c r="M16" s="353" t="s">
        <v>22</v>
      </c>
      <c r="N16" s="353" t="s">
        <v>22</v>
      </c>
      <c r="O16" s="353" t="s">
        <v>22</v>
      </c>
      <c r="P16" s="353" t="s">
        <v>22</v>
      </c>
      <c r="Q16" s="353" t="s">
        <v>22</v>
      </c>
      <c r="R16" s="353" t="s">
        <v>22</v>
      </c>
      <c r="T16" s="2"/>
      <c r="U16" s="2"/>
      <c r="V16" s="2"/>
      <c r="W16" s="2"/>
      <c r="X16" s="2"/>
      <c r="Y16" s="2"/>
      <c r="Z16" s="2"/>
      <c r="AA16" s="2"/>
      <c r="AB16" s="2"/>
      <c r="AC16" s="2"/>
    </row>
    <row r="17" spans="1:29" ht="15.75">
      <c r="A17" s="238">
        <f>'[9]9'!A27</f>
        <v>0</v>
      </c>
      <c r="B17" s="238" t="str">
        <f>'[9]9'!B27</f>
        <v>Технологическое присоединение, всего, в том числе:</v>
      </c>
      <c r="C17" s="238" t="s">
        <v>22</v>
      </c>
      <c r="D17" s="353" t="s">
        <v>22</v>
      </c>
      <c r="E17" s="353" t="s">
        <v>22</v>
      </c>
      <c r="F17" s="353" t="s">
        <v>22</v>
      </c>
      <c r="G17" s="353" t="s">
        <v>22</v>
      </c>
      <c r="H17" s="353" t="s">
        <v>22</v>
      </c>
      <c r="I17" s="353" t="s">
        <v>22</v>
      </c>
      <c r="J17" s="353" t="s">
        <v>22</v>
      </c>
      <c r="K17" s="353" t="s">
        <v>22</v>
      </c>
      <c r="L17" s="353" t="s">
        <v>22</v>
      </c>
      <c r="M17" s="353" t="s">
        <v>22</v>
      </c>
      <c r="N17" s="353" t="s">
        <v>22</v>
      </c>
      <c r="O17" s="353" t="s">
        <v>22</v>
      </c>
      <c r="P17" s="353" t="s">
        <v>22</v>
      </c>
      <c r="Q17" s="353" t="s">
        <v>22</v>
      </c>
      <c r="R17" s="353" t="s">
        <v>22</v>
      </c>
      <c r="T17" s="2"/>
      <c r="U17" s="2"/>
      <c r="V17" s="2"/>
      <c r="W17" s="2"/>
      <c r="X17" s="2"/>
      <c r="Y17" s="2"/>
      <c r="Z17" s="2"/>
      <c r="AA17" s="2"/>
      <c r="AB17" s="2"/>
      <c r="AC17" s="2"/>
    </row>
    <row r="18" spans="1:29" ht="15.75">
      <c r="A18" s="238">
        <f>'[9]9'!A28</f>
        <v>0</v>
      </c>
      <c r="B18" s="238" t="str">
        <f>'[9]9'!B28</f>
        <v>Республика Марий Эл</v>
      </c>
      <c r="C18" s="238" t="s">
        <v>22</v>
      </c>
      <c r="D18" s="353" t="s">
        <v>22</v>
      </c>
      <c r="E18" s="353" t="s">
        <v>22</v>
      </c>
      <c r="F18" s="353" t="s">
        <v>22</v>
      </c>
      <c r="G18" s="353" t="s">
        <v>22</v>
      </c>
      <c r="H18" s="353" t="s">
        <v>22</v>
      </c>
      <c r="I18" s="353" t="s">
        <v>22</v>
      </c>
      <c r="J18" s="353" t="s">
        <v>22</v>
      </c>
      <c r="K18" s="353" t="s">
        <v>22</v>
      </c>
      <c r="L18" s="353" t="s">
        <v>22</v>
      </c>
      <c r="M18" s="353" t="s">
        <v>22</v>
      </c>
      <c r="N18" s="353" t="s">
        <v>22</v>
      </c>
      <c r="O18" s="353" t="s">
        <v>22</v>
      </c>
      <c r="P18" s="353" t="s">
        <v>22</v>
      </c>
      <c r="Q18" s="353" t="s">
        <v>22</v>
      </c>
      <c r="R18" s="353" t="s">
        <v>22</v>
      </c>
      <c r="T18" s="2"/>
      <c r="U18" s="2"/>
      <c r="V18" s="2"/>
      <c r="W18" s="2"/>
      <c r="X18" s="2"/>
      <c r="Y18" s="2"/>
      <c r="Z18" s="2"/>
      <c r="AA18" s="2"/>
      <c r="AB18" s="2"/>
      <c r="AC18" s="2"/>
    </row>
    <row r="19" spans="1:29" ht="47.25">
      <c r="A19" s="238" t="str">
        <f>'[9]9'!A29</f>
        <v>1.2.2</v>
      </c>
      <c r="B19" s="238" t="str">
        <f>'[9]9'!B29</f>
        <v>Реконструкция, модернизация, техническое перевооружение линий электропередачи, всего, в том числе:</v>
      </c>
      <c r="C19" s="238" t="s">
        <v>22</v>
      </c>
      <c r="D19" s="353" t="s">
        <v>22</v>
      </c>
      <c r="E19" s="353" t="s">
        <v>22</v>
      </c>
      <c r="F19" s="353" t="s">
        <v>22</v>
      </c>
      <c r="G19" s="353" t="s">
        <v>22</v>
      </c>
      <c r="H19" s="353" t="s">
        <v>22</v>
      </c>
      <c r="I19" s="353" t="s">
        <v>22</v>
      </c>
      <c r="J19" s="353" t="s">
        <v>22</v>
      </c>
      <c r="K19" s="353" t="s">
        <v>22</v>
      </c>
      <c r="L19" s="353" t="s">
        <v>22</v>
      </c>
      <c r="M19" s="353" t="s">
        <v>22</v>
      </c>
      <c r="N19" s="353" t="s">
        <v>22</v>
      </c>
      <c r="O19" s="353" t="s">
        <v>22</v>
      </c>
      <c r="P19" s="353" t="s">
        <v>22</v>
      </c>
      <c r="Q19" s="353" t="s">
        <v>22</v>
      </c>
      <c r="R19" s="353" t="s">
        <v>22</v>
      </c>
      <c r="T19" s="2"/>
      <c r="U19" s="2"/>
      <c r="V19" s="2"/>
      <c r="W19" s="2"/>
      <c r="X19" s="2"/>
      <c r="Y19" s="2"/>
      <c r="Z19" s="2"/>
      <c r="AA19" s="2"/>
      <c r="AB19" s="2"/>
      <c r="AC19" s="2"/>
    </row>
    <row r="20" spans="1:29" ht="31.5">
      <c r="A20" s="238" t="str">
        <f>'[9]9'!A30</f>
        <v>1.2.2.1</v>
      </c>
      <c r="B20" s="238" t="str">
        <f>'[9]9'!B30</f>
        <v>Реконструкция линий электропередачи, всего, в том числе:</v>
      </c>
      <c r="C20" s="238" t="s">
        <v>22</v>
      </c>
      <c r="D20" s="353" t="s">
        <v>22</v>
      </c>
      <c r="E20" s="353" t="s">
        <v>22</v>
      </c>
      <c r="F20" s="353" t="s">
        <v>22</v>
      </c>
      <c r="G20" s="353" t="s">
        <v>22</v>
      </c>
      <c r="H20" s="353" t="s">
        <v>22</v>
      </c>
      <c r="I20" s="353" t="s">
        <v>22</v>
      </c>
      <c r="J20" s="353" t="s">
        <v>22</v>
      </c>
      <c r="K20" s="353" t="s">
        <v>22</v>
      </c>
      <c r="L20" s="353" t="s">
        <v>22</v>
      </c>
      <c r="M20" s="353" t="s">
        <v>22</v>
      </c>
      <c r="N20" s="353" t="s">
        <v>22</v>
      </c>
      <c r="O20" s="353" t="s">
        <v>22</v>
      </c>
      <c r="P20" s="353" t="s">
        <v>22</v>
      </c>
      <c r="Q20" s="353" t="s">
        <v>22</v>
      </c>
      <c r="R20" s="353" t="s">
        <v>22</v>
      </c>
      <c r="T20" s="2"/>
      <c r="U20" s="2"/>
      <c r="V20" s="2"/>
      <c r="W20" s="2"/>
      <c r="X20" s="2"/>
      <c r="Y20" s="2"/>
      <c r="Z20" s="2"/>
      <c r="AA20" s="2"/>
      <c r="AB20" s="2"/>
      <c r="AC20" s="2"/>
    </row>
    <row r="21" spans="1:29" ht="106.5" customHeight="1">
      <c r="A21" s="257" t="s">
        <v>252</v>
      </c>
      <c r="B21" s="297" t="s">
        <v>7</v>
      </c>
      <c r="C21" s="259" t="s">
        <v>72</v>
      </c>
      <c r="D21" s="346" t="s">
        <v>649</v>
      </c>
      <c r="E21" s="346" t="s">
        <v>13</v>
      </c>
      <c r="F21" s="346" t="s">
        <v>650</v>
      </c>
      <c r="G21" s="352" t="s">
        <v>651</v>
      </c>
      <c r="H21" s="352" t="s">
        <v>652</v>
      </c>
      <c r="I21" s="352" t="s">
        <v>652</v>
      </c>
      <c r="J21" s="352" t="s">
        <v>652</v>
      </c>
      <c r="K21" s="352" t="s">
        <v>652</v>
      </c>
      <c r="L21" s="352" t="s">
        <v>652</v>
      </c>
      <c r="M21" s="352" t="s">
        <v>653</v>
      </c>
      <c r="N21" s="352" t="s">
        <v>652</v>
      </c>
      <c r="O21" s="352" t="s">
        <v>652</v>
      </c>
      <c r="P21" s="352" t="s">
        <v>652</v>
      </c>
      <c r="Q21" s="352" t="s">
        <v>652</v>
      </c>
      <c r="R21" s="352" t="s">
        <v>652</v>
      </c>
      <c r="T21" s="2"/>
      <c r="U21" s="2"/>
      <c r="V21" s="2"/>
      <c r="W21" s="2"/>
      <c r="X21" s="2"/>
      <c r="Y21" s="2"/>
      <c r="Z21" s="2"/>
      <c r="AA21" s="2"/>
      <c r="AB21" s="2"/>
      <c r="AC21" s="2"/>
    </row>
    <row r="22" spans="1:29" ht="106.5" customHeight="1">
      <c r="A22" s="257" t="s">
        <v>73</v>
      </c>
      <c r="B22" s="297" t="s">
        <v>74</v>
      </c>
      <c r="C22" s="259" t="s">
        <v>72</v>
      </c>
      <c r="D22" s="346" t="s">
        <v>649</v>
      </c>
      <c r="E22" s="346" t="s">
        <v>13</v>
      </c>
      <c r="F22" s="346" t="s">
        <v>650</v>
      </c>
      <c r="G22" s="352" t="s">
        <v>651</v>
      </c>
      <c r="H22" s="352" t="s">
        <v>652</v>
      </c>
      <c r="I22" s="352" t="s">
        <v>652</v>
      </c>
      <c r="J22" s="352" t="s">
        <v>652</v>
      </c>
      <c r="K22" s="352" t="s">
        <v>652</v>
      </c>
      <c r="L22" s="352" t="s">
        <v>652</v>
      </c>
      <c r="M22" s="352" t="s">
        <v>653</v>
      </c>
      <c r="N22" s="352" t="s">
        <v>652</v>
      </c>
      <c r="O22" s="352" t="s">
        <v>652</v>
      </c>
      <c r="P22" s="352" t="s">
        <v>652</v>
      </c>
      <c r="Q22" s="352" t="s">
        <v>652</v>
      </c>
      <c r="R22" s="352" t="s">
        <v>652</v>
      </c>
      <c r="T22" s="2"/>
      <c r="U22" s="2"/>
      <c r="V22" s="2"/>
      <c r="W22" s="2"/>
      <c r="X22" s="2"/>
      <c r="Y22" s="2"/>
      <c r="Z22" s="2"/>
      <c r="AA22" s="2"/>
      <c r="AB22" s="2"/>
      <c r="AC22" s="2"/>
    </row>
    <row r="23" spans="1:29" ht="106.5" customHeight="1">
      <c r="A23" s="257" t="s">
        <v>257</v>
      </c>
      <c r="B23" s="258" t="s">
        <v>80</v>
      </c>
      <c r="C23" s="259" t="s">
        <v>72</v>
      </c>
      <c r="D23" s="346" t="s">
        <v>649</v>
      </c>
      <c r="E23" s="346" t="s">
        <v>13</v>
      </c>
      <c r="F23" s="346" t="s">
        <v>650</v>
      </c>
      <c r="G23" s="352" t="s">
        <v>651</v>
      </c>
      <c r="H23" s="352" t="s">
        <v>652</v>
      </c>
      <c r="I23" s="352" t="s">
        <v>652</v>
      </c>
      <c r="J23" s="352" t="s">
        <v>652</v>
      </c>
      <c r="K23" s="352" t="s">
        <v>652</v>
      </c>
      <c r="L23" s="352" t="s">
        <v>652</v>
      </c>
      <c r="M23" s="352" t="s">
        <v>653</v>
      </c>
      <c r="N23" s="352" t="s">
        <v>652</v>
      </c>
      <c r="O23" s="352" t="s">
        <v>652</v>
      </c>
      <c r="P23" s="352" t="s">
        <v>652</v>
      </c>
      <c r="Q23" s="352" t="s">
        <v>652</v>
      </c>
      <c r="R23" s="352" t="s">
        <v>652</v>
      </c>
      <c r="T23" s="2"/>
      <c r="U23" s="2"/>
      <c r="V23" s="2"/>
      <c r="W23" s="2"/>
      <c r="X23" s="2"/>
      <c r="Y23" s="2"/>
      <c r="Z23" s="2"/>
      <c r="AA23" s="2"/>
      <c r="AB23" s="2"/>
      <c r="AC23" s="2"/>
    </row>
    <row r="24" spans="1:29" ht="106.5" customHeight="1">
      <c r="A24" s="257" t="s">
        <v>258</v>
      </c>
      <c r="B24" s="258" t="s">
        <v>82</v>
      </c>
      <c r="C24" s="259" t="s">
        <v>75</v>
      </c>
      <c r="D24" s="346" t="s">
        <v>649</v>
      </c>
      <c r="E24" s="346" t="s">
        <v>13</v>
      </c>
      <c r="F24" s="346" t="s">
        <v>650</v>
      </c>
      <c r="G24" s="352" t="s">
        <v>651</v>
      </c>
      <c r="H24" s="352" t="s">
        <v>652</v>
      </c>
      <c r="I24" s="352" t="s">
        <v>652</v>
      </c>
      <c r="J24" s="352" t="s">
        <v>652</v>
      </c>
      <c r="K24" s="352" t="s">
        <v>652</v>
      </c>
      <c r="L24" s="352" t="s">
        <v>652</v>
      </c>
      <c r="M24" s="352" t="s">
        <v>653</v>
      </c>
      <c r="N24" s="352" t="s">
        <v>652</v>
      </c>
      <c r="O24" s="352" t="s">
        <v>652</v>
      </c>
      <c r="P24" s="352" t="s">
        <v>652</v>
      </c>
      <c r="Q24" s="352" t="s">
        <v>652</v>
      </c>
      <c r="R24" s="352" t="s">
        <v>652</v>
      </c>
      <c r="T24" s="2"/>
      <c r="U24" s="2"/>
      <c r="V24" s="2"/>
      <c r="W24" s="2"/>
      <c r="X24" s="2"/>
      <c r="Y24" s="2"/>
      <c r="Z24" s="2"/>
      <c r="AA24" s="2"/>
      <c r="AB24" s="2"/>
      <c r="AC24" s="2"/>
    </row>
    <row r="25" spans="1:29" ht="106.5" customHeight="1">
      <c r="A25" s="257" t="s">
        <v>259</v>
      </c>
      <c r="B25" s="258" t="s">
        <v>83</v>
      </c>
      <c r="C25" s="259" t="s">
        <v>75</v>
      </c>
      <c r="D25" s="346" t="s">
        <v>649</v>
      </c>
      <c r="E25" s="346" t="s">
        <v>13</v>
      </c>
      <c r="F25" s="346" t="s">
        <v>650</v>
      </c>
      <c r="G25" s="352" t="s">
        <v>651</v>
      </c>
      <c r="H25" s="352" t="s">
        <v>652</v>
      </c>
      <c r="I25" s="352" t="s">
        <v>652</v>
      </c>
      <c r="J25" s="352" t="s">
        <v>652</v>
      </c>
      <c r="K25" s="352" t="s">
        <v>652</v>
      </c>
      <c r="L25" s="352" t="s">
        <v>652</v>
      </c>
      <c r="M25" s="352" t="s">
        <v>653</v>
      </c>
      <c r="N25" s="352" t="s">
        <v>652</v>
      </c>
      <c r="O25" s="352" t="s">
        <v>652</v>
      </c>
      <c r="P25" s="352" t="s">
        <v>652</v>
      </c>
      <c r="Q25" s="352" t="s">
        <v>652</v>
      </c>
      <c r="R25" s="352" t="s">
        <v>652</v>
      </c>
      <c r="T25" s="2"/>
      <c r="U25" s="2"/>
      <c r="V25" s="2"/>
      <c r="W25" s="2"/>
      <c r="X25" s="2"/>
      <c r="Y25" s="2"/>
      <c r="Z25" s="2"/>
      <c r="AA25" s="2"/>
      <c r="AB25" s="2"/>
      <c r="AC25" s="2"/>
    </row>
    <row r="26" spans="1:29" ht="106.5" customHeight="1">
      <c r="A26" s="257" t="s">
        <v>260</v>
      </c>
      <c r="B26" s="258" t="s">
        <v>85</v>
      </c>
      <c r="C26" s="259" t="s">
        <v>86</v>
      </c>
      <c r="D26" s="346" t="s">
        <v>649</v>
      </c>
      <c r="E26" s="346" t="s">
        <v>13</v>
      </c>
      <c r="F26" s="346" t="s">
        <v>654</v>
      </c>
      <c r="G26" s="352" t="s">
        <v>651</v>
      </c>
      <c r="H26" s="352" t="s">
        <v>652</v>
      </c>
      <c r="I26" s="352" t="s">
        <v>652</v>
      </c>
      <c r="J26" s="352" t="s">
        <v>652</v>
      </c>
      <c r="K26" s="352" t="s">
        <v>652</v>
      </c>
      <c r="L26" s="352" t="s">
        <v>652</v>
      </c>
      <c r="M26" s="352" t="s">
        <v>653</v>
      </c>
      <c r="N26" s="352" t="s">
        <v>652</v>
      </c>
      <c r="O26" s="352" t="s">
        <v>652</v>
      </c>
      <c r="P26" s="352" t="s">
        <v>652</v>
      </c>
      <c r="Q26" s="352" t="s">
        <v>652</v>
      </c>
      <c r="R26" s="352" t="s">
        <v>652</v>
      </c>
      <c r="T26" s="2"/>
      <c r="U26" s="2"/>
      <c r="V26" s="2"/>
      <c r="W26" s="2"/>
      <c r="X26" s="2"/>
      <c r="Y26" s="2"/>
      <c r="Z26" s="2"/>
      <c r="AA26" s="2"/>
      <c r="AB26" s="2"/>
      <c r="AC26" s="2"/>
    </row>
    <row r="27" spans="1:29" ht="106.5" customHeight="1">
      <c r="A27" s="257" t="s">
        <v>261</v>
      </c>
      <c r="B27" s="258" t="s">
        <v>90</v>
      </c>
      <c r="C27" s="259" t="s">
        <v>86</v>
      </c>
      <c r="D27" s="346" t="s">
        <v>649</v>
      </c>
      <c r="E27" s="346" t="s">
        <v>13</v>
      </c>
      <c r="F27" s="346" t="s">
        <v>654</v>
      </c>
      <c r="G27" s="352" t="s">
        <v>651</v>
      </c>
      <c r="H27" s="352" t="s">
        <v>652</v>
      </c>
      <c r="I27" s="352" t="s">
        <v>652</v>
      </c>
      <c r="J27" s="352" t="s">
        <v>652</v>
      </c>
      <c r="K27" s="352" t="s">
        <v>652</v>
      </c>
      <c r="L27" s="352" t="s">
        <v>652</v>
      </c>
      <c r="M27" s="352" t="s">
        <v>653</v>
      </c>
      <c r="N27" s="352" t="s">
        <v>652</v>
      </c>
      <c r="O27" s="352" t="s">
        <v>652</v>
      </c>
      <c r="P27" s="352" t="s">
        <v>652</v>
      </c>
      <c r="Q27" s="352" t="s">
        <v>652</v>
      </c>
      <c r="R27" s="352" t="s">
        <v>652</v>
      </c>
      <c r="T27" s="2"/>
      <c r="U27" s="2"/>
      <c r="V27" s="2"/>
      <c r="W27" s="2"/>
      <c r="X27" s="2"/>
      <c r="Y27" s="2"/>
      <c r="Z27" s="2"/>
      <c r="AA27" s="2"/>
      <c r="AB27" s="2"/>
      <c r="AC27" s="2"/>
    </row>
    <row r="28" spans="1:29" ht="106.5" customHeight="1">
      <c r="A28" s="257" t="s">
        <v>262</v>
      </c>
      <c r="B28" s="258" t="s">
        <v>91</v>
      </c>
      <c r="C28" s="259" t="s">
        <v>92</v>
      </c>
      <c r="D28" s="346" t="s">
        <v>649</v>
      </c>
      <c r="E28" s="346" t="s">
        <v>13</v>
      </c>
      <c r="F28" s="346" t="s">
        <v>654</v>
      </c>
      <c r="G28" s="352" t="s">
        <v>651</v>
      </c>
      <c r="H28" s="352" t="s">
        <v>652</v>
      </c>
      <c r="I28" s="352" t="s">
        <v>652</v>
      </c>
      <c r="J28" s="352" t="s">
        <v>652</v>
      </c>
      <c r="K28" s="352" t="s">
        <v>652</v>
      </c>
      <c r="L28" s="352" t="s">
        <v>652</v>
      </c>
      <c r="M28" s="352" t="s">
        <v>653</v>
      </c>
      <c r="N28" s="352" t="s">
        <v>652</v>
      </c>
      <c r="O28" s="352" t="s">
        <v>652</v>
      </c>
      <c r="P28" s="352" t="s">
        <v>652</v>
      </c>
      <c r="Q28" s="352" t="s">
        <v>652</v>
      </c>
      <c r="R28" s="352" t="s">
        <v>652</v>
      </c>
      <c r="T28" s="2"/>
      <c r="U28" s="2"/>
      <c r="V28" s="2"/>
      <c r="W28" s="2"/>
      <c r="X28" s="2"/>
      <c r="Y28" s="2"/>
      <c r="Z28" s="2"/>
      <c r="AA28" s="2"/>
      <c r="AB28" s="2"/>
      <c r="AC28" s="2"/>
    </row>
    <row r="29" spans="1:29" ht="106.5" customHeight="1">
      <c r="A29" s="257" t="s">
        <v>263</v>
      </c>
      <c r="B29" s="258" t="s">
        <v>93</v>
      </c>
      <c r="C29" s="259" t="s">
        <v>94</v>
      </c>
      <c r="D29" s="346" t="s">
        <v>649</v>
      </c>
      <c r="E29" s="346" t="s">
        <v>13</v>
      </c>
      <c r="F29" s="346" t="s">
        <v>654</v>
      </c>
      <c r="G29" s="352" t="s">
        <v>651</v>
      </c>
      <c r="H29" s="352" t="s">
        <v>652</v>
      </c>
      <c r="I29" s="352" t="s">
        <v>652</v>
      </c>
      <c r="J29" s="352" t="s">
        <v>652</v>
      </c>
      <c r="K29" s="352" t="s">
        <v>652</v>
      </c>
      <c r="L29" s="352" t="s">
        <v>652</v>
      </c>
      <c r="M29" s="352" t="s">
        <v>653</v>
      </c>
      <c r="N29" s="352" t="s">
        <v>652</v>
      </c>
      <c r="O29" s="352" t="s">
        <v>652</v>
      </c>
      <c r="P29" s="352" t="s">
        <v>652</v>
      </c>
      <c r="Q29" s="352" t="s">
        <v>652</v>
      </c>
      <c r="R29" s="352" t="s">
        <v>652</v>
      </c>
      <c r="T29" s="2"/>
      <c r="U29" s="2"/>
      <c r="V29" s="2"/>
      <c r="W29" s="2"/>
      <c r="X29" s="2"/>
      <c r="Y29" s="2"/>
      <c r="Z29" s="2"/>
      <c r="AA29" s="2"/>
      <c r="AB29" s="2"/>
      <c r="AC29" s="2"/>
    </row>
    <row r="30" spans="1:29" ht="37.5" customHeight="1">
      <c r="A30" s="238" t="str">
        <f>'[9]9'!A32</f>
        <v>1.6</v>
      </c>
      <c r="B30" s="238" t="str">
        <f>'[9]9'!B32</f>
        <v>Прочие инвестиционные проекты, всего, в том числе:</v>
      </c>
      <c r="C30" s="238"/>
      <c r="D30" s="354"/>
      <c r="E30" s="355"/>
      <c r="F30" s="354"/>
      <c r="G30" s="354"/>
      <c r="H30" s="354"/>
      <c r="I30" s="354"/>
      <c r="J30" s="354"/>
      <c r="K30" s="354"/>
      <c r="L30" s="354"/>
      <c r="M30" s="354"/>
      <c r="N30" s="354"/>
      <c r="O30" s="354"/>
      <c r="P30" s="354"/>
      <c r="Q30" s="354"/>
      <c r="R30" s="354"/>
      <c r="T30" s="2"/>
      <c r="U30" s="2"/>
      <c r="V30" s="2"/>
      <c r="W30" s="2"/>
      <c r="X30" s="2"/>
      <c r="Y30" s="2"/>
      <c r="Z30" s="2"/>
      <c r="AA30" s="2"/>
      <c r="AB30" s="2"/>
      <c r="AC30" s="2"/>
    </row>
    <row r="31" spans="1:29" ht="57.75" customHeight="1">
      <c r="A31" s="257" t="s">
        <v>3</v>
      </c>
      <c r="B31" s="200" t="s">
        <v>63</v>
      </c>
      <c r="C31" s="114" t="s">
        <v>64</v>
      </c>
      <c r="D31" s="346" t="s">
        <v>649</v>
      </c>
      <c r="E31" s="346" t="s">
        <v>13</v>
      </c>
      <c r="F31" s="346" t="s">
        <v>654</v>
      </c>
      <c r="G31" s="352" t="s">
        <v>651</v>
      </c>
      <c r="H31" s="352" t="s">
        <v>652</v>
      </c>
      <c r="I31" s="352" t="s">
        <v>652</v>
      </c>
      <c r="J31" s="352" t="s">
        <v>652</v>
      </c>
      <c r="K31" s="352" t="s">
        <v>652</v>
      </c>
      <c r="L31" s="352" t="s">
        <v>652</v>
      </c>
      <c r="M31" s="352" t="s">
        <v>653</v>
      </c>
      <c r="N31" s="352" t="s">
        <v>652</v>
      </c>
      <c r="O31" s="352" t="s">
        <v>652</v>
      </c>
      <c r="P31" s="352" t="s">
        <v>652</v>
      </c>
      <c r="Q31" s="352" t="s">
        <v>652</v>
      </c>
      <c r="R31" s="352" t="s">
        <v>652</v>
      </c>
      <c r="T31" s="2"/>
      <c r="U31" s="2"/>
      <c r="V31" s="2"/>
      <c r="W31" s="2"/>
      <c r="X31" s="2"/>
      <c r="Y31" s="2"/>
      <c r="Z31" s="2"/>
      <c r="AA31" s="2"/>
      <c r="AB31" s="2"/>
      <c r="AC31" s="2"/>
    </row>
    <row r="32" spans="1:29" ht="48.75" customHeight="1">
      <c r="A32" s="257" t="s">
        <v>97</v>
      </c>
      <c r="B32" s="200" t="s">
        <v>68</v>
      </c>
      <c r="C32" s="114" t="s">
        <v>69</v>
      </c>
      <c r="D32" s="346" t="s">
        <v>649</v>
      </c>
      <c r="E32" s="346" t="s">
        <v>13</v>
      </c>
      <c r="F32" s="346" t="s">
        <v>650</v>
      </c>
      <c r="G32" s="352" t="s">
        <v>651</v>
      </c>
      <c r="H32" s="352" t="s">
        <v>652</v>
      </c>
      <c r="I32" s="352" t="s">
        <v>652</v>
      </c>
      <c r="J32" s="352" t="s">
        <v>652</v>
      </c>
      <c r="K32" s="352" t="s">
        <v>652</v>
      </c>
      <c r="L32" s="352" t="s">
        <v>652</v>
      </c>
      <c r="M32" s="352" t="s">
        <v>653</v>
      </c>
      <c r="N32" s="352" t="s">
        <v>652</v>
      </c>
      <c r="O32" s="352" t="s">
        <v>652</v>
      </c>
      <c r="P32" s="352" t="s">
        <v>652</v>
      </c>
      <c r="Q32" s="352" t="s">
        <v>652</v>
      </c>
      <c r="R32" s="352" t="s">
        <v>652</v>
      </c>
      <c r="T32" s="2"/>
      <c r="U32" s="2"/>
      <c r="V32" s="2"/>
      <c r="W32" s="2"/>
      <c r="X32" s="2"/>
      <c r="Y32" s="2"/>
      <c r="Z32" s="2"/>
      <c r="AA32" s="2"/>
      <c r="AB32" s="2"/>
      <c r="AC32" s="2"/>
    </row>
    <row r="33" spans="1:29" ht="75" customHeight="1">
      <c r="A33" s="257" t="s">
        <v>100</v>
      </c>
      <c r="B33" s="200" t="s">
        <v>76</v>
      </c>
      <c r="C33" s="114" t="s">
        <v>77</v>
      </c>
      <c r="D33" s="346" t="s">
        <v>649</v>
      </c>
      <c r="E33" s="346" t="s">
        <v>13</v>
      </c>
      <c r="F33" s="346" t="s">
        <v>650</v>
      </c>
      <c r="G33" s="352" t="s">
        <v>651</v>
      </c>
      <c r="H33" s="352" t="s">
        <v>652</v>
      </c>
      <c r="I33" s="352" t="s">
        <v>652</v>
      </c>
      <c r="J33" s="352" t="s">
        <v>652</v>
      </c>
      <c r="K33" s="352" t="s">
        <v>652</v>
      </c>
      <c r="L33" s="352" t="s">
        <v>652</v>
      </c>
      <c r="M33" s="352" t="s">
        <v>653</v>
      </c>
      <c r="N33" s="352" t="s">
        <v>652</v>
      </c>
      <c r="O33" s="352" t="s">
        <v>652</v>
      </c>
      <c r="P33" s="352" t="s">
        <v>652</v>
      </c>
      <c r="Q33" s="352" t="s">
        <v>652</v>
      </c>
      <c r="R33" s="352" t="s">
        <v>652</v>
      </c>
      <c r="T33" s="2"/>
      <c r="U33" s="2"/>
      <c r="V33" s="2"/>
      <c r="W33" s="2"/>
      <c r="X33" s="2"/>
      <c r="Y33" s="2"/>
      <c r="Z33" s="2"/>
      <c r="AA33" s="2"/>
      <c r="AB33" s="2"/>
      <c r="AC33" s="2"/>
    </row>
    <row r="34" spans="1:29" ht="47.25">
      <c r="A34" s="257" t="s">
        <v>297</v>
      </c>
      <c r="B34" s="200" t="s">
        <v>87</v>
      </c>
      <c r="C34" s="114" t="s">
        <v>88</v>
      </c>
      <c r="D34" s="346" t="s">
        <v>649</v>
      </c>
      <c r="E34" s="346" t="s">
        <v>13</v>
      </c>
      <c r="F34" s="346" t="s">
        <v>654</v>
      </c>
      <c r="G34" s="352" t="s">
        <v>651</v>
      </c>
      <c r="H34" s="352" t="s">
        <v>652</v>
      </c>
      <c r="I34" s="352" t="s">
        <v>652</v>
      </c>
      <c r="J34" s="352" t="s">
        <v>652</v>
      </c>
      <c r="K34" s="352" t="s">
        <v>652</v>
      </c>
      <c r="L34" s="352" t="s">
        <v>652</v>
      </c>
      <c r="M34" s="352" t="s">
        <v>653</v>
      </c>
      <c r="N34" s="352" t="s">
        <v>652</v>
      </c>
      <c r="O34" s="352" t="s">
        <v>652</v>
      </c>
      <c r="P34" s="352" t="s">
        <v>652</v>
      </c>
      <c r="Q34" s="352" t="s">
        <v>652</v>
      </c>
      <c r="R34" s="352" t="s">
        <v>652</v>
      </c>
    </row>
    <row r="35" spans="1:29" ht="47.25">
      <c r="A35" s="257" t="s">
        <v>298</v>
      </c>
      <c r="B35" s="200" t="s">
        <v>95</v>
      </c>
      <c r="C35" s="114" t="s">
        <v>96</v>
      </c>
      <c r="D35" s="346" t="s">
        <v>649</v>
      </c>
      <c r="E35" s="346" t="s">
        <v>13</v>
      </c>
      <c r="F35" s="346" t="s">
        <v>654</v>
      </c>
      <c r="G35" s="352" t="s">
        <v>651</v>
      </c>
      <c r="H35" s="352" t="s">
        <v>652</v>
      </c>
      <c r="I35" s="352" t="s">
        <v>652</v>
      </c>
      <c r="J35" s="352" t="s">
        <v>652</v>
      </c>
      <c r="K35" s="352" t="s">
        <v>652</v>
      </c>
      <c r="L35" s="352" t="s">
        <v>652</v>
      </c>
      <c r="M35" s="352" t="s">
        <v>653</v>
      </c>
      <c r="N35" s="352" t="s">
        <v>652</v>
      </c>
      <c r="O35" s="352" t="s">
        <v>652</v>
      </c>
      <c r="P35" s="352" t="s">
        <v>652</v>
      </c>
      <c r="Q35" s="352" t="s">
        <v>652</v>
      </c>
      <c r="R35" s="352" t="s">
        <v>652</v>
      </c>
    </row>
    <row r="36" spans="1:29" ht="47.25">
      <c r="A36" s="257" t="s">
        <v>299</v>
      </c>
      <c r="B36" s="200" t="s">
        <v>98</v>
      </c>
      <c r="C36" s="114" t="s">
        <v>99</v>
      </c>
      <c r="D36" s="346" t="s">
        <v>649</v>
      </c>
      <c r="E36" s="346" t="s">
        <v>13</v>
      </c>
      <c r="F36" s="346" t="s">
        <v>654</v>
      </c>
      <c r="G36" s="352" t="s">
        <v>651</v>
      </c>
      <c r="H36" s="352" t="s">
        <v>652</v>
      </c>
      <c r="I36" s="352" t="s">
        <v>652</v>
      </c>
      <c r="J36" s="352" t="s">
        <v>652</v>
      </c>
      <c r="K36" s="352" t="s">
        <v>652</v>
      </c>
      <c r="L36" s="352" t="s">
        <v>652</v>
      </c>
      <c r="M36" s="352" t="s">
        <v>653</v>
      </c>
      <c r="N36" s="352" t="s">
        <v>652</v>
      </c>
      <c r="O36" s="352" t="s">
        <v>652</v>
      </c>
      <c r="P36" s="352" t="s">
        <v>652</v>
      </c>
      <c r="Q36" s="352" t="s">
        <v>652</v>
      </c>
      <c r="R36" s="352" t="s">
        <v>652</v>
      </c>
    </row>
    <row r="37" spans="1:29" ht="53.25" customHeight="1">
      <c r="A37" s="257" t="s">
        <v>300</v>
      </c>
      <c r="B37" s="200" t="s">
        <v>101</v>
      </c>
      <c r="C37" s="356" t="s">
        <v>102</v>
      </c>
      <c r="D37" s="346" t="s">
        <v>649</v>
      </c>
      <c r="E37" s="346" t="s">
        <v>13</v>
      </c>
      <c r="F37" s="346" t="s">
        <v>654</v>
      </c>
      <c r="G37" s="352" t="s">
        <v>651</v>
      </c>
      <c r="H37" s="352" t="s">
        <v>652</v>
      </c>
      <c r="I37" s="352" t="s">
        <v>652</v>
      </c>
      <c r="J37" s="352" t="s">
        <v>652</v>
      </c>
      <c r="K37" s="352" t="s">
        <v>652</v>
      </c>
      <c r="L37" s="352" t="s">
        <v>652</v>
      </c>
      <c r="M37" s="352" t="s">
        <v>653</v>
      </c>
      <c r="N37" s="352" t="s">
        <v>652</v>
      </c>
      <c r="O37" s="352" t="s">
        <v>652</v>
      </c>
      <c r="P37" s="352" t="s">
        <v>652</v>
      </c>
      <c r="Q37" s="352" t="s">
        <v>652</v>
      </c>
      <c r="R37" s="352" t="s">
        <v>652</v>
      </c>
    </row>
    <row r="40" spans="1:29" ht="15.75">
      <c r="B40" s="357"/>
      <c r="C40" s="358" t="s">
        <v>485</v>
      </c>
      <c r="D40" s="68"/>
      <c r="E40" s="4"/>
      <c r="F40" s="4"/>
      <c r="G40" s="6" t="s">
        <v>486</v>
      </c>
    </row>
  </sheetData>
  <mergeCells count="5">
    <mergeCell ref="A4:R4"/>
    <mergeCell ref="A6:R6"/>
    <mergeCell ref="A7:R7"/>
    <mergeCell ref="A9:R9"/>
    <mergeCell ref="A10:R10"/>
  </mergeCells>
  <pageMargins left="0.70866141732283472" right="0.70866141732283472" top="0.74803149606299213" bottom="0.74803149606299213" header="0.31496062992125984" footer="0.31496062992125984"/>
  <pageSetup paperSize="8" scale="3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20"/>
  <sheetViews>
    <sheetView view="pageBreakPreview" zoomScale="85" zoomScaleNormal="50" zoomScaleSheetLayoutView="85" workbookViewId="0">
      <selection activeCell="G13" sqref="G13:G15"/>
    </sheetView>
  </sheetViews>
  <sheetFormatPr defaultColWidth="16" defaultRowHeight="15"/>
  <cols>
    <col min="1" max="1" width="10.25" style="2" customWidth="1"/>
    <col min="2" max="2" width="24.25" style="3" customWidth="1"/>
    <col min="3" max="3" width="15.5" style="3" customWidth="1"/>
    <col min="4" max="4" width="16.375" style="3" customWidth="1"/>
    <col min="5" max="5" width="29" style="3" customWidth="1"/>
    <col min="6" max="6" width="25.875" style="3" customWidth="1"/>
    <col min="7" max="7" width="17.875" style="3" customWidth="1"/>
    <col min="8" max="8" width="17.375" style="3" customWidth="1"/>
    <col min="9" max="9" width="14" style="3" customWidth="1"/>
    <col min="10" max="10" width="12.75" style="3" customWidth="1"/>
    <col min="11" max="12" width="17.375" style="3" customWidth="1"/>
    <col min="13" max="13" width="18.5" style="3" customWidth="1"/>
    <col min="14" max="14" width="21.5" style="3" customWidth="1"/>
    <col min="15" max="15" width="7.75" style="3" customWidth="1"/>
    <col min="16" max="16" width="9" style="3" customWidth="1"/>
    <col min="17" max="17" width="17.75" style="3" customWidth="1"/>
    <col min="18" max="18" width="18.375" style="3" customWidth="1"/>
    <col min="19" max="19" width="9.125" style="3" customWidth="1"/>
    <col min="20" max="20" width="9" style="3" customWidth="1"/>
    <col min="21" max="21" width="22" style="3" customWidth="1"/>
    <col min="22" max="22" width="11.875" style="3" customWidth="1"/>
    <col min="23" max="23" width="17.375" style="3" customWidth="1"/>
    <col min="24" max="24" width="14.875" style="3" customWidth="1"/>
    <col min="25" max="25" width="10.625" style="2" customWidth="1"/>
    <col min="26" max="26" width="9.25" style="2" customWidth="1"/>
    <col min="27" max="27" width="11.125" style="2" customWidth="1"/>
    <col min="28" max="28" width="11.875" style="2" customWidth="1"/>
    <col min="29" max="29" width="15.625" style="2" customWidth="1"/>
    <col min="30" max="31" width="15.875" style="2" customWidth="1"/>
    <col min="32" max="32" width="20.75" style="2" customWidth="1"/>
    <col min="33" max="33" width="18.375" style="2" customWidth="1"/>
    <col min="34" max="34" width="29" style="2" customWidth="1"/>
    <col min="35" max="254" width="9" style="2" customWidth="1"/>
    <col min="255" max="255" width="3.875" style="2" bestFit="1" customWidth="1"/>
    <col min="256" max="16384" width="16" style="2"/>
  </cols>
  <sheetData>
    <row r="1" spans="1:35" ht="18.75">
      <c r="P1" s="172" t="s">
        <v>655</v>
      </c>
      <c r="AE1" s="172"/>
    </row>
    <row r="2" spans="1:35" ht="18.75">
      <c r="P2" s="80" t="s">
        <v>104</v>
      </c>
      <c r="AE2" s="80"/>
    </row>
    <row r="3" spans="1:35" ht="18.75">
      <c r="P3" s="80" t="s">
        <v>656</v>
      </c>
      <c r="AE3" s="80"/>
    </row>
    <row r="4" spans="1:35" ht="18.75">
      <c r="A4" s="359" t="s">
        <v>657</v>
      </c>
      <c r="B4" s="359"/>
      <c r="C4" s="359"/>
      <c r="D4" s="359"/>
      <c r="E4" s="359"/>
      <c r="F4" s="359"/>
      <c r="G4" s="359"/>
      <c r="H4" s="359"/>
      <c r="I4" s="359"/>
      <c r="J4" s="359"/>
      <c r="K4" s="359"/>
      <c r="L4" s="359"/>
      <c r="M4" s="359"/>
      <c r="N4" s="359"/>
      <c r="O4" s="359"/>
      <c r="P4" s="359"/>
      <c r="AE4" s="80"/>
    </row>
    <row r="5" spans="1:35" ht="18.75">
      <c r="A5" s="360"/>
      <c r="B5" s="360"/>
      <c r="C5" s="360"/>
      <c r="D5" s="360"/>
      <c r="E5" s="360"/>
      <c r="F5" s="360"/>
      <c r="G5" s="360"/>
      <c r="H5" s="360"/>
      <c r="I5" s="360"/>
      <c r="J5" s="360"/>
      <c r="K5" s="360"/>
      <c r="L5" s="360"/>
      <c r="M5" s="360"/>
      <c r="N5" s="360"/>
      <c r="O5" s="360"/>
      <c r="P5" s="360"/>
      <c r="AE5" s="80"/>
    </row>
    <row r="6" spans="1:35" ht="16.5">
      <c r="A6" s="359" t="s">
        <v>658</v>
      </c>
      <c r="B6" s="359"/>
      <c r="C6" s="359"/>
      <c r="D6" s="359"/>
      <c r="E6" s="359"/>
      <c r="F6" s="359"/>
      <c r="G6" s="359"/>
      <c r="H6" s="359"/>
      <c r="I6" s="359"/>
      <c r="J6" s="359"/>
      <c r="K6" s="359"/>
      <c r="L6" s="359"/>
      <c r="M6" s="359"/>
      <c r="N6" s="359"/>
      <c r="O6" s="359"/>
      <c r="P6" s="359"/>
      <c r="Q6" s="207"/>
      <c r="R6" s="207"/>
      <c r="S6" s="207"/>
      <c r="T6" s="207"/>
      <c r="U6" s="207"/>
      <c r="V6" s="207"/>
      <c r="W6" s="207"/>
      <c r="X6" s="207"/>
      <c r="Y6" s="207"/>
      <c r="Z6" s="207"/>
      <c r="AA6" s="207"/>
      <c r="AB6" s="207"/>
      <c r="AC6" s="207"/>
      <c r="AD6" s="207"/>
      <c r="AE6" s="207"/>
      <c r="AF6" s="207"/>
      <c r="AG6" s="207"/>
      <c r="AH6" s="207"/>
    </row>
    <row r="7" spans="1:35" ht="16.5">
      <c r="A7" s="360"/>
      <c r="B7" s="360"/>
      <c r="C7" s="360"/>
      <c r="D7" s="360"/>
      <c r="E7" s="360"/>
      <c r="F7" s="360"/>
      <c r="G7" s="360"/>
      <c r="H7" s="360"/>
      <c r="I7" s="360"/>
      <c r="J7" s="360"/>
      <c r="K7" s="360"/>
      <c r="L7" s="360"/>
      <c r="M7" s="360"/>
      <c r="N7" s="360"/>
      <c r="O7" s="360"/>
      <c r="P7" s="360"/>
      <c r="Q7" s="207"/>
      <c r="R7" s="207"/>
      <c r="S7" s="207"/>
      <c r="T7" s="207"/>
      <c r="U7" s="207"/>
      <c r="V7" s="207"/>
      <c r="W7" s="207"/>
      <c r="X7" s="207"/>
      <c r="Y7" s="207"/>
      <c r="Z7" s="207"/>
      <c r="AA7" s="207"/>
      <c r="AB7" s="207"/>
      <c r="AC7" s="207"/>
      <c r="AD7" s="207"/>
      <c r="AE7" s="207"/>
      <c r="AF7" s="207"/>
      <c r="AG7" s="207"/>
      <c r="AH7" s="207"/>
    </row>
    <row r="8" spans="1:35" ht="15.75">
      <c r="A8" s="327" t="s">
        <v>107</v>
      </c>
      <c r="B8" s="327"/>
      <c r="C8" s="327"/>
      <c r="D8" s="327"/>
      <c r="E8" s="327"/>
      <c r="F8" s="327"/>
      <c r="G8" s="327"/>
      <c r="H8" s="327"/>
      <c r="I8" s="327"/>
      <c r="J8" s="327"/>
      <c r="K8" s="327"/>
      <c r="L8" s="327"/>
      <c r="M8" s="327"/>
      <c r="N8" s="327"/>
      <c r="O8" s="327"/>
      <c r="P8" s="327"/>
      <c r="Q8" s="169"/>
      <c r="R8" s="169"/>
      <c r="S8" s="169"/>
      <c r="T8" s="169"/>
      <c r="U8" s="169"/>
      <c r="V8" s="169"/>
      <c r="W8" s="169"/>
      <c r="X8" s="169"/>
      <c r="Y8" s="169"/>
      <c r="Z8" s="169"/>
      <c r="AA8" s="169"/>
      <c r="AB8" s="169"/>
      <c r="AC8" s="169"/>
      <c r="AD8" s="169"/>
      <c r="AE8" s="169"/>
      <c r="AF8" s="169"/>
      <c r="AG8" s="169"/>
      <c r="AH8" s="169"/>
    </row>
    <row r="9" spans="1:35" ht="15.75">
      <c r="A9" s="52" t="s">
        <v>57</v>
      </c>
      <c r="B9" s="52"/>
      <c r="C9" s="52"/>
      <c r="D9" s="52"/>
      <c r="E9" s="52"/>
      <c r="F9" s="52"/>
      <c r="G9" s="52"/>
      <c r="H9" s="52"/>
      <c r="I9" s="52"/>
      <c r="J9" s="52"/>
      <c r="K9" s="52"/>
      <c r="L9" s="52"/>
      <c r="M9" s="52"/>
      <c r="N9" s="52"/>
      <c r="O9" s="52"/>
      <c r="P9" s="52"/>
      <c r="Q9" s="79"/>
      <c r="R9" s="79"/>
      <c r="S9" s="79"/>
      <c r="T9" s="79"/>
      <c r="U9" s="79"/>
      <c r="V9" s="79"/>
      <c r="W9" s="79"/>
      <c r="X9" s="79"/>
      <c r="Y9" s="79"/>
      <c r="Z9" s="79"/>
      <c r="AA9" s="79"/>
      <c r="AB9" s="79"/>
      <c r="AC9" s="79"/>
      <c r="AD9" s="79"/>
      <c r="AE9" s="79"/>
      <c r="AF9" s="79"/>
      <c r="AG9" s="79"/>
      <c r="AH9" s="79"/>
    </row>
    <row r="10" spans="1:35">
      <c r="A10" s="361"/>
      <c r="B10" s="361"/>
      <c r="C10" s="361"/>
      <c r="D10" s="361"/>
      <c r="E10" s="361"/>
      <c r="F10" s="361"/>
      <c r="G10" s="361"/>
      <c r="H10" s="361"/>
      <c r="I10" s="361"/>
      <c r="J10" s="361"/>
      <c r="K10" s="361"/>
      <c r="L10" s="361"/>
      <c r="M10" s="361"/>
      <c r="N10" s="361"/>
      <c r="O10" s="361"/>
      <c r="P10" s="361"/>
      <c r="Q10" s="362"/>
      <c r="R10" s="362"/>
      <c r="S10" s="362"/>
      <c r="T10" s="362"/>
      <c r="U10" s="362"/>
      <c r="V10" s="362"/>
      <c r="W10" s="362"/>
      <c r="X10" s="362"/>
      <c r="Y10" s="362"/>
      <c r="Z10" s="362"/>
      <c r="AA10" s="362"/>
      <c r="AB10" s="362"/>
      <c r="AC10" s="362"/>
      <c r="AD10" s="362"/>
      <c r="AE10" s="362"/>
      <c r="AF10" s="362"/>
      <c r="AG10" s="362"/>
      <c r="AH10" s="362"/>
    </row>
    <row r="11" spans="1:35" ht="18" customHeight="1">
      <c r="A11" s="55" t="s">
        <v>659</v>
      </c>
      <c r="B11" s="55"/>
      <c r="C11" s="55"/>
      <c r="D11" s="55"/>
      <c r="E11" s="55"/>
      <c r="F11" s="55"/>
      <c r="G11" s="55"/>
      <c r="H11" s="55"/>
      <c r="I11" s="55"/>
      <c r="J11" s="55"/>
      <c r="K11" s="55"/>
      <c r="L11" s="55"/>
      <c r="M11" s="55"/>
      <c r="N11" s="55"/>
      <c r="O11" s="55"/>
      <c r="P11" s="55"/>
      <c r="Q11" s="363"/>
      <c r="R11" s="363"/>
      <c r="S11" s="363"/>
      <c r="T11" s="363"/>
      <c r="U11" s="363"/>
      <c r="V11" s="363"/>
      <c r="W11" s="363"/>
      <c r="X11" s="363"/>
      <c r="Y11" s="363"/>
      <c r="Z11" s="363"/>
      <c r="AA11" s="363"/>
      <c r="AB11" s="363"/>
      <c r="AC11" s="363"/>
      <c r="AD11" s="363"/>
      <c r="AE11" s="363"/>
      <c r="AF11" s="363"/>
      <c r="AG11" s="363"/>
      <c r="AH11" s="363"/>
    </row>
    <row r="12" spans="1:3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row>
    <row r="13" spans="1:35" s="170" customFormat="1" ht="75.75" customHeight="1">
      <c r="A13" s="365" t="s">
        <v>55</v>
      </c>
      <c r="B13" s="365" t="s">
        <v>54</v>
      </c>
      <c r="C13" s="365" t="s">
        <v>627</v>
      </c>
      <c r="D13" s="366" t="s">
        <v>660</v>
      </c>
      <c r="E13" s="366"/>
      <c r="F13" s="366"/>
      <c r="G13" s="365" t="s">
        <v>661</v>
      </c>
      <c r="H13" s="367" t="s">
        <v>662</v>
      </c>
      <c r="I13" s="368"/>
      <c r="J13" s="368"/>
      <c r="K13" s="368"/>
      <c r="L13" s="369"/>
      <c r="M13" s="370" t="s">
        <v>663</v>
      </c>
      <c r="N13" s="371"/>
      <c r="O13" s="371"/>
      <c r="P13" s="372"/>
      <c r="Q13" s="370" t="s">
        <v>664</v>
      </c>
      <c r="R13" s="371"/>
      <c r="S13" s="371"/>
      <c r="T13" s="372"/>
      <c r="U13" s="373" t="s">
        <v>665</v>
      </c>
      <c r="V13" s="374" t="s">
        <v>666</v>
      </c>
      <c r="W13" s="375"/>
      <c r="X13" s="376" t="s">
        <v>667</v>
      </c>
      <c r="Y13" s="377" t="s">
        <v>668</v>
      </c>
      <c r="Z13" s="377"/>
      <c r="AA13" s="378" t="s">
        <v>669</v>
      </c>
      <c r="AB13" s="378"/>
      <c r="AC13" s="378"/>
      <c r="AD13" s="378"/>
      <c r="AE13" s="373" t="s">
        <v>670</v>
      </c>
      <c r="AF13" s="378" t="s">
        <v>671</v>
      </c>
      <c r="AG13" s="378"/>
      <c r="AH13" s="379" t="s">
        <v>672</v>
      </c>
      <c r="AI13" s="2"/>
    </row>
    <row r="14" spans="1:35" s="170" customFormat="1" ht="213.75" customHeight="1">
      <c r="A14" s="380"/>
      <c r="B14" s="380"/>
      <c r="C14" s="380"/>
      <c r="D14" s="379" t="s">
        <v>673</v>
      </c>
      <c r="E14" s="379"/>
      <c r="F14" s="379" t="s">
        <v>674</v>
      </c>
      <c r="G14" s="380"/>
      <c r="H14" s="365" t="s">
        <v>675</v>
      </c>
      <c r="I14" s="379" t="s">
        <v>676</v>
      </c>
      <c r="J14" s="379"/>
      <c r="K14" s="365" t="s">
        <v>677</v>
      </c>
      <c r="L14" s="365" t="s">
        <v>678</v>
      </c>
      <c r="M14" s="376" t="s">
        <v>679</v>
      </c>
      <c r="N14" s="376" t="s">
        <v>680</v>
      </c>
      <c r="O14" s="377" t="s">
        <v>681</v>
      </c>
      <c r="P14" s="377"/>
      <c r="Q14" s="376" t="s">
        <v>682</v>
      </c>
      <c r="R14" s="376" t="s">
        <v>683</v>
      </c>
      <c r="S14" s="377" t="s">
        <v>684</v>
      </c>
      <c r="T14" s="377"/>
      <c r="U14" s="381"/>
      <c r="V14" s="382"/>
      <c r="W14" s="383"/>
      <c r="X14" s="384"/>
      <c r="Y14" s="377"/>
      <c r="Z14" s="377"/>
      <c r="AA14" s="385" t="s">
        <v>685</v>
      </c>
      <c r="AB14" s="385"/>
      <c r="AC14" s="366" t="s">
        <v>686</v>
      </c>
      <c r="AD14" s="366"/>
      <c r="AE14" s="381"/>
      <c r="AF14" s="378" t="s">
        <v>687</v>
      </c>
      <c r="AG14" s="378" t="s">
        <v>688</v>
      </c>
      <c r="AH14" s="379"/>
      <c r="AI14" s="2"/>
    </row>
    <row r="15" spans="1:35" s="170" customFormat="1" ht="43.5" customHeight="1">
      <c r="A15" s="386"/>
      <c r="B15" s="386"/>
      <c r="C15" s="386"/>
      <c r="D15" s="346" t="s">
        <v>689</v>
      </c>
      <c r="E15" s="346" t="s">
        <v>690</v>
      </c>
      <c r="F15" s="379"/>
      <c r="G15" s="386"/>
      <c r="H15" s="386"/>
      <c r="I15" s="387" t="s">
        <v>691</v>
      </c>
      <c r="J15" s="387" t="s">
        <v>692</v>
      </c>
      <c r="K15" s="386"/>
      <c r="L15" s="386"/>
      <c r="M15" s="388"/>
      <c r="N15" s="388"/>
      <c r="O15" s="389" t="s">
        <v>693</v>
      </c>
      <c r="P15" s="389" t="s">
        <v>694</v>
      </c>
      <c r="Q15" s="388"/>
      <c r="R15" s="388"/>
      <c r="S15" s="389" t="s">
        <v>693</v>
      </c>
      <c r="T15" s="389" t="s">
        <v>694</v>
      </c>
      <c r="U15" s="390"/>
      <c r="V15" s="391" t="s">
        <v>695</v>
      </c>
      <c r="W15" s="391" t="s">
        <v>696</v>
      </c>
      <c r="X15" s="388"/>
      <c r="Y15" s="389" t="s">
        <v>693</v>
      </c>
      <c r="Z15" s="389" t="s">
        <v>694</v>
      </c>
      <c r="AA15" s="392" t="s">
        <v>697</v>
      </c>
      <c r="AB15" s="392" t="s">
        <v>698</v>
      </c>
      <c r="AC15" s="392" t="s">
        <v>697</v>
      </c>
      <c r="AD15" s="392" t="s">
        <v>698</v>
      </c>
      <c r="AE15" s="390"/>
      <c r="AF15" s="378"/>
      <c r="AG15" s="378"/>
      <c r="AH15" s="379"/>
      <c r="AI15" s="2"/>
    </row>
    <row r="16" spans="1:35" s="170" customFormat="1" ht="15" customHeight="1">
      <c r="A16" s="352">
        <v>1</v>
      </c>
      <c r="B16" s="352">
        <v>2</v>
      </c>
      <c r="C16" s="352">
        <v>3</v>
      </c>
      <c r="D16" s="352">
        <v>4</v>
      </c>
      <c r="E16" s="352">
        <v>5</v>
      </c>
      <c r="F16" s="352">
        <v>6</v>
      </c>
      <c r="G16" s="352">
        <v>7</v>
      </c>
      <c r="H16" s="352">
        <v>8</v>
      </c>
      <c r="I16" s="352">
        <v>9</v>
      </c>
      <c r="J16" s="352">
        <v>10</v>
      </c>
      <c r="K16" s="352">
        <v>11</v>
      </c>
      <c r="L16" s="352">
        <v>12</v>
      </c>
      <c r="M16" s="352">
        <v>13</v>
      </c>
      <c r="N16" s="352">
        <v>14</v>
      </c>
      <c r="O16" s="352">
        <v>15</v>
      </c>
      <c r="P16" s="352">
        <v>16</v>
      </c>
      <c r="Q16" s="352">
        <v>17</v>
      </c>
      <c r="R16" s="352">
        <v>18</v>
      </c>
      <c r="S16" s="352">
        <v>19</v>
      </c>
      <c r="T16" s="352">
        <v>20</v>
      </c>
      <c r="U16" s="352">
        <v>21</v>
      </c>
      <c r="V16" s="352">
        <v>22</v>
      </c>
      <c r="W16" s="352">
        <v>23</v>
      </c>
      <c r="X16" s="352">
        <v>24</v>
      </c>
      <c r="Y16" s="352">
        <v>25</v>
      </c>
      <c r="Z16" s="352">
        <v>26</v>
      </c>
      <c r="AA16" s="352">
        <v>27</v>
      </c>
      <c r="AB16" s="352">
        <v>28</v>
      </c>
      <c r="AC16" s="352">
        <v>29</v>
      </c>
      <c r="AD16" s="352">
        <v>30</v>
      </c>
      <c r="AE16" s="352">
        <v>31</v>
      </c>
      <c r="AF16" s="352">
        <v>32</v>
      </c>
      <c r="AG16" s="352">
        <v>33</v>
      </c>
      <c r="AH16" s="352">
        <v>34</v>
      </c>
      <c r="AI16" s="2"/>
    </row>
    <row r="17" spans="1:34" ht="15.75">
      <c r="A17" s="19"/>
      <c r="B17" s="41"/>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394"/>
      <c r="AG17" s="394"/>
      <c r="AH17" s="394"/>
    </row>
    <row r="18" spans="1:34" ht="15.75">
      <c r="A18" s="395"/>
      <c r="B18" s="42"/>
    </row>
    <row r="20" spans="1:34">
      <c r="R20" s="396"/>
    </row>
  </sheetData>
  <mergeCells count="39">
    <mergeCell ref="Q14:Q15"/>
    <mergeCell ref="R14:R15"/>
    <mergeCell ref="S14:T14"/>
    <mergeCell ref="AA14:AB14"/>
    <mergeCell ref="AC14:AD14"/>
    <mergeCell ref="AF14:AF15"/>
    <mergeCell ref="AH13:AH15"/>
    <mergeCell ref="D14:E14"/>
    <mergeCell ref="F14:F15"/>
    <mergeCell ref="H14:H15"/>
    <mergeCell ref="I14:J14"/>
    <mergeCell ref="K14:K15"/>
    <mergeCell ref="L14:L15"/>
    <mergeCell ref="M14:M15"/>
    <mergeCell ref="N14:N15"/>
    <mergeCell ref="O14:P14"/>
    <mergeCell ref="V13:W14"/>
    <mergeCell ref="X13:X15"/>
    <mergeCell ref="Y13:Z14"/>
    <mergeCell ref="AA13:AD13"/>
    <mergeCell ref="AE13:AE15"/>
    <mergeCell ref="AF13:AG13"/>
    <mergeCell ref="AG14:AG15"/>
    <mergeCell ref="A12:AH12"/>
    <mergeCell ref="A13:A15"/>
    <mergeCell ref="B13:B15"/>
    <mergeCell ref="C13:C15"/>
    <mergeCell ref="D13:F13"/>
    <mergeCell ref="G13:G15"/>
    <mergeCell ref="H13:L13"/>
    <mergeCell ref="M13:P13"/>
    <mergeCell ref="Q13:T13"/>
    <mergeCell ref="U13:U15"/>
    <mergeCell ref="A4:P4"/>
    <mergeCell ref="A6:P6"/>
    <mergeCell ref="A8:P8"/>
    <mergeCell ref="A9:P9"/>
    <mergeCell ref="A10:P10"/>
    <mergeCell ref="A11:P11"/>
  </mergeCells>
  <pageMargins left="0.70866141732283472" right="0.70866141732283472" top="0.74803149606299213" bottom="0.74803149606299213" header="0.31496062992125984" footer="0.31496062992125984"/>
  <pageSetup paperSize="8" scale="65" fitToWidth="2" orientation="landscape" r:id="rId1"/>
  <headerFooter differentFirst="1">
    <oddHeader>&amp;C&amp;P</oddHeader>
  </headerFooter>
  <colBreaks count="1" manualBreakCount="1">
    <brk id="16" max="1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F37"/>
  <sheetViews>
    <sheetView view="pageBreakPreview" zoomScale="90" zoomScaleNormal="100" zoomScaleSheetLayoutView="90" workbookViewId="0">
      <selection activeCell="T16" sqref="T16"/>
    </sheetView>
  </sheetViews>
  <sheetFormatPr defaultRowHeight="12"/>
  <cols>
    <col min="1" max="1" width="9.75" style="1" customWidth="1"/>
    <col min="2" max="2" width="33.875" style="1" customWidth="1"/>
    <col min="3" max="3" width="13.5" style="1" customWidth="1"/>
    <col min="4" max="14" width="8.125" style="1" customWidth="1"/>
    <col min="15" max="15" width="10.875" style="1" customWidth="1"/>
    <col min="16" max="19" width="8.125" style="1" customWidth="1"/>
    <col min="20" max="16384" width="9" style="1"/>
  </cols>
  <sheetData>
    <row r="2" spans="1:32" ht="15.75">
      <c r="F2" s="38"/>
      <c r="G2" s="49"/>
      <c r="H2" s="49"/>
      <c r="I2" s="38"/>
    </row>
    <row r="3" spans="1:32">
      <c r="F3" s="33"/>
      <c r="G3" s="33"/>
      <c r="H3" s="33"/>
      <c r="I3" s="33"/>
    </row>
    <row r="4" spans="1:32" ht="18.75">
      <c r="A4" s="50" t="s">
        <v>59</v>
      </c>
      <c r="B4" s="50"/>
      <c r="C4" s="50"/>
      <c r="D4" s="50"/>
      <c r="E4" s="50"/>
      <c r="F4" s="50"/>
      <c r="G4" s="50"/>
      <c r="H4" s="50"/>
      <c r="I4" s="50"/>
      <c r="J4" s="50"/>
      <c r="K4" s="50"/>
      <c r="L4" s="50"/>
      <c r="M4" s="50"/>
      <c r="N4" s="50"/>
      <c r="O4" s="50"/>
      <c r="P4" s="50"/>
      <c r="Q4" s="50"/>
      <c r="R4" s="50"/>
      <c r="S4" s="50"/>
    </row>
    <row r="5" spans="1:32" ht="18.75">
      <c r="A5" s="53" t="s">
        <v>60</v>
      </c>
      <c r="B5" s="53"/>
      <c r="C5" s="53"/>
      <c r="D5" s="53"/>
      <c r="E5" s="53"/>
      <c r="F5" s="53"/>
      <c r="G5" s="53"/>
      <c r="H5" s="53"/>
      <c r="I5" s="53"/>
      <c r="J5" s="53"/>
      <c r="K5" s="53"/>
      <c r="L5" s="53"/>
      <c r="M5" s="53"/>
      <c r="N5" s="53"/>
      <c r="O5" s="53"/>
      <c r="P5" s="53"/>
      <c r="Q5" s="53"/>
      <c r="R5" s="53"/>
      <c r="S5" s="53"/>
    </row>
    <row r="6" spans="1:32" ht="15.75" customHeight="1"/>
    <row r="7" spans="1:32" ht="21.75" customHeight="1">
      <c r="A7" s="51" t="s">
        <v>58</v>
      </c>
      <c r="B7" s="51"/>
      <c r="C7" s="51"/>
      <c r="D7" s="51"/>
      <c r="E7" s="51"/>
      <c r="F7" s="51"/>
      <c r="G7" s="51"/>
      <c r="H7" s="51"/>
      <c r="I7" s="51"/>
      <c r="J7" s="51"/>
      <c r="K7" s="51"/>
      <c r="L7" s="51"/>
      <c r="M7" s="51"/>
      <c r="N7" s="51"/>
      <c r="O7" s="51"/>
      <c r="P7" s="51"/>
      <c r="Q7" s="51"/>
      <c r="R7" s="51"/>
      <c r="S7" s="51"/>
    </row>
    <row r="8" spans="1:32" ht="15.75" customHeight="1">
      <c r="A8" s="52" t="s">
        <v>57</v>
      </c>
      <c r="B8" s="52"/>
      <c r="C8" s="52"/>
      <c r="D8" s="52"/>
      <c r="E8" s="52"/>
      <c r="F8" s="52"/>
      <c r="G8" s="52"/>
      <c r="H8" s="52"/>
      <c r="I8" s="52"/>
      <c r="J8" s="52"/>
      <c r="K8" s="52"/>
      <c r="L8" s="52"/>
      <c r="M8" s="52"/>
      <c r="N8" s="52"/>
      <c r="O8" s="52"/>
      <c r="P8" s="52"/>
      <c r="Q8" s="52"/>
      <c r="R8" s="52"/>
      <c r="S8" s="52"/>
    </row>
    <row r="10" spans="1:32" ht="16.5" customHeight="1">
      <c r="A10" s="51" t="s">
        <v>61</v>
      </c>
      <c r="B10" s="51"/>
      <c r="C10" s="51"/>
      <c r="D10" s="51"/>
      <c r="E10" s="51"/>
      <c r="F10" s="51"/>
      <c r="G10" s="51"/>
      <c r="H10" s="51"/>
      <c r="I10" s="51"/>
      <c r="J10" s="51"/>
      <c r="K10" s="51"/>
      <c r="L10" s="51"/>
      <c r="M10" s="51"/>
      <c r="N10" s="51"/>
      <c r="O10" s="51"/>
      <c r="P10" s="51"/>
      <c r="Q10" s="51"/>
      <c r="R10" s="51"/>
      <c r="S10" s="51"/>
    </row>
    <row r="11" spans="1:32" ht="15" customHeight="1">
      <c r="A11" s="36"/>
      <c r="B11" s="36"/>
      <c r="C11" s="36"/>
      <c r="D11" s="36"/>
      <c r="E11" s="36"/>
      <c r="F11" s="36"/>
      <c r="G11" s="36"/>
      <c r="H11" s="36"/>
      <c r="I11" s="36"/>
      <c r="J11" s="37"/>
      <c r="K11" s="37"/>
      <c r="L11" s="37"/>
      <c r="M11" s="37"/>
      <c r="N11" s="37"/>
      <c r="O11" s="37"/>
      <c r="P11" s="36"/>
      <c r="Q11" s="36"/>
      <c r="R11" s="36"/>
      <c r="S11" s="36"/>
    </row>
    <row r="12" spans="1:32" s="33" customFormat="1" ht="15.75" customHeight="1">
      <c r="A12" s="54" t="s">
        <v>62</v>
      </c>
      <c r="B12" s="54"/>
      <c r="C12" s="54"/>
      <c r="D12" s="54"/>
      <c r="E12" s="54"/>
      <c r="F12" s="54"/>
      <c r="G12" s="54"/>
      <c r="H12" s="54"/>
      <c r="I12" s="54"/>
      <c r="J12" s="54"/>
      <c r="K12" s="54"/>
      <c r="L12" s="54"/>
      <c r="M12" s="54"/>
      <c r="N12" s="54"/>
      <c r="O12" s="54"/>
      <c r="P12" s="54"/>
      <c r="Q12" s="54"/>
      <c r="R12" s="54"/>
      <c r="S12" s="54"/>
      <c r="T12" s="34"/>
      <c r="U12" s="34"/>
      <c r="V12" s="34"/>
      <c r="W12" s="34"/>
      <c r="X12" s="34"/>
      <c r="Y12" s="34"/>
      <c r="Z12" s="34"/>
      <c r="AA12" s="34"/>
      <c r="AB12" s="34"/>
      <c r="AC12" s="34"/>
      <c r="AD12" s="34"/>
      <c r="AE12" s="34"/>
      <c r="AF12" s="34"/>
    </row>
    <row r="13" spans="1:32" s="33" customFormat="1" ht="15.75" customHeight="1">
      <c r="A13" s="55" t="s">
        <v>56</v>
      </c>
      <c r="B13" s="55"/>
      <c r="C13" s="55"/>
      <c r="D13" s="55"/>
      <c r="E13" s="55"/>
      <c r="F13" s="55"/>
      <c r="G13" s="55"/>
      <c r="H13" s="55"/>
      <c r="I13" s="55"/>
      <c r="J13" s="55"/>
      <c r="K13" s="55"/>
      <c r="L13" s="55"/>
      <c r="M13" s="55"/>
      <c r="N13" s="55"/>
      <c r="O13" s="55"/>
      <c r="P13" s="55"/>
      <c r="Q13" s="55"/>
      <c r="R13" s="55"/>
      <c r="S13" s="55"/>
      <c r="T13" s="35"/>
      <c r="U13" s="35"/>
      <c r="V13" s="35"/>
      <c r="W13" s="35"/>
      <c r="X13" s="35"/>
      <c r="Y13" s="35"/>
      <c r="Z13" s="35"/>
      <c r="AA13" s="35"/>
      <c r="AB13" s="35"/>
      <c r="AC13" s="35"/>
      <c r="AD13" s="35"/>
      <c r="AE13" s="35"/>
      <c r="AF13" s="35"/>
    </row>
    <row r="14" spans="1:32" s="33" customFormat="1" ht="15.75" customHeight="1">
      <c r="A14" s="54"/>
      <c r="B14" s="54"/>
      <c r="C14" s="54"/>
      <c r="D14" s="54"/>
      <c r="E14" s="54"/>
      <c r="F14" s="54"/>
      <c r="G14" s="54"/>
      <c r="H14" s="54"/>
      <c r="I14" s="54"/>
      <c r="J14" s="54"/>
      <c r="K14" s="54"/>
      <c r="L14" s="54"/>
      <c r="M14" s="54"/>
      <c r="N14" s="54"/>
      <c r="O14" s="54"/>
      <c r="P14" s="54"/>
      <c r="Q14" s="54"/>
      <c r="R14" s="54"/>
      <c r="S14" s="54"/>
      <c r="T14" s="34"/>
      <c r="U14" s="34"/>
      <c r="V14" s="34"/>
      <c r="W14" s="34"/>
      <c r="X14" s="34"/>
      <c r="Y14" s="34"/>
      <c r="Z14" s="34"/>
      <c r="AA14" s="34"/>
      <c r="AB14" s="34"/>
      <c r="AC14" s="34"/>
      <c r="AD14" s="34"/>
      <c r="AE14" s="34"/>
      <c r="AF14" s="34"/>
    </row>
    <row r="15" spans="1:32" s="32" customFormat="1" ht="33.75" customHeight="1">
      <c r="A15" s="48" t="s">
        <v>55</v>
      </c>
      <c r="B15" s="48" t="s">
        <v>54</v>
      </c>
      <c r="C15" s="48" t="s">
        <v>53</v>
      </c>
      <c r="D15" s="48" t="s">
        <v>52</v>
      </c>
      <c r="E15" s="48"/>
      <c r="F15" s="48"/>
      <c r="G15" s="48"/>
      <c r="H15" s="48"/>
      <c r="I15" s="48"/>
      <c r="J15" s="48"/>
      <c r="K15" s="48"/>
      <c r="L15" s="48"/>
      <c r="M15" s="48"/>
      <c r="N15" s="48"/>
      <c r="O15" s="48"/>
      <c r="P15" s="48"/>
      <c r="Q15" s="48"/>
      <c r="R15" s="48"/>
      <c r="S15" s="48"/>
    </row>
    <row r="16" spans="1:32" ht="205.5" customHeight="1">
      <c r="A16" s="48"/>
      <c r="B16" s="48"/>
      <c r="C16" s="48"/>
      <c r="D16" s="48" t="s">
        <v>51</v>
      </c>
      <c r="E16" s="48"/>
      <c r="F16" s="48" t="s">
        <v>50</v>
      </c>
      <c r="G16" s="48"/>
      <c r="H16" s="48"/>
      <c r="I16" s="48"/>
      <c r="J16" s="48" t="s">
        <v>49</v>
      </c>
      <c r="K16" s="48"/>
      <c r="L16" s="48" t="s">
        <v>48</v>
      </c>
      <c r="M16" s="48"/>
      <c r="N16" s="48" t="s">
        <v>47</v>
      </c>
      <c r="O16" s="48"/>
      <c r="P16" s="48" t="s">
        <v>46</v>
      </c>
      <c r="Q16" s="48"/>
      <c r="R16" s="48" t="s">
        <v>45</v>
      </c>
      <c r="S16" s="48"/>
    </row>
    <row r="17" spans="1:19" s="31" customFormat="1" ht="192" customHeight="1">
      <c r="A17" s="48"/>
      <c r="B17" s="48"/>
      <c r="C17" s="48"/>
      <c r="D17" s="56" t="s">
        <v>41</v>
      </c>
      <c r="E17" s="56"/>
      <c r="F17" s="56" t="s">
        <v>44</v>
      </c>
      <c r="G17" s="56"/>
      <c r="H17" s="56" t="s">
        <v>43</v>
      </c>
      <c r="I17" s="56"/>
      <c r="J17" s="56" t="s">
        <v>41</v>
      </c>
      <c r="K17" s="56"/>
      <c r="L17" s="56" t="s">
        <v>41</v>
      </c>
      <c r="M17" s="56"/>
      <c r="N17" s="56" t="s">
        <v>41</v>
      </c>
      <c r="O17" s="56"/>
      <c r="P17" s="56" t="s">
        <v>42</v>
      </c>
      <c r="Q17" s="56"/>
      <c r="R17" s="56" t="s">
        <v>41</v>
      </c>
      <c r="S17" s="56"/>
    </row>
    <row r="18" spans="1:19" ht="128.25" customHeight="1">
      <c r="A18" s="48"/>
      <c r="B18" s="48"/>
      <c r="C18" s="48"/>
      <c r="D18" s="30" t="s">
        <v>40</v>
      </c>
      <c r="E18" s="30" t="s">
        <v>39</v>
      </c>
      <c r="F18" s="30" t="s">
        <v>40</v>
      </c>
      <c r="G18" s="30" t="s">
        <v>39</v>
      </c>
      <c r="H18" s="30" t="s">
        <v>40</v>
      </c>
      <c r="I18" s="30" t="s">
        <v>39</v>
      </c>
      <c r="J18" s="30" t="s">
        <v>40</v>
      </c>
      <c r="K18" s="30" t="s">
        <v>39</v>
      </c>
      <c r="L18" s="30" t="s">
        <v>40</v>
      </c>
      <c r="M18" s="30" t="s">
        <v>39</v>
      </c>
      <c r="N18" s="30" t="s">
        <v>40</v>
      </c>
      <c r="O18" s="30" t="s">
        <v>39</v>
      </c>
      <c r="P18" s="30" t="s">
        <v>40</v>
      </c>
      <c r="Q18" s="30" t="s">
        <v>39</v>
      </c>
      <c r="R18" s="30" t="s">
        <v>40</v>
      </c>
      <c r="S18" s="30" t="s">
        <v>39</v>
      </c>
    </row>
    <row r="19" spans="1:19" s="16" customFormat="1" ht="15.75">
      <c r="A19" s="28">
        <v>1</v>
      </c>
      <c r="B19" s="29">
        <v>2</v>
      </c>
      <c r="C19" s="28">
        <v>3</v>
      </c>
      <c r="D19" s="27" t="s">
        <v>38</v>
      </c>
      <c r="E19" s="27" t="s">
        <v>37</v>
      </c>
      <c r="F19" s="27" t="s">
        <v>36</v>
      </c>
      <c r="G19" s="27" t="s">
        <v>35</v>
      </c>
      <c r="H19" s="27" t="s">
        <v>34</v>
      </c>
      <c r="I19" s="27" t="s">
        <v>33</v>
      </c>
      <c r="J19" s="27" t="s">
        <v>32</v>
      </c>
      <c r="K19" s="27" t="s">
        <v>31</v>
      </c>
      <c r="L19" s="27" t="s">
        <v>30</v>
      </c>
      <c r="M19" s="27" t="s">
        <v>29</v>
      </c>
      <c r="N19" s="27" t="s">
        <v>28</v>
      </c>
      <c r="O19" s="27" t="s">
        <v>27</v>
      </c>
      <c r="P19" s="27" t="s">
        <v>26</v>
      </c>
      <c r="Q19" s="27" t="s">
        <v>25</v>
      </c>
      <c r="R19" s="27" t="s">
        <v>24</v>
      </c>
      <c r="S19" s="27" t="s">
        <v>23</v>
      </c>
    </row>
    <row r="20" spans="1:19" s="16" customFormat="1" ht="31.5">
      <c r="A20" s="26" t="s">
        <v>22</v>
      </c>
      <c r="B20" s="25" t="s">
        <v>21</v>
      </c>
      <c r="C20" s="24"/>
      <c r="D20" s="23">
        <f t="shared" ref="D20:R20" si="0">SUM(D21:D23)</f>
        <v>0</v>
      </c>
      <c r="E20" s="23">
        <f t="shared" si="0"/>
        <v>0</v>
      </c>
      <c r="F20" s="23">
        <f t="shared" si="0"/>
        <v>2</v>
      </c>
      <c r="G20" s="23">
        <f t="shared" si="0"/>
        <v>0</v>
      </c>
      <c r="H20" s="23">
        <f t="shared" si="0"/>
        <v>0.25</v>
      </c>
      <c r="I20" s="23">
        <f t="shared" si="0"/>
        <v>0</v>
      </c>
      <c r="J20" s="23">
        <f t="shared" si="0"/>
        <v>0</v>
      </c>
      <c r="K20" s="23">
        <f t="shared" si="0"/>
        <v>0</v>
      </c>
      <c r="L20" s="23">
        <f t="shared" si="0"/>
        <v>0</v>
      </c>
      <c r="M20" s="23">
        <f t="shared" si="0"/>
        <v>0</v>
      </c>
      <c r="N20" s="23">
        <f t="shared" si="0"/>
        <v>0</v>
      </c>
      <c r="O20" s="23">
        <f t="shared" si="0"/>
        <v>0</v>
      </c>
      <c r="P20" s="23">
        <f t="shared" si="0"/>
        <v>0</v>
      </c>
      <c r="Q20" s="23">
        <f t="shared" si="0"/>
        <v>0</v>
      </c>
      <c r="R20" s="23">
        <f t="shared" si="0"/>
        <v>0</v>
      </c>
      <c r="S20" s="23"/>
    </row>
    <row r="21" spans="1:19" s="16" customFormat="1" ht="31.5">
      <c r="A21" s="15" t="s">
        <v>20</v>
      </c>
      <c r="B21" s="14" t="s">
        <v>19</v>
      </c>
      <c r="C21" s="13"/>
      <c r="D21" s="12">
        <f t="shared" ref="D21:S21" si="1">D24</f>
        <v>0</v>
      </c>
      <c r="E21" s="12">
        <f t="shared" si="1"/>
        <v>0</v>
      </c>
      <c r="F21" s="12">
        <f t="shared" si="1"/>
        <v>0</v>
      </c>
      <c r="G21" s="12">
        <f t="shared" si="1"/>
        <v>0</v>
      </c>
      <c r="H21" s="12">
        <f t="shared" si="1"/>
        <v>0</v>
      </c>
      <c r="I21" s="12">
        <f t="shared" si="1"/>
        <v>0</v>
      </c>
      <c r="J21" s="12">
        <f t="shared" si="1"/>
        <v>0</v>
      </c>
      <c r="K21" s="12">
        <f t="shared" si="1"/>
        <v>0</v>
      </c>
      <c r="L21" s="12">
        <f t="shared" si="1"/>
        <v>0</v>
      </c>
      <c r="M21" s="12">
        <f t="shared" si="1"/>
        <v>0</v>
      </c>
      <c r="N21" s="12">
        <f t="shared" si="1"/>
        <v>0</v>
      </c>
      <c r="O21" s="12">
        <f t="shared" si="1"/>
        <v>0</v>
      </c>
      <c r="P21" s="12">
        <f t="shared" si="1"/>
        <v>0</v>
      </c>
      <c r="Q21" s="12">
        <f t="shared" si="1"/>
        <v>0</v>
      </c>
      <c r="R21" s="12">
        <f t="shared" si="1"/>
        <v>0</v>
      </c>
      <c r="S21" s="12">
        <f t="shared" si="1"/>
        <v>0</v>
      </c>
    </row>
    <row r="22" spans="1:19" s="16" customFormat="1" ht="31.5">
      <c r="A22" s="15" t="s">
        <v>18</v>
      </c>
      <c r="B22" s="14" t="s">
        <v>17</v>
      </c>
      <c r="C22" s="13"/>
      <c r="D22" s="12">
        <f t="shared" ref="D22:S22" si="2">D26</f>
        <v>0</v>
      </c>
      <c r="E22" s="12">
        <f t="shared" si="2"/>
        <v>0</v>
      </c>
      <c r="F22" s="12">
        <f t="shared" si="2"/>
        <v>2</v>
      </c>
      <c r="G22" s="12">
        <f t="shared" si="2"/>
        <v>0</v>
      </c>
      <c r="H22" s="12">
        <f t="shared" si="2"/>
        <v>0</v>
      </c>
      <c r="I22" s="12">
        <f t="shared" si="2"/>
        <v>0</v>
      </c>
      <c r="J22" s="12">
        <f t="shared" si="2"/>
        <v>0</v>
      </c>
      <c r="K22" s="12">
        <f t="shared" si="2"/>
        <v>0</v>
      </c>
      <c r="L22" s="12">
        <f t="shared" si="2"/>
        <v>0</v>
      </c>
      <c r="M22" s="12">
        <f t="shared" si="2"/>
        <v>0</v>
      </c>
      <c r="N22" s="12">
        <f t="shared" si="2"/>
        <v>0</v>
      </c>
      <c r="O22" s="12">
        <f t="shared" si="2"/>
        <v>0</v>
      </c>
      <c r="P22" s="12">
        <f t="shared" si="2"/>
        <v>0</v>
      </c>
      <c r="Q22" s="12">
        <f t="shared" si="2"/>
        <v>0</v>
      </c>
      <c r="R22" s="12">
        <f t="shared" si="2"/>
        <v>0</v>
      </c>
      <c r="S22" s="12">
        <f t="shared" si="2"/>
        <v>0</v>
      </c>
    </row>
    <row r="23" spans="1:19" s="16" customFormat="1" ht="31.5">
      <c r="A23" s="15" t="s">
        <v>16</v>
      </c>
      <c r="B23" s="14" t="s">
        <v>15</v>
      </c>
      <c r="C23" s="13"/>
      <c r="D23" s="12">
        <f t="shared" ref="D23:S23" si="3">D29</f>
        <v>0</v>
      </c>
      <c r="E23" s="12">
        <f t="shared" si="3"/>
        <v>0</v>
      </c>
      <c r="F23" s="12">
        <f t="shared" si="3"/>
        <v>0</v>
      </c>
      <c r="G23" s="12">
        <f t="shared" si="3"/>
        <v>0</v>
      </c>
      <c r="H23" s="12">
        <f t="shared" si="3"/>
        <v>0.25</v>
      </c>
      <c r="I23" s="12">
        <f t="shared" si="3"/>
        <v>0</v>
      </c>
      <c r="J23" s="12">
        <f t="shared" si="3"/>
        <v>0</v>
      </c>
      <c r="K23" s="12">
        <f t="shared" si="3"/>
        <v>0</v>
      </c>
      <c r="L23" s="12">
        <f t="shared" si="3"/>
        <v>0</v>
      </c>
      <c r="M23" s="12">
        <f t="shared" si="3"/>
        <v>0</v>
      </c>
      <c r="N23" s="12">
        <f t="shared" si="3"/>
        <v>0</v>
      </c>
      <c r="O23" s="12">
        <f t="shared" si="3"/>
        <v>0</v>
      </c>
      <c r="P23" s="12">
        <f t="shared" si="3"/>
        <v>0</v>
      </c>
      <c r="Q23" s="12">
        <f t="shared" si="3"/>
        <v>0</v>
      </c>
      <c r="R23" s="12">
        <f t="shared" si="3"/>
        <v>0</v>
      </c>
      <c r="S23" s="12">
        <f t="shared" si="3"/>
        <v>0</v>
      </c>
    </row>
    <row r="24" spans="1:19" s="16" customFormat="1" ht="31.5">
      <c r="A24" s="10">
        <v>0</v>
      </c>
      <c r="B24" s="18" t="s">
        <v>14</v>
      </c>
      <c r="C24" s="21"/>
      <c r="D24" s="22">
        <v>0</v>
      </c>
      <c r="E24" s="22">
        <v>0</v>
      </c>
      <c r="F24" s="22">
        <v>0</v>
      </c>
      <c r="G24" s="22">
        <v>0</v>
      </c>
      <c r="H24" s="22">
        <v>0</v>
      </c>
      <c r="I24" s="22">
        <v>0</v>
      </c>
      <c r="J24" s="22">
        <v>0</v>
      </c>
      <c r="K24" s="22">
        <v>0</v>
      </c>
      <c r="L24" s="22">
        <v>0</v>
      </c>
      <c r="M24" s="22">
        <v>0</v>
      </c>
      <c r="N24" s="22">
        <v>0</v>
      </c>
      <c r="O24" s="22">
        <v>0</v>
      </c>
      <c r="P24" s="22">
        <v>0</v>
      </c>
      <c r="Q24" s="22">
        <v>0</v>
      </c>
      <c r="R24" s="22">
        <v>0</v>
      </c>
      <c r="S24" s="22">
        <v>0</v>
      </c>
    </row>
    <row r="25" spans="1:19" s="16" customFormat="1" ht="15.75">
      <c r="A25" s="10"/>
      <c r="B25" s="18" t="s">
        <v>13</v>
      </c>
      <c r="C25" s="21"/>
      <c r="D25" s="19"/>
      <c r="E25" s="19"/>
      <c r="F25" s="20"/>
      <c r="G25" s="20"/>
      <c r="H25" s="19"/>
      <c r="I25" s="19"/>
      <c r="J25" s="19"/>
      <c r="K25" s="19"/>
      <c r="L25" s="19"/>
      <c r="M25" s="19"/>
      <c r="N25" s="19"/>
      <c r="O25" s="19"/>
      <c r="P25" s="19"/>
      <c r="Q25" s="19"/>
      <c r="R25" s="19"/>
      <c r="S25" s="19"/>
    </row>
    <row r="26" spans="1:19" s="16" customFormat="1" ht="47.25">
      <c r="A26" s="15" t="s">
        <v>12</v>
      </c>
      <c r="B26" s="14" t="s">
        <v>11</v>
      </c>
      <c r="C26" s="13"/>
      <c r="D26" s="12">
        <f t="shared" ref="D26:S26" si="4">D27</f>
        <v>0</v>
      </c>
      <c r="E26" s="12">
        <f t="shared" si="4"/>
        <v>0</v>
      </c>
      <c r="F26" s="12">
        <f t="shared" si="4"/>
        <v>2</v>
      </c>
      <c r="G26" s="12">
        <f t="shared" si="4"/>
        <v>0</v>
      </c>
      <c r="H26" s="12">
        <f t="shared" si="4"/>
        <v>0</v>
      </c>
      <c r="I26" s="12">
        <f t="shared" si="4"/>
        <v>0</v>
      </c>
      <c r="J26" s="12">
        <f t="shared" si="4"/>
        <v>0</v>
      </c>
      <c r="K26" s="12">
        <f t="shared" si="4"/>
        <v>0</v>
      </c>
      <c r="L26" s="12">
        <f t="shared" si="4"/>
        <v>0</v>
      </c>
      <c r="M26" s="12">
        <f t="shared" si="4"/>
        <v>0</v>
      </c>
      <c r="N26" s="12">
        <f t="shared" si="4"/>
        <v>0</v>
      </c>
      <c r="O26" s="12">
        <f t="shared" si="4"/>
        <v>0</v>
      </c>
      <c r="P26" s="12">
        <f t="shared" si="4"/>
        <v>0</v>
      </c>
      <c r="Q26" s="12">
        <f t="shared" si="4"/>
        <v>0</v>
      </c>
      <c r="R26" s="12">
        <f t="shared" si="4"/>
        <v>0</v>
      </c>
      <c r="S26" s="12">
        <f t="shared" si="4"/>
        <v>0</v>
      </c>
    </row>
    <row r="27" spans="1:19" s="16" customFormat="1" ht="31.5">
      <c r="A27" s="15" t="s">
        <v>10</v>
      </c>
      <c r="B27" s="14" t="s">
        <v>9</v>
      </c>
      <c r="C27" s="13"/>
      <c r="D27" s="12">
        <f t="shared" ref="D27:S27" si="5">SUM(D28)</f>
        <v>0</v>
      </c>
      <c r="E27" s="12">
        <f t="shared" si="5"/>
        <v>0</v>
      </c>
      <c r="F27" s="12">
        <f t="shared" si="5"/>
        <v>2</v>
      </c>
      <c r="G27" s="12">
        <f t="shared" si="5"/>
        <v>0</v>
      </c>
      <c r="H27" s="12">
        <f t="shared" si="5"/>
        <v>0</v>
      </c>
      <c r="I27" s="12">
        <f t="shared" si="5"/>
        <v>0</v>
      </c>
      <c r="J27" s="12">
        <f t="shared" si="5"/>
        <v>0</v>
      </c>
      <c r="K27" s="12">
        <f t="shared" si="5"/>
        <v>0</v>
      </c>
      <c r="L27" s="12">
        <f t="shared" si="5"/>
        <v>0</v>
      </c>
      <c r="M27" s="12">
        <f t="shared" si="5"/>
        <v>0</v>
      </c>
      <c r="N27" s="12">
        <f t="shared" si="5"/>
        <v>0</v>
      </c>
      <c r="O27" s="12">
        <f t="shared" si="5"/>
        <v>0</v>
      </c>
      <c r="P27" s="12">
        <f t="shared" si="5"/>
        <v>0</v>
      </c>
      <c r="Q27" s="12">
        <f t="shared" si="5"/>
        <v>0</v>
      </c>
      <c r="R27" s="12">
        <f t="shared" si="5"/>
        <v>0</v>
      </c>
      <c r="S27" s="12">
        <f t="shared" si="5"/>
        <v>0</v>
      </c>
    </row>
    <row r="28" spans="1:19" s="16" customFormat="1" ht="141.75">
      <c r="A28" s="10" t="s">
        <v>8</v>
      </c>
      <c r="B28" s="18" t="s">
        <v>7</v>
      </c>
      <c r="C28" s="11" t="s">
        <v>6</v>
      </c>
      <c r="D28" s="17">
        <v>0</v>
      </c>
      <c r="E28" s="17">
        <v>0</v>
      </c>
      <c r="F28" s="17">
        <v>2</v>
      </c>
      <c r="G28" s="17">
        <v>0</v>
      </c>
      <c r="H28" s="17">
        <v>0</v>
      </c>
      <c r="I28" s="17">
        <v>0</v>
      </c>
      <c r="J28" s="17">
        <v>0</v>
      </c>
      <c r="K28" s="17">
        <v>0</v>
      </c>
      <c r="L28" s="17">
        <v>0</v>
      </c>
      <c r="M28" s="17">
        <v>0</v>
      </c>
      <c r="N28" s="17">
        <v>0</v>
      </c>
      <c r="O28" s="17">
        <v>0</v>
      </c>
      <c r="P28" s="17">
        <v>0</v>
      </c>
      <c r="Q28" s="17">
        <v>0</v>
      </c>
      <c r="R28" s="17">
        <v>0</v>
      </c>
      <c r="S28" s="17">
        <v>0</v>
      </c>
    </row>
    <row r="29" spans="1:19" ht="31.5">
      <c r="A29" s="15" t="s">
        <v>5</v>
      </c>
      <c r="B29" s="14" t="s">
        <v>4</v>
      </c>
      <c r="C29" s="13"/>
      <c r="D29" s="12">
        <f t="shared" ref="D29:S29" si="6">SUM(D30:D30)</f>
        <v>0</v>
      </c>
      <c r="E29" s="12">
        <f t="shared" si="6"/>
        <v>0</v>
      </c>
      <c r="F29" s="12">
        <f t="shared" si="6"/>
        <v>0</v>
      </c>
      <c r="G29" s="12">
        <f t="shared" si="6"/>
        <v>0</v>
      </c>
      <c r="H29" s="12">
        <f t="shared" si="6"/>
        <v>0.25</v>
      </c>
      <c r="I29" s="12">
        <f t="shared" si="6"/>
        <v>0</v>
      </c>
      <c r="J29" s="12">
        <f t="shared" si="6"/>
        <v>0</v>
      </c>
      <c r="K29" s="12">
        <f t="shared" si="6"/>
        <v>0</v>
      </c>
      <c r="L29" s="12">
        <f t="shared" si="6"/>
        <v>0</v>
      </c>
      <c r="M29" s="12">
        <f t="shared" si="6"/>
        <v>0</v>
      </c>
      <c r="N29" s="12">
        <f t="shared" si="6"/>
        <v>0</v>
      </c>
      <c r="O29" s="12">
        <f t="shared" si="6"/>
        <v>0</v>
      </c>
      <c r="P29" s="12">
        <f t="shared" si="6"/>
        <v>0</v>
      </c>
      <c r="Q29" s="12">
        <f t="shared" si="6"/>
        <v>0</v>
      </c>
      <c r="R29" s="12">
        <f t="shared" si="6"/>
        <v>0</v>
      </c>
      <c r="S29" s="12">
        <f t="shared" si="6"/>
        <v>0</v>
      </c>
    </row>
    <row r="30" spans="1:19" ht="63">
      <c r="A30" s="10" t="s">
        <v>3</v>
      </c>
      <c r="B30" s="39" t="s">
        <v>63</v>
      </c>
      <c r="C30" s="9" t="s">
        <v>64</v>
      </c>
      <c r="D30" s="40">
        <v>0</v>
      </c>
      <c r="E30" s="8">
        <v>0</v>
      </c>
      <c r="F30" s="8">
        <v>0</v>
      </c>
      <c r="G30" s="8">
        <v>0</v>
      </c>
      <c r="H30" s="8">
        <v>0.25</v>
      </c>
      <c r="I30" s="8">
        <v>0</v>
      </c>
      <c r="J30" s="7">
        <v>0</v>
      </c>
      <c r="K30" s="7">
        <v>0</v>
      </c>
      <c r="L30" s="7">
        <v>0</v>
      </c>
      <c r="M30" s="7">
        <v>0</v>
      </c>
      <c r="N30" s="7">
        <v>0</v>
      </c>
      <c r="O30" s="7">
        <v>0</v>
      </c>
      <c r="P30" s="8">
        <v>0</v>
      </c>
      <c r="Q30" s="8">
        <v>0</v>
      </c>
      <c r="R30" s="7">
        <v>0</v>
      </c>
      <c r="S30" s="7">
        <v>0</v>
      </c>
    </row>
    <row r="32" spans="1:19" s="2" customFormat="1" ht="15.75">
      <c r="B32" s="47" t="s">
        <v>2</v>
      </c>
      <c r="C32" s="47"/>
      <c r="D32" s="47"/>
      <c r="F32" s="3"/>
      <c r="G32" s="3"/>
      <c r="H32" s="6" t="s">
        <v>1</v>
      </c>
      <c r="I32" s="3"/>
      <c r="J32" s="3"/>
      <c r="K32" s="3"/>
    </row>
    <row r="33" spans="2:11" s="2" customFormat="1" ht="15">
      <c r="B33" s="3"/>
      <c r="C33" s="3"/>
      <c r="D33" s="3"/>
      <c r="E33" s="3"/>
      <c r="F33" s="3"/>
      <c r="G33" s="3"/>
      <c r="H33" s="3"/>
      <c r="I33" s="3"/>
      <c r="J33" s="3"/>
      <c r="K33" s="3"/>
    </row>
    <row r="34" spans="2:11" s="2" customFormat="1" ht="15">
      <c r="B34" s="3"/>
      <c r="C34" s="3"/>
      <c r="D34" s="3"/>
      <c r="E34" s="3"/>
      <c r="F34" s="3"/>
      <c r="G34" s="3"/>
      <c r="H34" s="3"/>
      <c r="I34" s="3"/>
      <c r="J34" s="3"/>
      <c r="K34" s="3"/>
    </row>
    <row r="35" spans="2:11" s="2" customFormat="1" ht="15">
      <c r="B35" s="3"/>
      <c r="C35" s="3"/>
      <c r="D35" s="3"/>
      <c r="E35" s="3"/>
      <c r="F35" s="3"/>
      <c r="G35" s="3"/>
      <c r="H35" s="3"/>
      <c r="I35" s="3"/>
      <c r="J35" s="3"/>
      <c r="K35" s="3"/>
    </row>
    <row r="36" spans="2:11" s="2" customFormat="1" ht="15.75">
      <c r="B36" s="5" t="s">
        <v>0</v>
      </c>
      <c r="C36" s="5"/>
      <c r="D36" s="4"/>
      <c r="E36" s="4"/>
      <c r="F36" s="4"/>
      <c r="G36" s="4"/>
      <c r="H36" s="3"/>
      <c r="I36" s="3"/>
      <c r="J36" s="3"/>
      <c r="K36" s="3"/>
    </row>
    <row r="37" spans="2:11" s="2" customFormat="1" ht="15">
      <c r="B37" s="3"/>
      <c r="C37" s="3"/>
      <c r="D37" s="3"/>
      <c r="E37" s="3"/>
      <c r="F37" s="3"/>
      <c r="G37" s="3"/>
      <c r="H37" s="3"/>
      <c r="I37" s="3"/>
      <c r="J37" s="3"/>
      <c r="K37" s="3"/>
    </row>
  </sheetData>
  <mergeCells count="29">
    <mergeCell ref="D15:S15"/>
    <mergeCell ref="N16:O16"/>
    <mergeCell ref="D17:E17"/>
    <mergeCell ref="N17:O17"/>
    <mergeCell ref="D16:E16"/>
    <mergeCell ref="H17:I17"/>
    <mergeCell ref="P16:Q16"/>
    <mergeCell ref="L17:M17"/>
    <mergeCell ref="F17:G17"/>
    <mergeCell ref="J17:K17"/>
    <mergeCell ref="P17:Q17"/>
    <mergeCell ref="F16:I16"/>
    <mergeCell ref="L16:M16"/>
    <mergeCell ref="B32:D32"/>
    <mergeCell ref="R16:S16"/>
    <mergeCell ref="J16:K16"/>
    <mergeCell ref="G2:H2"/>
    <mergeCell ref="A4:S4"/>
    <mergeCell ref="A7:S7"/>
    <mergeCell ref="A8:S8"/>
    <mergeCell ref="A5:S5"/>
    <mergeCell ref="A12:S12"/>
    <mergeCell ref="A10:S10"/>
    <mergeCell ref="A13:S13"/>
    <mergeCell ref="R17:S17"/>
    <mergeCell ref="A14:S14"/>
    <mergeCell ref="A15:A18"/>
    <mergeCell ref="B15:B18"/>
    <mergeCell ref="C15:C18"/>
  </mergeCells>
  <pageMargins left="0.70866141732283472" right="0.70866141732283472" top="0.74803149606299213" bottom="0.74803149606299213" header="0.31496062992125984" footer="0.31496062992125984"/>
  <pageSetup paperSize="9" scale="2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Z162"/>
  <sheetViews>
    <sheetView view="pageBreakPreview" topLeftCell="A43" zoomScale="60" zoomScaleNormal="50" workbookViewId="0">
      <selection activeCell="J30" sqref="J30"/>
    </sheetView>
  </sheetViews>
  <sheetFormatPr defaultColWidth="16.625" defaultRowHeight="15"/>
  <cols>
    <col min="1" max="1" width="11.375" style="397" customWidth="1"/>
    <col min="2" max="2" width="39.375" style="396" customWidth="1"/>
    <col min="3" max="3" width="11.875" style="396" customWidth="1"/>
    <col min="4" max="4" width="10.125" style="396" customWidth="1"/>
    <col min="5" max="5" width="10.5" style="396" customWidth="1"/>
    <col min="6" max="6" width="10.625" style="396" customWidth="1"/>
    <col min="7" max="7" width="17.875" style="396" customWidth="1"/>
    <col min="8" max="8" width="15.375" style="396" customWidth="1"/>
    <col min="9" max="9" width="18.625" style="396" customWidth="1"/>
    <col min="10" max="10" width="14.5" style="396" customWidth="1"/>
    <col min="11" max="11" width="17.375" style="396" customWidth="1"/>
    <col min="12" max="12" width="15.125" style="396" customWidth="1"/>
    <col min="13" max="13" width="18.5" style="396" customWidth="1"/>
    <col min="14" max="14" width="17" style="396" customWidth="1"/>
    <col min="15" max="15" width="17.625" style="396" customWidth="1"/>
    <col min="16" max="16" width="9" style="396" customWidth="1"/>
    <col min="17" max="17" width="17.75" style="3" customWidth="1"/>
    <col min="18" max="18" width="18.375" style="3" customWidth="1"/>
    <col min="19" max="19" width="9.125" style="3" customWidth="1"/>
    <col min="20" max="20" width="9" style="3" customWidth="1"/>
    <col min="21" max="21" width="22" style="3" customWidth="1"/>
    <col min="22" max="22" width="22.625" style="3" customWidth="1"/>
    <col min="23" max="23" width="14.875" style="3" customWidth="1"/>
    <col min="24" max="24" width="10.625" style="2" customWidth="1"/>
    <col min="25" max="25" width="9.25" style="2" customWidth="1"/>
    <col min="26" max="26" width="11.125" style="2" customWidth="1"/>
    <col min="27" max="27" width="11.875" style="2" customWidth="1"/>
    <col min="28" max="28" width="15.625" style="2" customWidth="1"/>
    <col min="29" max="30" width="15.875" style="2" customWidth="1"/>
    <col min="31" max="31" width="20.75" style="2" customWidth="1"/>
    <col min="32" max="32" width="18.375" style="2" customWidth="1"/>
    <col min="33" max="33" width="29" style="2" customWidth="1"/>
    <col min="34" max="253" width="9" style="2" customWidth="1"/>
    <col min="254" max="254" width="3.875" style="2" bestFit="1" customWidth="1"/>
    <col min="255" max="255" width="16" style="2" bestFit="1" customWidth="1"/>
    <col min="256" max="16384" width="16.625" style="2"/>
  </cols>
  <sheetData>
    <row r="1" spans="1:52" ht="18.75">
      <c r="P1" s="70"/>
      <c r="AD1" s="172"/>
    </row>
    <row r="2" spans="1:52" ht="18.75">
      <c r="P2" s="72"/>
      <c r="AD2" s="80"/>
    </row>
    <row r="3" spans="1:52" ht="18.75">
      <c r="P3" s="72"/>
      <c r="AD3" s="80"/>
    </row>
    <row r="4" spans="1:52" ht="18.75">
      <c r="A4" s="359"/>
      <c r="B4" s="359"/>
      <c r="C4" s="359"/>
      <c r="D4" s="359"/>
      <c r="E4" s="359"/>
      <c r="F4" s="359"/>
      <c r="G4" s="359"/>
      <c r="H4" s="359"/>
      <c r="I4" s="359"/>
      <c r="J4" s="359"/>
      <c r="K4" s="359"/>
      <c r="L4" s="359"/>
      <c r="M4" s="359"/>
      <c r="N4" s="359"/>
      <c r="O4" s="359"/>
      <c r="P4" s="359"/>
      <c r="AD4" s="80"/>
    </row>
    <row r="5" spans="1:52" ht="16.5">
      <c r="A5" s="359" t="s">
        <v>699</v>
      </c>
      <c r="B5" s="359"/>
      <c r="C5" s="359"/>
      <c r="D5" s="359"/>
      <c r="E5" s="359"/>
      <c r="F5" s="359"/>
      <c r="G5" s="359"/>
      <c r="H5" s="359"/>
      <c r="I5" s="359"/>
      <c r="J5" s="359"/>
      <c r="K5" s="359"/>
      <c r="L5" s="359"/>
      <c r="M5" s="359"/>
      <c r="N5" s="359"/>
      <c r="O5" s="359"/>
      <c r="P5" s="359"/>
      <c r="Q5" s="207"/>
      <c r="R5" s="207"/>
      <c r="S5" s="207"/>
      <c r="T5" s="207"/>
      <c r="U5" s="207"/>
      <c r="V5" s="207"/>
      <c r="W5" s="207"/>
      <c r="X5" s="207"/>
      <c r="Y5" s="207"/>
      <c r="Z5" s="207"/>
      <c r="AA5" s="207"/>
      <c r="AB5" s="207"/>
      <c r="AC5" s="207"/>
      <c r="AD5" s="207"/>
      <c r="AE5" s="207"/>
      <c r="AF5" s="207"/>
      <c r="AG5" s="207"/>
    </row>
    <row r="6" spans="1:52" ht="16.5">
      <c r="A6" s="360"/>
      <c r="B6" s="360"/>
      <c r="C6" s="360"/>
      <c r="D6" s="360"/>
      <c r="E6" s="360"/>
      <c r="F6" s="360"/>
      <c r="G6" s="360"/>
      <c r="H6" s="360"/>
      <c r="I6" s="360"/>
      <c r="J6" s="360"/>
      <c r="K6" s="360"/>
      <c r="L6" s="360"/>
      <c r="M6" s="360"/>
      <c r="N6" s="360"/>
      <c r="O6" s="360"/>
      <c r="P6" s="360"/>
      <c r="Q6" s="207"/>
      <c r="R6" s="207"/>
      <c r="S6" s="207"/>
      <c r="T6" s="207"/>
      <c r="U6" s="207"/>
      <c r="V6" s="207"/>
      <c r="W6" s="207"/>
      <c r="X6" s="207"/>
      <c r="Y6" s="207"/>
      <c r="Z6" s="207"/>
      <c r="AA6" s="207"/>
      <c r="AB6" s="207"/>
      <c r="AC6" s="207"/>
      <c r="AD6" s="207"/>
      <c r="AE6" s="207"/>
      <c r="AF6" s="207"/>
      <c r="AG6" s="207"/>
    </row>
    <row r="7" spans="1:52" ht="15.75">
      <c r="A7" s="398" t="s">
        <v>700</v>
      </c>
      <c r="B7" s="398"/>
      <c r="C7" s="398"/>
      <c r="D7" s="398"/>
      <c r="E7" s="398"/>
      <c r="F7" s="398"/>
      <c r="G7" s="398"/>
      <c r="H7" s="398"/>
      <c r="I7" s="398"/>
      <c r="J7" s="398"/>
      <c r="K7" s="398"/>
      <c r="L7" s="398"/>
      <c r="M7" s="398"/>
      <c r="N7" s="398"/>
      <c r="O7" s="398"/>
      <c r="P7" s="398"/>
      <c r="Q7" s="169"/>
      <c r="R7" s="169"/>
      <c r="S7" s="169"/>
      <c r="T7" s="169"/>
      <c r="U7" s="169"/>
      <c r="V7" s="169"/>
      <c r="W7" s="169"/>
      <c r="X7" s="169"/>
      <c r="Y7" s="169"/>
      <c r="Z7" s="169"/>
      <c r="AA7" s="169"/>
      <c r="AB7" s="169"/>
      <c r="AC7" s="169"/>
      <c r="AD7" s="169"/>
      <c r="AE7" s="169"/>
      <c r="AF7" s="169"/>
      <c r="AG7" s="169"/>
    </row>
    <row r="8" spans="1:52" ht="15.75">
      <c r="A8" s="399" t="s">
        <v>57</v>
      </c>
      <c r="B8" s="399"/>
      <c r="C8" s="399"/>
      <c r="D8" s="399"/>
      <c r="E8" s="399"/>
      <c r="F8" s="399"/>
      <c r="G8" s="399"/>
      <c r="H8" s="399"/>
      <c r="I8" s="399"/>
      <c r="J8" s="399"/>
      <c r="K8" s="399"/>
      <c r="L8" s="399"/>
      <c r="M8" s="399"/>
      <c r="N8" s="399"/>
      <c r="O8" s="399"/>
      <c r="P8" s="399"/>
      <c r="Q8" s="79"/>
      <c r="R8" s="79"/>
      <c r="S8" s="79"/>
      <c r="T8" s="79"/>
      <c r="U8" s="79"/>
      <c r="V8" s="79"/>
      <c r="W8" s="79"/>
      <c r="X8" s="79"/>
      <c r="Y8" s="79"/>
      <c r="Z8" s="79"/>
      <c r="AA8" s="79"/>
      <c r="AB8" s="79"/>
      <c r="AC8" s="79"/>
      <c r="AD8" s="79"/>
      <c r="AE8" s="79"/>
      <c r="AF8" s="79"/>
      <c r="AG8" s="79"/>
    </row>
    <row r="9" spans="1:52">
      <c r="A9" s="400"/>
      <c r="B9" s="400"/>
      <c r="C9" s="400"/>
      <c r="D9" s="400"/>
      <c r="E9" s="400"/>
      <c r="F9" s="400"/>
      <c r="G9" s="400"/>
      <c r="H9" s="400"/>
      <c r="I9" s="400"/>
      <c r="J9" s="400"/>
      <c r="K9" s="400"/>
      <c r="L9" s="400"/>
      <c r="M9" s="400"/>
      <c r="N9" s="400"/>
      <c r="O9" s="400"/>
      <c r="P9" s="400"/>
      <c r="Q9" s="362"/>
      <c r="R9" s="362"/>
      <c r="S9" s="362"/>
      <c r="T9" s="362"/>
      <c r="U9" s="362"/>
      <c r="V9" s="362"/>
      <c r="W9" s="362"/>
      <c r="X9" s="362"/>
      <c r="Y9" s="362"/>
      <c r="Z9" s="362"/>
      <c r="AA9" s="362"/>
      <c r="AB9" s="362"/>
      <c r="AC9" s="362"/>
      <c r="AD9" s="362"/>
      <c r="AE9" s="362"/>
      <c r="AF9" s="362"/>
      <c r="AG9" s="362"/>
    </row>
    <row r="10" spans="1:52" ht="18" customHeight="1">
      <c r="A10" s="55" t="s">
        <v>61</v>
      </c>
      <c r="B10" s="55"/>
      <c r="C10" s="55"/>
      <c r="D10" s="55"/>
      <c r="E10" s="55"/>
      <c r="F10" s="55"/>
      <c r="G10" s="55"/>
      <c r="H10" s="55"/>
      <c r="I10" s="55"/>
      <c r="J10" s="55"/>
      <c r="K10" s="55"/>
      <c r="L10" s="55"/>
      <c r="M10" s="55"/>
      <c r="N10" s="55"/>
      <c r="O10" s="55"/>
      <c r="P10" s="55"/>
      <c r="Q10" s="363"/>
      <c r="R10" s="363"/>
      <c r="S10" s="363"/>
      <c r="T10" s="363"/>
      <c r="U10" s="363"/>
      <c r="V10" s="363"/>
      <c r="W10" s="363"/>
      <c r="X10" s="363"/>
      <c r="Y10" s="363"/>
      <c r="Z10" s="363"/>
      <c r="AA10" s="363"/>
      <c r="AB10" s="363"/>
      <c r="AC10" s="363"/>
      <c r="AD10" s="363"/>
      <c r="AE10" s="363"/>
      <c r="AF10" s="363"/>
      <c r="AG10" s="363"/>
    </row>
    <row r="11" spans="1:52" ht="18" customHeight="1">
      <c r="A11" s="46"/>
      <c r="B11" s="46"/>
      <c r="C11" s="46"/>
      <c r="D11" s="46"/>
      <c r="E11" s="46"/>
      <c r="F11" s="46"/>
      <c r="G11" s="46"/>
      <c r="H11" s="46"/>
      <c r="I11" s="46"/>
      <c r="J11" s="46"/>
      <c r="K11" s="46"/>
      <c r="L11" s="46"/>
      <c r="M11" s="46"/>
      <c r="N11" s="46"/>
      <c r="O11" s="46"/>
      <c r="P11" s="46"/>
      <c r="Q11" s="363"/>
      <c r="R11" s="363"/>
      <c r="S11" s="363"/>
      <c r="T11" s="363"/>
      <c r="U11" s="363"/>
      <c r="V11" s="363"/>
      <c r="W11" s="363"/>
      <c r="X11" s="363"/>
      <c r="Y11" s="363"/>
      <c r="Z11" s="363"/>
      <c r="AA11" s="363"/>
      <c r="AB11" s="363"/>
      <c r="AC11" s="363"/>
      <c r="AD11" s="363"/>
      <c r="AE11" s="363"/>
      <c r="AF11" s="363"/>
      <c r="AG11" s="363"/>
    </row>
    <row r="12" spans="1:52" ht="18.75">
      <c r="A12" s="55" t="s">
        <v>701</v>
      </c>
      <c r="B12" s="55"/>
      <c r="C12" s="55"/>
      <c r="D12" s="55"/>
      <c r="E12" s="55"/>
      <c r="F12" s="55"/>
      <c r="G12" s="55"/>
      <c r="H12" s="55"/>
      <c r="I12" s="55"/>
      <c r="J12" s="55"/>
      <c r="K12" s="55"/>
      <c r="L12" s="55"/>
      <c r="M12" s="55"/>
      <c r="N12" s="55"/>
      <c r="O12" s="55"/>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row>
    <row r="13" spans="1:52" ht="16.5" customHeight="1">
      <c r="A13" s="401" t="s">
        <v>702</v>
      </c>
      <c r="B13" s="401"/>
      <c r="C13" s="401"/>
      <c r="D13" s="401"/>
      <c r="E13" s="401"/>
      <c r="F13" s="401"/>
      <c r="G13" s="401"/>
      <c r="H13" s="401"/>
      <c r="I13" s="401"/>
      <c r="J13" s="401"/>
      <c r="K13" s="401"/>
      <c r="L13" s="401"/>
      <c r="M13" s="401"/>
      <c r="N13" s="401"/>
      <c r="O13" s="401"/>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row>
    <row r="14" spans="1:52">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row>
    <row r="15" spans="1:52" ht="59.25" customHeight="1">
      <c r="A15" s="402" t="s">
        <v>703</v>
      </c>
      <c r="B15" s="403" t="s">
        <v>704</v>
      </c>
      <c r="C15" s="403" t="s">
        <v>705</v>
      </c>
      <c r="D15" s="404" t="s">
        <v>706</v>
      </c>
      <c r="E15" s="404"/>
      <c r="F15" s="404"/>
      <c r="G15" s="403" t="s">
        <v>707</v>
      </c>
      <c r="H15" s="405" t="s">
        <v>708</v>
      </c>
      <c r="I15" s="406"/>
      <c r="J15" s="405" t="s">
        <v>709</v>
      </c>
      <c r="K15" s="406"/>
      <c r="L15" s="405" t="s">
        <v>710</v>
      </c>
      <c r="M15" s="406"/>
      <c r="N15" s="405" t="s">
        <v>711</v>
      </c>
      <c r="O15" s="406"/>
      <c r="R15" s="396"/>
    </row>
    <row r="16" spans="1:52" ht="78.75">
      <c r="A16" s="407"/>
      <c r="B16" s="408"/>
      <c r="C16" s="408"/>
      <c r="D16" s="409" t="s">
        <v>712</v>
      </c>
      <c r="E16" s="409" t="s">
        <v>713</v>
      </c>
      <c r="F16" s="409" t="s">
        <v>714</v>
      </c>
      <c r="G16" s="408"/>
      <c r="H16" s="410" t="s">
        <v>338</v>
      </c>
      <c r="I16" s="410" t="s">
        <v>337</v>
      </c>
      <c r="J16" s="410" t="s">
        <v>338</v>
      </c>
      <c r="K16" s="410" t="s">
        <v>337</v>
      </c>
      <c r="L16" s="410" t="s">
        <v>338</v>
      </c>
      <c r="M16" s="410" t="s">
        <v>339</v>
      </c>
      <c r="N16" s="410" t="s">
        <v>338</v>
      </c>
      <c r="O16" s="410" t="s">
        <v>339</v>
      </c>
    </row>
    <row r="17" spans="1:15" ht="15.75">
      <c r="A17" s="411">
        <v>1</v>
      </c>
      <c r="B17" s="410">
        <v>2</v>
      </c>
      <c r="C17" s="410">
        <v>3</v>
      </c>
      <c r="D17" s="410">
        <v>4</v>
      </c>
      <c r="E17" s="410">
        <v>5</v>
      </c>
      <c r="F17" s="410">
        <v>6</v>
      </c>
      <c r="G17" s="410">
        <v>7</v>
      </c>
      <c r="H17" s="410">
        <v>8</v>
      </c>
      <c r="I17" s="410">
        <v>9</v>
      </c>
      <c r="J17" s="410">
        <v>10</v>
      </c>
      <c r="K17" s="410">
        <v>11</v>
      </c>
      <c r="L17" s="410">
        <v>12</v>
      </c>
      <c r="M17" s="410">
        <v>13</v>
      </c>
      <c r="N17" s="410">
        <v>14</v>
      </c>
      <c r="O17" s="410">
        <v>15</v>
      </c>
    </row>
    <row r="18" spans="1:15" ht="38.25" customHeight="1">
      <c r="A18" s="411" t="s">
        <v>213</v>
      </c>
      <c r="B18" s="410" t="s">
        <v>715</v>
      </c>
      <c r="C18" s="410" t="s">
        <v>716</v>
      </c>
      <c r="D18" s="410" t="s">
        <v>254</v>
      </c>
      <c r="E18" s="410" t="s">
        <v>254</v>
      </c>
      <c r="F18" s="410" t="s">
        <v>254</v>
      </c>
      <c r="G18" s="410" t="s">
        <v>254</v>
      </c>
      <c r="H18" s="410" t="s">
        <v>254</v>
      </c>
      <c r="I18" s="410" t="s">
        <v>254</v>
      </c>
      <c r="J18" s="410" t="s">
        <v>254</v>
      </c>
      <c r="K18" s="410" t="s">
        <v>254</v>
      </c>
      <c r="L18" s="410" t="s">
        <v>254</v>
      </c>
      <c r="M18" s="410" t="s">
        <v>254</v>
      </c>
      <c r="N18" s="410" t="s">
        <v>254</v>
      </c>
      <c r="O18" s="410" t="s">
        <v>254</v>
      </c>
    </row>
    <row r="19" spans="1:15" ht="84" customHeight="1">
      <c r="A19" s="411" t="s">
        <v>214</v>
      </c>
      <c r="B19" s="412" t="s">
        <v>717</v>
      </c>
      <c r="C19" s="410" t="s">
        <v>254</v>
      </c>
      <c r="D19" s="410" t="s">
        <v>254</v>
      </c>
      <c r="E19" s="410" t="s">
        <v>254</v>
      </c>
      <c r="F19" s="410" t="s">
        <v>254</v>
      </c>
      <c r="G19" s="410" t="s">
        <v>254</v>
      </c>
      <c r="H19" s="410" t="s">
        <v>254</v>
      </c>
      <c r="I19" s="410" t="s">
        <v>254</v>
      </c>
      <c r="J19" s="410" t="s">
        <v>254</v>
      </c>
      <c r="K19" s="410" t="s">
        <v>254</v>
      </c>
      <c r="L19" s="410" t="s">
        <v>254</v>
      </c>
      <c r="M19" s="410" t="s">
        <v>254</v>
      </c>
      <c r="N19" s="410" t="s">
        <v>254</v>
      </c>
      <c r="O19" s="410" t="s">
        <v>254</v>
      </c>
    </row>
    <row r="20" spans="1:15" ht="48" customHeight="1">
      <c r="A20" s="413" t="s">
        <v>718</v>
      </c>
      <c r="B20" s="414" t="s">
        <v>719</v>
      </c>
      <c r="C20" s="410" t="s">
        <v>720</v>
      </c>
      <c r="D20" s="410"/>
      <c r="E20" s="410"/>
      <c r="F20" s="410"/>
      <c r="G20" s="410"/>
      <c r="H20" s="410"/>
      <c r="I20" s="410"/>
      <c r="J20" s="410"/>
      <c r="K20" s="410"/>
      <c r="L20" s="410"/>
      <c r="M20" s="410"/>
      <c r="N20" s="410"/>
      <c r="O20" s="410"/>
    </row>
    <row r="21" spans="1:15" ht="40.5" customHeight="1">
      <c r="A21" s="413"/>
      <c r="B21" s="414"/>
      <c r="C21" s="410" t="s">
        <v>721</v>
      </c>
      <c r="D21" s="410"/>
      <c r="E21" s="410"/>
      <c r="F21" s="410"/>
      <c r="G21" s="410"/>
      <c r="H21" s="410"/>
      <c r="I21" s="410"/>
      <c r="J21" s="410"/>
      <c r="K21" s="410"/>
      <c r="L21" s="410"/>
      <c r="M21" s="410"/>
      <c r="N21" s="410"/>
      <c r="O21" s="410"/>
    </row>
    <row r="22" spans="1:15" ht="28.5" customHeight="1">
      <c r="A22" s="413" t="s">
        <v>218</v>
      </c>
      <c r="B22" s="414" t="s">
        <v>722</v>
      </c>
      <c r="C22" s="410" t="s">
        <v>720</v>
      </c>
      <c r="D22" s="410"/>
      <c r="E22" s="410"/>
      <c r="F22" s="410"/>
      <c r="G22" s="410"/>
      <c r="H22" s="410"/>
      <c r="I22" s="410"/>
      <c r="J22" s="410"/>
      <c r="K22" s="410"/>
      <c r="L22" s="410"/>
      <c r="M22" s="410"/>
      <c r="N22" s="410"/>
      <c r="O22" s="410"/>
    </row>
    <row r="23" spans="1:15" ht="26.25" customHeight="1">
      <c r="A23" s="413"/>
      <c r="B23" s="414"/>
      <c r="C23" s="410" t="s">
        <v>721</v>
      </c>
      <c r="D23" s="410"/>
      <c r="E23" s="410"/>
      <c r="F23" s="410"/>
      <c r="G23" s="410"/>
      <c r="H23" s="410"/>
      <c r="I23" s="410"/>
      <c r="J23" s="410"/>
      <c r="K23" s="410"/>
      <c r="L23" s="410"/>
      <c r="M23" s="410"/>
      <c r="N23" s="410"/>
      <c r="O23" s="410"/>
    </row>
    <row r="24" spans="1:15" ht="25.5" customHeight="1">
      <c r="A24" s="413" t="s">
        <v>220</v>
      </c>
      <c r="B24" s="414" t="s">
        <v>723</v>
      </c>
      <c r="C24" s="410" t="s">
        <v>720</v>
      </c>
      <c r="D24" s="410"/>
      <c r="E24" s="410"/>
      <c r="F24" s="410"/>
      <c r="G24" s="410"/>
      <c r="H24" s="410"/>
      <c r="I24" s="410"/>
      <c r="J24" s="410"/>
      <c r="K24" s="410"/>
      <c r="L24" s="410"/>
      <c r="M24" s="410"/>
      <c r="N24" s="410"/>
      <c r="O24" s="410"/>
    </row>
    <row r="25" spans="1:15" ht="23.25" customHeight="1">
      <c r="A25" s="413"/>
      <c r="B25" s="414"/>
      <c r="C25" s="410" t="s">
        <v>721</v>
      </c>
      <c r="D25" s="410"/>
      <c r="E25" s="410"/>
      <c r="F25" s="410"/>
      <c r="G25" s="410"/>
      <c r="H25" s="410"/>
      <c r="I25" s="410"/>
      <c r="J25" s="410"/>
      <c r="K25" s="410"/>
      <c r="L25" s="410"/>
      <c r="M25" s="410"/>
      <c r="N25" s="410"/>
      <c r="O25" s="410"/>
    </row>
    <row r="26" spans="1:15" ht="29.25" customHeight="1">
      <c r="A26" s="413" t="s">
        <v>222</v>
      </c>
      <c r="B26" s="414" t="s">
        <v>724</v>
      </c>
      <c r="C26" s="410" t="s">
        <v>720</v>
      </c>
      <c r="D26" s="410"/>
      <c r="E26" s="410"/>
      <c r="F26" s="410"/>
      <c r="G26" s="410"/>
      <c r="H26" s="410"/>
      <c r="I26" s="410"/>
      <c r="J26" s="410"/>
      <c r="K26" s="410"/>
      <c r="L26" s="410"/>
      <c r="M26" s="410"/>
      <c r="N26" s="410"/>
      <c r="O26" s="410"/>
    </row>
    <row r="27" spans="1:15" ht="32.25" customHeight="1">
      <c r="A27" s="413"/>
      <c r="B27" s="414"/>
      <c r="C27" s="410" t="s">
        <v>721</v>
      </c>
      <c r="D27" s="410"/>
      <c r="E27" s="410"/>
      <c r="F27" s="410"/>
      <c r="G27" s="410"/>
      <c r="H27" s="410"/>
      <c r="I27" s="410"/>
      <c r="J27" s="410"/>
      <c r="K27" s="410"/>
      <c r="L27" s="410"/>
      <c r="M27" s="410"/>
      <c r="N27" s="410"/>
      <c r="O27" s="410"/>
    </row>
    <row r="28" spans="1:15" ht="24.75" customHeight="1">
      <c r="A28" s="413" t="s">
        <v>725</v>
      </c>
      <c r="B28" s="414" t="s">
        <v>726</v>
      </c>
      <c r="C28" s="410" t="s">
        <v>720</v>
      </c>
      <c r="D28" s="410"/>
      <c r="E28" s="410"/>
      <c r="F28" s="410"/>
      <c r="G28" s="410"/>
      <c r="H28" s="410"/>
      <c r="I28" s="410"/>
      <c r="J28" s="410"/>
      <c r="K28" s="410"/>
      <c r="L28" s="410"/>
      <c r="M28" s="410"/>
      <c r="N28" s="410"/>
      <c r="O28" s="410"/>
    </row>
    <row r="29" spans="1:15" ht="24.75" customHeight="1">
      <c r="A29" s="413"/>
      <c r="B29" s="414"/>
      <c r="C29" s="410" t="s">
        <v>721</v>
      </c>
      <c r="D29" s="410"/>
      <c r="E29" s="410"/>
      <c r="F29" s="410"/>
      <c r="G29" s="410"/>
      <c r="H29" s="410"/>
      <c r="I29" s="410"/>
      <c r="J29" s="410"/>
      <c r="K29" s="410"/>
      <c r="L29" s="410"/>
      <c r="M29" s="410"/>
      <c r="N29" s="410"/>
      <c r="O29" s="410"/>
    </row>
    <row r="30" spans="1:15" ht="39.75" customHeight="1">
      <c r="A30" s="413" t="s">
        <v>727</v>
      </c>
      <c r="B30" s="414" t="s">
        <v>728</v>
      </c>
      <c r="C30" s="410" t="s">
        <v>720</v>
      </c>
      <c r="D30" s="410"/>
      <c r="E30" s="410"/>
      <c r="F30" s="410"/>
      <c r="G30" s="410"/>
      <c r="H30" s="410"/>
      <c r="I30" s="410"/>
      <c r="J30" s="410"/>
      <c r="K30" s="410"/>
      <c r="L30" s="410"/>
      <c r="M30" s="410"/>
      <c r="N30" s="410"/>
      <c r="O30" s="410"/>
    </row>
    <row r="31" spans="1:15" ht="45" customHeight="1">
      <c r="A31" s="413"/>
      <c r="B31" s="414"/>
      <c r="C31" s="410" t="s">
        <v>721</v>
      </c>
      <c r="D31" s="410"/>
      <c r="E31" s="410"/>
      <c r="F31" s="410"/>
      <c r="G31" s="410"/>
      <c r="H31" s="410"/>
      <c r="I31" s="410"/>
      <c r="J31" s="410"/>
      <c r="K31" s="410"/>
      <c r="L31" s="410"/>
      <c r="M31" s="410"/>
      <c r="N31" s="410"/>
      <c r="O31" s="410"/>
    </row>
    <row r="32" spans="1:15" ht="28.5" customHeight="1">
      <c r="A32" s="413" t="s">
        <v>729</v>
      </c>
      <c r="B32" s="414" t="s">
        <v>722</v>
      </c>
      <c r="C32" s="410" t="s">
        <v>720</v>
      </c>
      <c r="D32" s="410"/>
      <c r="E32" s="410"/>
      <c r="F32" s="410"/>
      <c r="G32" s="410"/>
      <c r="H32" s="410"/>
      <c r="I32" s="410"/>
      <c r="J32" s="410"/>
      <c r="K32" s="410"/>
      <c r="L32" s="410"/>
      <c r="M32" s="410"/>
      <c r="N32" s="410"/>
      <c r="O32" s="410"/>
    </row>
    <row r="33" spans="1:15" ht="26.25" customHeight="1">
      <c r="A33" s="413"/>
      <c r="B33" s="414"/>
      <c r="C33" s="410" t="s">
        <v>721</v>
      </c>
      <c r="D33" s="410"/>
      <c r="E33" s="410"/>
      <c r="F33" s="410"/>
      <c r="G33" s="410"/>
      <c r="H33" s="410"/>
      <c r="I33" s="410"/>
      <c r="J33" s="410"/>
      <c r="K33" s="410"/>
      <c r="L33" s="410"/>
      <c r="M33" s="410"/>
      <c r="N33" s="410"/>
      <c r="O33" s="410"/>
    </row>
    <row r="34" spans="1:15" ht="30.75" customHeight="1">
      <c r="A34" s="413" t="s">
        <v>730</v>
      </c>
      <c r="B34" s="414" t="s">
        <v>723</v>
      </c>
      <c r="C34" s="410" t="s">
        <v>720</v>
      </c>
      <c r="D34" s="410"/>
      <c r="E34" s="410"/>
      <c r="F34" s="410"/>
      <c r="G34" s="410"/>
      <c r="H34" s="410"/>
      <c r="I34" s="410"/>
      <c r="J34" s="410"/>
      <c r="K34" s="410"/>
      <c r="L34" s="410"/>
      <c r="M34" s="410"/>
      <c r="N34" s="410"/>
      <c r="O34" s="410"/>
    </row>
    <row r="35" spans="1:15" ht="30.75" customHeight="1">
      <c r="A35" s="413"/>
      <c r="B35" s="414"/>
      <c r="C35" s="410" t="s">
        <v>721</v>
      </c>
      <c r="D35" s="410"/>
      <c r="E35" s="410"/>
      <c r="F35" s="410"/>
      <c r="G35" s="410"/>
      <c r="H35" s="410"/>
      <c r="I35" s="410"/>
      <c r="J35" s="410"/>
      <c r="K35" s="410"/>
      <c r="L35" s="410"/>
      <c r="M35" s="410"/>
      <c r="N35" s="410"/>
      <c r="O35" s="410"/>
    </row>
    <row r="36" spans="1:15" ht="30.75" customHeight="1">
      <c r="A36" s="413" t="s">
        <v>731</v>
      </c>
      <c r="B36" s="414" t="s">
        <v>724</v>
      </c>
      <c r="C36" s="410" t="s">
        <v>720</v>
      </c>
      <c r="D36" s="410"/>
      <c r="E36" s="410"/>
      <c r="F36" s="410"/>
      <c r="G36" s="410"/>
      <c r="H36" s="410"/>
      <c r="I36" s="410"/>
      <c r="J36" s="410"/>
      <c r="K36" s="410"/>
      <c r="L36" s="410"/>
      <c r="M36" s="410"/>
      <c r="N36" s="410"/>
      <c r="O36" s="410"/>
    </row>
    <row r="37" spans="1:15" ht="27.75" customHeight="1">
      <c r="A37" s="413"/>
      <c r="B37" s="414"/>
      <c r="C37" s="410" t="s">
        <v>721</v>
      </c>
      <c r="D37" s="410"/>
      <c r="E37" s="410"/>
      <c r="F37" s="410"/>
      <c r="G37" s="410"/>
      <c r="H37" s="410"/>
      <c r="I37" s="410"/>
      <c r="J37" s="410"/>
      <c r="K37" s="410"/>
      <c r="L37" s="410"/>
      <c r="M37" s="410"/>
      <c r="N37" s="410"/>
      <c r="O37" s="410"/>
    </row>
    <row r="38" spans="1:15" ht="30.75" customHeight="1">
      <c r="A38" s="413" t="s">
        <v>732</v>
      </c>
      <c r="B38" s="414" t="s">
        <v>726</v>
      </c>
      <c r="C38" s="410" t="s">
        <v>720</v>
      </c>
      <c r="D38" s="410"/>
      <c r="E38" s="410"/>
      <c r="F38" s="410"/>
      <c r="G38" s="410"/>
      <c r="H38" s="410"/>
      <c r="I38" s="410"/>
      <c r="J38" s="410"/>
      <c r="K38" s="410"/>
      <c r="L38" s="410"/>
      <c r="M38" s="410"/>
      <c r="N38" s="410"/>
      <c r="O38" s="410"/>
    </row>
    <row r="39" spans="1:15" ht="32.25" customHeight="1">
      <c r="A39" s="413"/>
      <c r="B39" s="414"/>
      <c r="C39" s="410" t="s">
        <v>721</v>
      </c>
      <c r="D39" s="410"/>
      <c r="E39" s="410"/>
      <c r="F39" s="410"/>
      <c r="G39" s="410"/>
      <c r="H39" s="410"/>
      <c r="I39" s="410"/>
      <c r="J39" s="410"/>
      <c r="K39" s="410"/>
      <c r="L39" s="410"/>
      <c r="M39" s="410"/>
      <c r="N39" s="410"/>
      <c r="O39" s="410"/>
    </row>
    <row r="40" spans="1:15" ht="40.5" customHeight="1">
      <c r="A40" s="413" t="s">
        <v>733</v>
      </c>
      <c r="B40" s="414" t="s">
        <v>734</v>
      </c>
      <c r="C40" s="410" t="s">
        <v>720</v>
      </c>
      <c r="D40" s="410"/>
      <c r="E40" s="410"/>
      <c r="F40" s="410"/>
      <c r="G40" s="410"/>
      <c r="H40" s="410"/>
      <c r="I40" s="410"/>
      <c r="J40" s="410"/>
      <c r="K40" s="410"/>
      <c r="L40" s="410"/>
      <c r="M40" s="410"/>
      <c r="N40" s="410"/>
      <c r="O40" s="410"/>
    </row>
    <row r="41" spans="1:15" ht="33" customHeight="1">
      <c r="A41" s="413"/>
      <c r="B41" s="414"/>
      <c r="C41" s="410" t="s">
        <v>721</v>
      </c>
      <c r="D41" s="410"/>
      <c r="E41" s="410"/>
      <c r="F41" s="410"/>
      <c r="G41" s="410"/>
      <c r="H41" s="410"/>
      <c r="I41" s="410"/>
      <c r="J41" s="410"/>
      <c r="K41" s="410"/>
      <c r="L41" s="410"/>
      <c r="M41" s="410"/>
      <c r="N41" s="410"/>
      <c r="O41" s="410"/>
    </row>
    <row r="42" spans="1:15" ht="27" customHeight="1">
      <c r="A42" s="413" t="s">
        <v>735</v>
      </c>
      <c r="B42" s="414" t="s">
        <v>722</v>
      </c>
      <c r="C42" s="410" t="s">
        <v>720</v>
      </c>
      <c r="D42" s="410"/>
      <c r="E42" s="410"/>
      <c r="F42" s="410"/>
      <c r="G42" s="410"/>
      <c r="H42" s="410"/>
      <c r="I42" s="410"/>
      <c r="J42" s="410"/>
      <c r="K42" s="410"/>
      <c r="L42" s="410"/>
      <c r="M42" s="410"/>
      <c r="N42" s="410"/>
      <c r="O42" s="410"/>
    </row>
    <row r="43" spans="1:15" ht="30.75" customHeight="1">
      <c r="A43" s="413"/>
      <c r="B43" s="414"/>
      <c r="C43" s="410" t="s">
        <v>721</v>
      </c>
      <c r="D43" s="410"/>
      <c r="E43" s="410"/>
      <c r="F43" s="410"/>
      <c r="G43" s="410"/>
      <c r="H43" s="410"/>
      <c r="I43" s="410"/>
      <c r="J43" s="410"/>
      <c r="K43" s="410"/>
      <c r="L43" s="410"/>
      <c r="M43" s="410"/>
      <c r="N43" s="410"/>
      <c r="O43" s="410"/>
    </row>
    <row r="44" spans="1:15" ht="30.75" customHeight="1">
      <c r="A44" s="413" t="s">
        <v>736</v>
      </c>
      <c r="B44" s="414" t="s">
        <v>723</v>
      </c>
      <c r="C44" s="410" t="s">
        <v>720</v>
      </c>
      <c r="D44" s="410"/>
      <c r="E44" s="410"/>
      <c r="F44" s="410"/>
      <c r="G44" s="410"/>
      <c r="H44" s="410"/>
      <c r="I44" s="410"/>
      <c r="J44" s="410"/>
      <c r="K44" s="410"/>
      <c r="L44" s="410"/>
      <c r="M44" s="410"/>
      <c r="N44" s="410"/>
      <c r="O44" s="410"/>
    </row>
    <row r="45" spans="1:15" ht="29.25" customHeight="1">
      <c r="A45" s="413"/>
      <c r="B45" s="414"/>
      <c r="C45" s="410" t="s">
        <v>721</v>
      </c>
      <c r="D45" s="410"/>
      <c r="E45" s="410"/>
      <c r="F45" s="410"/>
      <c r="G45" s="410"/>
      <c r="H45" s="410"/>
      <c r="I45" s="410"/>
      <c r="J45" s="410"/>
      <c r="K45" s="410"/>
      <c r="L45" s="410"/>
      <c r="M45" s="410"/>
      <c r="N45" s="410"/>
      <c r="O45" s="410"/>
    </row>
    <row r="46" spans="1:15" ht="31.5" customHeight="1">
      <c r="A46" s="413" t="s">
        <v>737</v>
      </c>
      <c r="B46" s="414" t="s">
        <v>724</v>
      </c>
      <c r="C46" s="410" t="s">
        <v>720</v>
      </c>
      <c r="D46" s="410"/>
      <c r="E46" s="410"/>
      <c r="F46" s="410"/>
      <c r="G46" s="410"/>
      <c r="H46" s="410"/>
      <c r="I46" s="410"/>
      <c r="J46" s="410"/>
      <c r="K46" s="410"/>
      <c r="L46" s="410"/>
      <c r="M46" s="410"/>
      <c r="N46" s="410"/>
      <c r="O46" s="410"/>
    </row>
    <row r="47" spans="1:15" ht="30.75" customHeight="1">
      <c r="A47" s="413"/>
      <c r="B47" s="414"/>
      <c r="C47" s="410" t="s">
        <v>721</v>
      </c>
      <c r="D47" s="410"/>
      <c r="E47" s="410"/>
      <c r="F47" s="410"/>
      <c r="G47" s="410"/>
      <c r="H47" s="410"/>
      <c r="I47" s="410"/>
      <c r="J47" s="410"/>
      <c r="K47" s="410"/>
      <c r="L47" s="410"/>
      <c r="M47" s="410"/>
      <c r="N47" s="410"/>
      <c r="O47" s="410"/>
    </row>
    <row r="48" spans="1:15" ht="27.75" customHeight="1">
      <c r="A48" s="413" t="s">
        <v>738</v>
      </c>
      <c r="B48" s="414" t="s">
        <v>726</v>
      </c>
      <c r="C48" s="410" t="s">
        <v>720</v>
      </c>
      <c r="D48" s="410"/>
      <c r="E48" s="410"/>
      <c r="F48" s="410"/>
      <c r="G48" s="410"/>
      <c r="H48" s="410"/>
      <c r="I48" s="410"/>
      <c r="J48" s="410"/>
      <c r="K48" s="410"/>
      <c r="L48" s="410"/>
      <c r="M48" s="410"/>
      <c r="N48" s="410"/>
      <c r="O48" s="410"/>
    </row>
    <row r="49" spans="1:15" ht="27.75" customHeight="1">
      <c r="A49" s="413"/>
      <c r="B49" s="414"/>
      <c r="C49" s="410" t="s">
        <v>721</v>
      </c>
      <c r="D49" s="410"/>
      <c r="E49" s="410"/>
      <c r="F49" s="410"/>
      <c r="G49" s="410"/>
      <c r="H49" s="410"/>
      <c r="I49" s="410"/>
      <c r="J49" s="415"/>
      <c r="K49" s="415"/>
      <c r="L49" s="415"/>
      <c r="M49" s="415"/>
      <c r="N49" s="415"/>
      <c r="O49" s="415"/>
    </row>
    <row r="50" spans="1:15" ht="102.75" customHeight="1">
      <c r="A50" s="411" t="s">
        <v>739</v>
      </c>
      <c r="B50" s="415" t="s">
        <v>740</v>
      </c>
      <c r="C50" s="410" t="s">
        <v>741</v>
      </c>
      <c r="D50" s="410"/>
      <c r="E50" s="410"/>
      <c r="F50" s="410"/>
      <c r="G50" s="410"/>
      <c r="H50" s="410"/>
      <c r="I50" s="410"/>
      <c r="J50" s="415"/>
      <c r="K50" s="415"/>
      <c r="L50" s="415"/>
      <c r="M50" s="415"/>
      <c r="N50" s="415"/>
      <c r="O50" s="415"/>
    </row>
    <row r="51" spans="1:15" ht="39.75" customHeight="1">
      <c r="A51" s="411" t="s">
        <v>742</v>
      </c>
      <c r="B51" s="415" t="s">
        <v>743</v>
      </c>
      <c r="C51" s="410" t="s">
        <v>741</v>
      </c>
      <c r="D51" s="410"/>
      <c r="E51" s="410"/>
      <c r="F51" s="410"/>
      <c r="G51" s="410"/>
      <c r="H51" s="410"/>
      <c r="I51" s="410"/>
      <c r="J51" s="415"/>
      <c r="K51" s="415"/>
      <c r="L51" s="415"/>
      <c r="M51" s="415"/>
      <c r="N51" s="415"/>
      <c r="O51" s="415"/>
    </row>
    <row r="52" spans="1:15" ht="47.25">
      <c r="A52" s="411" t="s">
        <v>744</v>
      </c>
      <c r="B52" s="415" t="s">
        <v>745</v>
      </c>
      <c r="C52" s="410" t="s">
        <v>741</v>
      </c>
      <c r="D52" s="410"/>
      <c r="E52" s="410"/>
      <c r="F52" s="410"/>
      <c r="G52" s="410"/>
      <c r="H52" s="410"/>
      <c r="I52" s="410"/>
      <c r="J52" s="415"/>
      <c r="K52" s="415"/>
      <c r="L52" s="415"/>
      <c r="M52" s="415"/>
      <c r="N52" s="415"/>
      <c r="O52" s="415"/>
    </row>
    <row r="53" spans="1:15" ht="54.75" customHeight="1">
      <c r="A53" s="411" t="s">
        <v>746</v>
      </c>
      <c r="B53" s="415" t="s">
        <v>747</v>
      </c>
      <c r="C53" s="410" t="s">
        <v>741</v>
      </c>
      <c r="D53" s="410"/>
      <c r="E53" s="410"/>
      <c r="F53" s="410"/>
      <c r="G53" s="410"/>
      <c r="H53" s="410"/>
      <c r="I53" s="410"/>
      <c r="J53" s="415"/>
      <c r="K53" s="415"/>
      <c r="L53" s="415"/>
      <c r="M53" s="415"/>
      <c r="N53" s="415"/>
      <c r="O53" s="415"/>
    </row>
    <row r="54" spans="1:15" ht="48.75" customHeight="1">
      <c r="A54" s="411" t="s">
        <v>748</v>
      </c>
      <c r="B54" s="415" t="s">
        <v>749</v>
      </c>
      <c r="C54" s="410" t="s">
        <v>741</v>
      </c>
      <c r="D54" s="410"/>
      <c r="E54" s="410"/>
      <c r="F54" s="410"/>
      <c r="G54" s="410"/>
      <c r="H54" s="410"/>
      <c r="I54" s="410"/>
      <c r="J54" s="415"/>
      <c r="K54" s="415"/>
      <c r="L54" s="415"/>
      <c r="M54" s="415"/>
      <c r="N54" s="415"/>
      <c r="O54" s="415"/>
    </row>
    <row r="55" spans="1:15" ht="29.25" customHeight="1">
      <c r="A55" s="413" t="s">
        <v>750</v>
      </c>
      <c r="B55" s="414" t="s">
        <v>751</v>
      </c>
      <c r="C55" s="410" t="s">
        <v>370</v>
      </c>
      <c r="D55" s="410"/>
      <c r="E55" s="410"/>
      <c r="F55" s="410"/>
      <c r="G55" s="410"/>
      <c r="H55" s="410"/>
      <c r="I55" s="410"/>
      <c r="J55" s="415"/>
      <c r="K55" s="415"/>
      <c r="L55" s="415"/>
      <c r="M55" s="415"/>
      <c r="N55" s="415"/>
      <c r="O55" s="415"/>
    </row>
    <row r="56" spans="1:15" ht="27.75" customHeight="1">
      <c r="A56" s="413"/>
      <c r="B56" s="414"/>
      <c r="C56" s="410" t="s">
        <v>752</v>
      </c>
      <c r="D56" s="410"/>
      <c r="E56" s="410"/>
      <c r="F56" s="410"/>
      <c r="G56" s="410"/>
      <c r="H56" s="410"/>
      <c r="I56" s="410"/>
      <c r="J56" s="415"/>
      <c r="K56" s="415"/>
      <c r="L56" s="415"/>
      <c r="M56" s="415"/>
      <c r="N56" s="415"/>
      <c r="O56" s="415"/>
    </row>
    <row r="57" spans="1:15" ht="27.75" customHeight="1">
      <c r="A57" s="413"/>
      <c r="B57" s="414"/>
      <c r="C57" s="410" t="s">
        <v>753</v>
      </c>
      <c r="D57" s="410"/>
      <c r="E57" s="410"/>
      <c r="F57" s="410"/>
      <c r="G57" s="410"/>
      <c r="H57" s="410"/>
      <c r="I57" s="410"/>
      <c r="J57" s="415"/>
      <c r="K57" s="415"/>
      <c r="L57" s="415"/>
      <c r="M57" s="415"/>
      <c r="N57" s="415"/>
      <c r="O57" s="415"/>
    </row>
    <row r="58" spans="1:15" ht="24" customHeight="1">
      <c r="A58" s="413"/>
      <c r="B58" s="414"/>
      <c r="C58" s="410" t="s">
        <v>754</v>
      </c>
      <c r="D58" s="410"/>
      <c r="E58" s="410"/>
      <c r="F58" s="410"/>
      <c r="G58" s="410"/>
      <c r="H58" s="410"/>
      <c r="I58" s="410"/>
      <c r="J58" s="415"/>
      <c r="K58" s="415"/>
      <c r="L58" s="415"/>
      <c r="M58" s="415"/>
      <c r="N58" s="415"/>
      <c r="O58" s="415"/>
    </row>
    <row r="59" spans="1:15" ht="15.75">
      <c r="A59" s="413" t="s">
        <v>755</v>
      </c>
      <c r="B59" s="414" t="s">
        <v>723</v>
      </c>
      <c r="C59" s="410" t="s">
        <v>370</v>
      </c>
      <c r="D59" s="410"/>
      <c r="E59" s="410"/>
      <c r="F59" s="410"/>
      <c r="G59" s="410"/>
      <c r="H59" s="410"/>
      <c r="I59" s="410"/>
      <c r="J59" s="415"/>
      <c r="K59" s="415"/>
      <c r="L59" s="415"/>
      <c r="M59" s="415"/>
      <c r="N59" s="415"/>
      <c r="O59" s="415"/>
    </row>
    <row r="60" spans="1:15" ht="15.75">
      <c r="A60" s="413"/>
      <c r="B60" s="414"/>
      <c r="C60" s="410" t="s">
        <v>752</v>
      </c>
      <c r="D60" s="410"/>
      <c r="E60" s="410"/>
      <c r="F60" s="410"/>
      <c r="G60" s="410"/>
      <c r="H60" s="410"/>
      <c r="I60" s="410"/>
      <c r="J60" s="415"/>
      <c r="K60" s="415"/>
      <c r="L60" s="415"/>
      <c r="M60" s="415"/>
      <c r="N60" s="415"/>
      <c r="O60" s="415"/>
    </row>
    <row r="61" spans="1:15" ht="15.75">
      <c r="A61" s="413"/>
      <c r="B61" s="414"/>
      <c r="C61" s="410" t="s">
        <v>753</v>
      </c>
      <c r="D61" s="410"/>
      <c r="E61" s="410"/>
      <c r="F61" s="410"/>
      <c r="G61" s="410"/>
      <c r="H61" s="410"/>
      <c r="I61" s="410"/>
      <c r="J61" s="415"/>
      <c r="K61" s="415"/>
      <c r="L61" s="415"/>
      <c r="M61" s="415"/>
      <c r="N61" s="415"/>
      <c r="O61" s="415"/>
    </row>
    <row r="62" spans="1:15" ht="18.75">
      <c r="A62" s="413"/>
      <c r="B62" s="414"/>
      <c r="C62" s="410" t="s">
        <v>754</v>
      </c>
      <c r="D62" s="410"/>
      <c r="E62" s="410"/>
      <c r="F62" s="410"/>
      <c r="G62" s="410"/>
      <c r="H62" s="410"/>
      <c r="I62" s="410"/>
      <c r="J62" s="415"/>
      <c r="K62" s="415"/>
      <c r="L62" s="415"/>
      <c r="M62" s="415"/>
      <c r="N62" s="415"/>
      <c r="O62" s="415"/>
    </row>
    <row r="63" spans="1:15" ht="15.75">
      <c r="A63" s="413" t="s">
        <v>756</v>
      </c>
      <c r="B63" s="414" t="s">
        <v>724</v>
      </c>
      <c r="C63" s="410" t="s">
        <v>370</v>
      </c>
      <c r="D63" s="410"/>
      <c r="E63" s="410"/>
      <c r="F63" s="410"/>
      <c r="G63" s="410"/>
      <c r="H63" s="410"/>
      <c r="I63" s="410"/>
      <c r="J63" s="415"/>
      <c r="K63" s="415"/>
      <c r="L63" s="415"/>
      <c r="M63" s="415"/>
      <c r="N63" s="415"/>
      <c r="O63" s="415"/>
    </row>
    <row r="64" spans="1:15" ht="15.75">
      <c r="A64" s="413"/>
      <c r="B64" s="414"/>
      <c r="C64" s="410" t="s">
        <v>752</v>
      </c>
      <c r="D64" s="410"/>
      <c r="E64" s="410"/>
      <c r="F64" s="410"/>
      <c r="G64" s="410"/>
      <c r="H64" s="410"/>
      <c r="I64" s="410"/>
      <c r="J64" s="415"/>
      <c r="K64" s="415"/>
      <c r="L64" s="415"/>
      <c r="M64" s="415"/>
      <c r="N64" s="415"/>
      <c r="O64" s="415"/>
    </row>
    <row r="65" spans="1:15" ht="15.75">
      <c r="A65" s="413"/>
      <c r="B65" s="414"/>
      <c r="C65" s="410" t="s">
        <v>753</v>
      </c>
      <c r="D65" s="410"/>
      <c r="E65" s="410"/>
      <c r="F65" s="410"/>
      <c r="G65" s="410"/>
      <c r="H65" s="410"/>
      <c r="I65" s="410"/>
      <c r="J65" s="415"/>
      <c r="K65" s="415"/>
      <c r="L65" s="415"/>
      <c r="M65" s="415"/>
      <c r="N65" s="415"/>
      <c r="O65" s="415"/>
    </row>
    <row r="66" spans="1:15" ht="18.75">
      <c r="A66" s="413"/>
      <c r="B66" s="414"/>
      <c r="C66" s="410" t="s">
        <v>754</v>
      </c>
      <c r="D66" s="410"/>
      <c r="E66" s="410"/>
      <c r="F66" s="410"/>
      <c r="G66" s="410"/>
      <c r="H66" s="410"/>
      <c r="I66" s="410"/>
      <c r="J66" s="415"/>
      <c r="K66" s="415"/>
      <c r="L66" s="415"/>
      <c r="M66" s="415"/>
      <c r="N66" s="415"/>
      <c r="O66" s="415"/>
    </row>
    <row r="67" spans="1:15" ht="15.75">
      <c r="A67" s="413" t="s">
        <v>757</v>
      </c>
      <c r="B67" s="414" t="s">
        <v>726</v>
      </c>
      <c r="C67" s="410" t="s">
        <v>370</v>
      </c>
      <c r="D67" s="410"/>
      <c r="E67" s="410"/>
      <c r="F67" s="410"/>
      <c r="G67" s="410"/>
      <c r="H67" s="410"/>
      <c r="I67" s="410"/>
      <c r="J67" s="415"/>
      <c r="K67" s="415"/>
      <c r="L67" s="415"/>
      <c r="M67" s="415"/>
      <c r="N67" s="415"/>
      <c r="O67" s="415"/>
    </row>
    <row r="68" spans="1:15" ht="15.75">
      <c r="A68" s="413"/>
      <c r="B68" s="414"/>
      <c r="C68" s="410" t="s">
        <v>752</v>
      </c>
      <c r="D68" s="410"/>
      <c r="E68" s="410"/>
      <c r="F68" s="410"/>
      <c r="G68" s="410"/>
      <c r="H68" s="410"/>
      <c r="I68" s="410"/>
      <c r="J68" s="415"/>
      <c r="K68" s="415"/>
      <c r="L68" s="415"/>
      <c r="M68" s="415"/>
      <c r="N68" s="415"/>
      <c r="O68" s="415"/>
    </row>
    <row r="69" spans="1:15" ht="29.25" customHeight="1">
      <c r="A69" s="413"/>
      <c r="B69" s="414"/>
      <c r="C69" s="410" t="s">
        <v>753</v>
      </c>
      <c r="D69" s="410"/>
      <c r="E69" s="410"/>
      <c r="F69" s="410"/>
      <c r="G69" s="410"/>
      <c r="H69" s="410"/>
      <c r="I69" s="410"/>
      <c r="J69" s="415"/>
      <c r="K69" s="415"/>
      <c r="L69" s="415"/>
      <c r="M69" s="415"/>
      <c r="N69" s="415"/>
      <c r="O69" s="415"/>
    </row>
    <row r="70" spans="1:15" ht="25.5" customHeight="1">
      <c r="A70" s="413"/>
      <c r="B70" s="414"/>
      <c r="C70" s="410" t="s">
        <v>754</v>
      </c>
      <c r="D70" s="410"/>
      <c r="E70" s="410"/>
      <c r="F70" s="410"/>
      <c r="G70" s="410"/>
      <c r="H70" s="410"/>
      <c r="I70" s="410"/>
      <c r="J70" s="415"/>
      <c r="K70" s="415"/>
      <c r="L70" s="415"/>
      <c r="M70" s="415"/>
      <c r="N70" s="415"/>
      <c r="O70" s="415"/>
    </row>
    <row r="71" spans="1:15" ht="27.75" customHeight="1">
      <c r="A71" s="413" t="s">
        <v>758</v>
      </c>
      <c r="B71" s="414" t="s">
        <v>759</v>
      </c>
      <c r="C71" s="410" t="s">
        <v>370</v>
      </c>
      <c r="D71" s="415"/>
      <c r="E71" s="415"/>
      <c r="F71" s="415"/>
      <c r="G71" s="415"/>
      <c r="H71" s="415"/>
      <c r="I71" s="415"/>
      <c r="J71" s="415"/>
      <c r="K71" s="415"/>
      <c r="L71" s="415"/>
      <c r="M71" s="415"/>
      <c r="N71" s="415"/>
      <c r="O71" s="415"/>
    </row>
    <row r="72" spans="1:15" ht="28.5" customHeight="1">
      <c r="A72" s="413"/>
      <c r="B72" s="414"/>
      <c r="C72" s="410" t="s">
        <v>752</v>
      </c>
      <c r="D72" s="415"/>
      <c r="E72" s="415"/>
      <c r="F72" s="415"/>
      <c r="G72" s="415"/>
      <c r="H72" s="415"/>
      <c r="I72" s="415"/>
      <c r="J72" s="415"/>
      <c r="K72" s="415"/>
      <c r="L72" s="415"/>
      <c r="M72" s="415"/>
      <c r="N72" s="415"/>
      <c r="O72" s="415"/>
    </row>
    <row r="73" spans="1:15" ht="24" customHeight="1">
      <c r="A73" s="413"/>
      <c r="B73" s="414"/>
      <c r="C73" s="410" t="s">
        <v>753</v>
      </c>
      <c r="D73" s="415"/>
      <c r="E73" s="415"/>
      <c r="F73" s="415"/>
      <c r="G73" s="415"/>
      <c r="H73" s="415"/>
      <c r="I73" s="415"/>
      <c r="J73" s="415"/>
      <c r="K73" s="415"/>
      <c r="L73" s="415"/>
      <c r="M73" s="415"/>
      <c r="N73" s="415"/>
      <c r="O73" s="415"/>
    </row>
    <row r="74" spans="1:15" ht="21.75" customHeight="1">
      <c r="A74" s="413"/>
      <c r="B74" s="414"/>
      <c r="C74" s="410" t="s">
        <v>754</v>
      </c>
      <c r="D74" s="415"/>
      <c r="E74" s="415"/>
      <c r="F74" s="415"/>
      <c r="G74" s="415"/>
      <c r="H74" s="415"/>
      <c r="I74" s="415"/>
      <c r="J74" s="415"/>
      <c r="K74" s="415"/>
      <c r="L74" s="415"/>
      <c r="M74" s="415"/>
      <c r="N74" s="415"/>
      <c r="O74" s="415"/>
    </row>
    <row r="75" spans="1:15" ht="15.75">
      <c r="A75" s="413" t="s">
        <v>760</v>
      </c>
      <c r="B75" s="414" t="s">
        <v>723</v>
      </c>
      <c r="C75" s="410" t="s">
        <v>370</v>
      </c>
      <c r="D75" s="410"/>
      <c r="E75" s="410"/>
      <c r="F75" s="410"/>
      <c r="G75" s="410"/>
      <c r="H75" s="410"/>
      <c r="I75" s="410"/>
      <c r="J75" s="415"/>
      <c r="K75" s="415"/>
      <c r="L75" s="415"/>
      <c r="M75" s="415"/>
      <c r="N75" s="415"/>
      <c r="O75" s="415"/>
    </row>
    <row r="76" spans="1:15" ht="15.75">
      <c r="A76" s="413"/>
      <c r="B76" s="414"/>
      <c r="C76" s="410" t="s">
        <v>752</v>
      </c>
      <c r="D76" s="410"/>
      <c r="E76" s="410"/>
      <c r="F76" s="410"/>
      <c r="G76" s="410"/>
      <c r="H76" s="410"/>
      <c r="I76" s="410"/>
      <c r="J76" s="415"/>
      <c r="K76" s="415"/>
      <c r="L76" s="415"/>
      <c r="M76" s="415"/>
      <c r="N76" s="415"/>
      <c r="O76" s="415"/>
    </row>
    <row r="77" spans="1:15" ht="15.75">
      <c r="A77" s="413"/>
      <c r="B77" s="414"/>
      <c r="C77" s="410" t="s">
        <v>753</v>
      </c>
      <c r="D77" s="410"/>
      <c r="E77" s="410"/>
      <c r="F77" s="410"/>
      <c r="G77" s="410"/>
      <c r="H77" s="410"/>
      <c r="I77" s="410"/>
      <c r="J77" s="415"/>
      <c r="K77" s="415"/>
      <c r="L77" s="415"/>
      <c r="M77" s="415"/>
      <c r="N77" s="415"/>
      <c r="O77" s="415"/>
    </row>
    <row r="78" spans="1:15" ht="15.75">
      <c r="A78" s="413"/>
      <c r="B78" s="414"/>
      <c r="C78" s="410" t="s">
        <v>371</v>
      </c>
      <c r="D78" s="410"/>
      <c r="E78" s="410"/>
      <c r="F78" s="410"/>
      <c r="G78" s="410"/>
      <c r="H78" s="410"/>
      <c r="I78" s="410"/>
      <c r="J78" s="415"/>
      <c r="K78" s="415"/>
      <c r="L78" s="415"/>
      <c r="M78" s="415"/>
      <c r="N78" s="415"/>
      <c r="O78" s="415"/>
    </row>
    <row r="79" spans="1:15" ht="15.75">
      <c r="A79" s="413" t="s">
        <v>761</v>
      </c>
      <c r="B79" s="414" t="s">
        <v>724</v>
      </c>
      <c r="C79" s="410" t="s">
        <v>370</v>
      </c>
      <c r="D79" s="410"/>
      <c r="E79" s="410"/>
      <c r="F79" s="410"/>
      <c r="G79" s="410"/>
      <c r="H79" s="410"/>
      <c r="I79" s="410"/>
      <c r="J79" s="415"/>
      <c r="K79" s="415"/>
      <c r="L79" s="415"/>
      <c r="M79" s="415"/>
      <c r="N79" s="415"/>
      <c r="O79" s="415"/>
    </row>
    <row r="80" spans="1:15" ht="15.75">
      <c r="A80" s="413"/>
      <c r="B80" s="414"/>
      <c r="C80" s="410" t="s">
        <v>752</v>
      </c>
      <c r="D80" s="410"/>
      <c r="E80" s="410"/>
      <c r="F80" s="410"/>
      <c r="G80" s="410"/>
      <c r="H80" s="410"/>
      <c r="I80" s="410"/>
      <c r="J80" s="415"/>
      <c r="K80" s="415"/>
      <c r="L80" s="415"/>
      <c r="M80" s="415"/>
      <c r="N80" s="415"/>
      <c r="O80" s="415"/>
    </row>
    <row r="81" spans="1:15" ht="15.75">
      <c r="A81" s="413"/>
      <c r="B81" s="414"/>
      <c r="C81" s="410" t="s">
        <v>753</v>
      </c>
      <c r="D81" s="410"/>
      <c r="E81" s="410"/>
      <c r="F81" s="410"/>
      <c r="G81" s="410"/>
      <c r="H81" s="410"/>
      <c r="I81" s="410"/>
      <c r="J81" s="415"/>
      <c r="K81" s="415"/>
      <c r="L81" s="415"/>
      <c r="M81" s="415"/>
      <c r="N81" s="415"/>
      <c r="O81" s="415"/>
    </row>
    <row r="82" spans="1:15" ht="18.75">
      <c r="A82" s="413"/>
      <c r="B82" s="414"/>
      <c r="C82" s="410" t="s">
        <v>754</v>
      </c>
      <c r="D82" s="410"/>
      <c r="E82" s="410"/>
      <c r="F82" s="410"/>
      <c r="G82" s="410"/>
      <c r="H82" s="410"/>
      <c r="I82" s="410"/>
      <c r="J82" s="415"/>
      <c r="K82" s="415"/>
      <c r="L82" s="415"/>
      <c r="M82" s="415"/>
      <c r="N82" s="415"/>
      <c r="O82" s="415"/>
    </row>
    <row r="83" spans="1:15" ht="15.75">
      <c r="A83" s="413" t="s">
        <v>762</v>
      </c>
      <c r="B83" s="414" t="s">
        <v>726</v>
      </c>
      <c r="C83" s="410" t="s">
        <v>370</v>
      </c>
      <c r="D83" s="410"/>
      <c r="E83" s="410"/>
      <c r="F83" s="410"/>
      <c r="G83" s="410"/>
      <c r="H83" s="410"/>
      <c r="I83" s="410"/>
      <c r="J83" s="415"/>
      <c r="K83" s="415"/>
      <c r="L83" s="415"/>
      <c r="M83" s="415"/>
      <c r="N83" s="415"/>
      <c r="O83" s="415"/>
    </row>
    <row r="84" spans="1:15" ht="15.75">
      <c r="A84" s="413"/>
      <c r="B84" s="414"/>
      <c r="C84" s="410" t="s">
        <v>752</v>
      </c>
      <c r="D84" s="410"/>
      <c r="E84" s="410"/>
      <c r="F84" s="410"/>
      <c r="G84" s="410"/>
      <c r="H84" s="410"/>
      <c r="I84" s="410"/>
      <c r="J84" s="415"/>
      <c r="K84" s="415"/>
      <c r="L84" s="415"/>
      <c r="M84" s="415"/>
      <c r="N84" s="415"/>
      <c r="O84" s="415"/>
    </row>
    <row r="85" spans="1:15" ht="15.75">
      <c r="A85" s="413"/>
      <c r="B85" s="414"/>
      <c r="C85" s="410" t="s">
        <v>753</v>
      </c>
      <c r="D85" s="410"/>
      <c r="E85" s="410"/>
      <c r="F85" s="410"/>
      <c r="G85" s="410"/>
      <c r="H85" s="410"/>
      <c r="I85" s="410"/>
      <c r="J85" s="415"/>
      <c r="K85" s="415"/>
      <c r="L85" s="415"/>
      <c r="M85" s="415"/>
      <c r="N85" s="415"/>
      <c r="O85" s="415"/>
    </row>
    <row r="86" spans="1:15" ht="20.25" customHeight="1">
      <c r="A86" s="413"/>
      <c r="B86" s="414"/>
      <c r="C86" s="410" t="s">
        <v>754</v>
      </c>
      <c r="D86" s="410"/>
      <c r="E86" s="410"/>
      <c r="F86" s="410"/>
      <c r="G86" s="410"/>
      <c r="H86" s="410"/>
      <c r="I86" s="410"/>
      <c r="J86" s="415"/>
      <c r="K86" s="415"/>
      <c r="L86" s="415"/>
      <c r="M86" s="415"/>
      <c r="N86" s="415"/>
      <c r="O86" s="415"/>
    </row>
    <row r="87" spans="1:15" ht="89.25" customHeight="1">
      <c r="A87" s="411" t="s">
        <v>763</v>
      </c>
      <c r="B87" s="412" t="s">
        <v>764</v>
      </c>
      <c r="C87" s="410" t="s">
        <v>254</v>
      </c>
      <c r="D87" s="410" t="s">
        <v>254</v>
      </c>
      <c r="E87" s="410" t="s">
        <v>254</v>
      </c>
      <c r="F87" s="410" t="s">
        <v>254</v>
      </c>
      <c r="G87" s="410" t="s">
        <v>254</v>
      </c>
      <c r="H87" s="410" t="s">
        <v>254</v>
      </c>
      <c r="I87" s="410" t="s">
        <v>254</v>
      </c>
      <c r="J87" s="410" t="s">
        <v>254</v>
      </c>
      <c r="K87" s="410" t="s">
        <v>254</v>
      </c>
      <c r="L87" s="410" t="s">
        <v>254</v>
      </c>
      <c r="M87" s="410" t="s">
        <v>254</v>
      </c>
      <c r="N87" s="410" t="s">
        <v>254</v>
      </c>
      <c r="O87" s="410" t="s">
        <v>254</v>
      </c>
    </row>
    <row r="88" spans="1:15" ht="50.25" customHeight="1">
      <c r="A88" s="413" t="s">
        <v>765</v>
      </c>
      <c r="B88" s="414" t="s">
        <v>719</v>
      </c>
      <c r="C88" s="410" t="s">
        <v>720</v>
      </c>
      <c r="D88" s="410"/>
      <c r="E88" s="410"/>
      <c r="F88" s="410"/>
      <c r="G88" s="410"/>
      <c r="H88" s="410"/>
      <c r="I88" s="410"/>
      <c r="J88" s="410"/>
      <c r="K88" s="410"/>
      <c r="L88" s="410"/>
      <c r="M88" s="410"/>
      <c r="N88" s="410"/>
      <c r="O88" s="410"/>
    </row>
    <row r="89" spans="1:15" ht="40.5" customHeight="1">
      <c r="A89" s="413"/>
      <c r="B89" s="414"/>
      <c r="C89" s="410" t="s">
        <v>721</v>
      </c>
      <c r="D89" s="410"/>
      <c r="E89" s="410"/>
      <c r="F89" s="410"/>
      <c r="G89" s="410"/>
      <c r="H89" s="410"/>
      <c r="I89" s="410"/>
      <c r="J89" s="410"/>
      <c r="K89" s="410"/>
      <c r="L89" s="410"/>
      <c r="M89" s="410"/>
      <c r="N89" s="410"/>
      <c r="O89" s="410"/>
    </row>
    <row r="90" spans="1:15" ht="33.75" customHeight="1">
      <c r="A90" s="413" t="s">
        <v>766</v>
      </c>
      <c r="B90" s="414" t="s">
        <v>722</v>
      </c>
      <c r="C90" s="410" t="s">
        <v>720</v>
      </c>
      <c r="D90" s="410"/>
      <c r="E90" s="410"/>
      <c r="F90" s="410"/>
      <c r="G90" s="410"/>
      <c r="H90" s="410"/>
      <c r="I90" s="410"/>
      <c r="J90" s="410"/>
      <c r="K90" s="410"/>
      <c r="L90" s="410"/>
      <c r="M90" s="410"/>
      <c r="N90" s="410"/>
      <c r="O90" s="410"/>
    </row>
    <row r="91" spans="1:15" ht="25.5" customHeight="1">
      <c r="A91" s="413"/>
      <c r="B91" s="414"/>
      <c r="C91" s="410" t="s">
        <v>721</v>
      </c>
      <c r="D91" s="410"/>
      <c r="E91" s="410"/>
      <c r="F91" s="410"/>
      <c r="G91" s="410"/>
      <c r="H91" s="410"/>
      <c r="I91" s="410"/>
      <c r="J91" s="410"/>
      <c r="K91" s="410"/>
      <c r="L91" s="410"/>
      <c r="M91" s="410"/>
      <c r="N91" s="410"/>
      <c r="O91" s="410"/>
    </row>
    <row r="92" spans="1:15" ht="25.5" customHeight="1">
      <c r="A92" s="413" t="s">
        <v>767</v>
      </c>
      <c r="B92" s="414" t="s">
        <v>723</v>
      </c>
      <c r="C92" s="410" t="s">
        <v>720</v>
      </c>
      <c r="D92" s="410"/>
      <c r="E92" s="410"/>
      <c r="F92" s="410"/>
      <c r="G92" s="410"/>
      <c r="H92" s="410"/>
      <c r="I92" s="410"/>
      <c r="J92" s="410"/>
      <c r="K92" s="410"/>
      <c r="L92" s="410"/>
      <c r="M92" s="410"/>
      <c r="N92" s="410"/>
      <c r="O92" s="410"/>
    </row>
    <row r="93" spans="1:15" ht="24" customHeight="1">
      <c r="A93" s="413"/>
      <c r="B93" s="414"/>
      <c r="C93" s="410" t="s">
        <v>721</v>
      </c>
      <c r="D93" s="410"/>
      <c r="E93" s="410"/>
      <c r="F93" s="410"/>
      <c r="G93" s="410"/>
      <c r="H93" s="410"/>
      <c r="I93" s="410"/>
      <c r="J93" s="410"/>
      <c r="K93" s="410"/>
      <c r="L93" s="410"/>
      <c r="M93" s="410"/>
      <c r="N93" s="410"/>
      <c r="O93" s="410"/>
    </row>
    <row r="94" spans="1:15" ht="25.5" customHeight="1">
      <c r="A94" s="413" t="s">
        <v>768</v>
      </c>
      <c r="B94" s="414" t="s">
        <v>724</v>
      </c>
      <c r="C94" s="410" t="s">
        <v>720</v>
      </c>
      <c r="D94" s="410"/>
      <c r="E94" s="410"/>
      <c r="F94" s="410"/>
      <c r="G94" s="410"/>
      <c r="H94" s="410"/>
      <c r="I94" s="410"/>
      <c r="J94" s="410"/>
      <c r="K94" s="410"/>
      <c r="L94" s="410"/>
      <c r="M94" s="410"/>
      <c r="N94" s="410"/>
      <c r="O94" s="410"/>
    </row>
    <row r="95" spans="1:15" ht="27.75" customHeight="1">
      <c r="A95" s="413"/>
      <c r="B95" s="414"/>
      <c r="C95" s="410" t="s">
        <v>721</v>
      </c>
      <c r="D95" s="410"/>
      <c r="E95" s="410"/>
      <c r="F95" s="410"/>
      <c r="G95" s="410"/>
      <c r="H95" s="410"/>
      <c r="I95" s="410"/>
      <c r="J95" s="410"/>
      <c r="K95" s="410"/>
      <c r="L95" s="410"/>
      <c r="M95" s="410"/>
      <c r="N95" s="410"/>
      <c r="O95" s="410"/>
    </row>
    <row r="96" spans="1:15" ht="28.5" customHeight="1">
      <c r="A96" s="413" t="s">
        <v>769</v>
      </c>
      <c r="B96" s="414" t="s">
        <v>726</v>
      </c>
      <c r="C96" s="410" t="s">
        <v>720</v>
      </c>
      <c r="D96" s="410"/>
      <c r="E96" s="410"/>
      <c r="F96" s="410"/>
      <c r="G96" s="410"/>
      <c r="H96" s="410"/>
      <c r="I96" s="410"/>
      <c r="J96" s="410"/>
      <c r="K96" s="410"/>
      <c r="L96" s="410"/>
      <c r="M96" s="410"/>
      <c r="N96" s="410"/>
      <c r="O96" s="410"/>
    </row>
    <row r="97" spans="1:15" ht="28.5" customHeight="1">
      <c r="A97" s="413"/>
      <c r="B97" s="414"/>
      <c r="C97" s="410" t="s">
        <v>721</v>
      </c>
      <c r="D97" s="410"/>
      <c r="E97" s="410"/>
      <c r="F97" s="410"/>
      <c r="G97" s="410"/>
      <c r="H97" s="410"/>
      <c r="I97" s="410"/>
      <c r="J97" s="410"/>
      <c r="K97" s="410"/>
      <c r="L97" s="410"/>
      <c r="M97" s="410"/>
      <c r="N97" s="410"/>
      <c r="O97" s="410"/>
    </row>
    <row r="98" spans="1:15" ht="47.25" customHeight="1">
      <c r="A98" s="413" t="s">
        <v>12</v>
      </c>
      <c r="B98" s="414" t="s">
        <v>728</v>
      </c>
      <c r="C98" s="410" t="s">
        <v>720</v>
      </c>
      <c r="D98" s="410"/>
      <c r="E98" s="410"/>
      <c r="F98" s="410"/>
      <c r="G98" s="410"/>
      <c r="H98" s="410"/>
      <c r="I98" s="410"/>
      <c r="J98" s="410"/>
      <c r="K98" s="410"/>
      <c r="L98" s="410"/>
      <c r="M98" s="410"/>
      <c r="N98" s="410"/>
      <c r="O98" s="410"/>
    </row>
    <row r="99" spans="1:15" ht="44.25" customHeight="1">
      <c r="A99" s="413"/>
      <c r="B99" s="414"/>
      <c r="C99" s="410" t="s">
        <v>721</v>
      </c>
      <c r="D99" s="410"/>
      <c r="E99" s="410"/>
      <c r="F99" s="410"/>
      <c r="G99" s="410"/>
      <c r="H99" s="410"/>
      <c r="I99" s="410"/>
      <c r="J99" s="410"/>
      <c r="K99" s="410"/>
      <c r="L99" s="410"/>
      <c r="M99" s="410"/>
      <c r="N99" s="410"/>
      <c r="O99" s="410"/>
    </row>
    <row r="100" spans="1:15" ht="25.5" customHeight="1">
      <c r="A100" s="413" t="s">
        <v>10</v>
      </c>
      <c r="B100" s="414" t="s">
        <v>722</v>
      </c>
      <c r="C100" s="410" t="s">
        <v>720</v>
      </c>
      <c r="D100" s="410"/>
      <c r="E100" s="410"/>
      <c r="F100" s="410"/>
      <c r="G100" s="410"/>
      <c r="H100" s="410"/>
      <c r="I100" s="410"/>
      <c r="J100" s="410"/>
      <c r="K100" s="410"/>
      <c r="L100" s="410"/>
      <c r="M100" s="410"/>
      <c r="N100" s="410"/>
      <c r="O100" s="410"/>
    </row>
    <row r="101" spans="1:15" ht="24.75" customHeight="1">
      <c r="A101" s="413"/>
      <c r="B101" s="414"/>
      <c r="C101" s="410" t="s">
        <v>721</v>
      </c>
      <c r="D101" s="410"/>
      <c r="E101" s="410"/>
      <c r="F101" s="410"/>
      <c r="G101" s="410"/>
      <c r="H101" s="410"/>
      <c r="I101" s="410"/>
      <c r="J101" s="410"/>
      <c r="K101" s="410"/>
      <c r="L101" s="410"/>
      <c r="M101" s="410"/>
      <c r="N101" s="410"/>
      <c r="O101" s="410"/>
    </row>
    <row r="102" spans="1:15" ht="24" customHeight="1">
      <c r="A102" s="413" t="s">
        <v>770</v>
      </c>
      <c r="B102" s="414" t="s">
        <v>723</v>
      </c>
      <c r="C102" s="410" t="s">
        <v>720</v>
      </c>
      <c r="D102" s="410"/>
      <c r="E102" s="410"/>
      <c r="F102" s="410"/>
      <c r="G102" s="410"/>
      <c r="H102" s="410"/>
      <c r="I102" s="410"/>
      <c r="J102" s="410"/>
      <c r="K102" s="410"/>
      <c r="L102" s="410"/>
      <c r="M102" s="410"/>
      <c r="N102" s="410"/>
      <c r="O102" s="410"/>
    </row>
    <row r="103" spans="1:15" ht="24" customHeight="1">
      <c r="A103" s="413"/>
      <c r="B103" s="414"/>
      <c r="C103" s="410" t="s">
        <v>721</v>
      </c>
      <c r="D103" s="410"/>
      <c r="E103" s="410"/>
      <c r="F103" s="410"/>
      <c r="G103" s="410"/>
      <c r="H103" s="410"/>
      <c r="I103" s="410"/>
      <c r="J103" s="410"/>
      <c r="K103" s="410"/>
      <c r="L103" s="410"/>
      <c r="M103" s="410"/>
      <c r="N103" s="410"/>
      <c r="O103" s="410"/>
    </row>
    <row r="104" spans="1:15" ht="30" customHeight="1">
      <c r="A104" s="413" t="s">
        <v>771</v>
      </c>
      <c r="B104" s="414" t="s">
        <v>724</v>
      </c>
      <c r="C104" s="410" t="s">
        <v>720</v>
      </c>
      <c r="D104" s="410"/>
      <c r="E104" s="410"/>
      <c r="F104" s="410"/>
      <c r="G104" s="410"/>
      <c r="H104" s="410"/>
      <c r="I104" s="410"/>
      <c r="J104" s="410"/>
      <c r="K104" s="410"/>
      <c r="L104" s="410"/>
      <c r="M104" s="410"/>
      <c r="N104" s="410"/>
      <c r="O104" s="410"/>
    </row>
    <row r="105" spans="1:15" ht="30" customHeight="1">
      <c r="A105" s="413"/>
      <c r="B105" s="414"/>
      <c r="C105" s="410" t="s">
        <v>721</v>
      </c>
      <c r="D105" s="410"/>
      <c r="E105" s="410"/>
      <c r="F105" s="410"/>
      <c r="G105" s="410"/>
      <c r="H105" s="410"/>
      <c r="I105" s="410"/>
      <c r="J105" s="410"/>
      <c r="K105" s="410"/>
      <c r="L105" s="410"/>
      <c r="M105" s="410"/>
      <c r="N105" s="410"/>
      <c r="O105" s="410"/>
    </row>
    <row r="106" spans="1:15" ht="42.75" customHeight="1">
      <c r="A106" s="413" t="s">
        <v>772</v>
      </c>
      <c r="B106" s="414" t="s">
        <v>726</v>
      </c>
      <c r="C106" s="410" t="s">
        <v>720</v>
      </c>
      <c r="D106" s="410"/>
      <c r="E106" s="410"/>
      <c r="F106" s="410"/>
      <c r="G106" s="410"/>
      <c r="H106" s="410"/>
      <c r="I106" s="410"/>
      <c r="J106" s="410"/>
      <c r="K106" s="410"/>
      <c r="L106" s="410"/>
      <c r="M106" s="410"/>
      <c r="N106" s="410"/>
      <c r="O106" s="410"/>
    </row>
    <row r="107" spans="1:15" ht="31.5" customHeight="1">
      <c r="A107" s="413"/>
      <c r="B107" s="414"/>
      <c r="C107" s="410" t="s">
        <v>721</v>
      </c>
      <c r="D107" s="410"/>
      <c r="E107" s="410"/>
      <c r="F107" s="410"/>
      <c r="G107" s="410"/>
      <c r="H107" s="410"/>
      <c r="I107" s="410"/>
      <c r="J107" s="410"/>
      <c r="K107" s="410"/>
      <c r="L107" s="410"/>
      <c r="M107" s="410"/>
      <c r="N107" s="410"/>
      <c r="O107" s="410"/>
    </row>
    <row r="108" spans="1:15" ht="36" customHeight="1">
      <c r="A108" s="413" t="s">
        <v>773</v>
      </c>
      <c r="B108" s="414" t="s">
        <v>734</v>
      </c>
      <c r="C108" s="410" t="s">
        <v>720</v>
      </c>
      <c r="D108" s="410"/>
      <c r="E108" s="410"/>
      <c r="F108" s="410"/>
      <c r="G108" s="410"/>
      <c r="H108" s="410"/>
      <c r="I108" s="410"/>
      <c r="J108" s="410"/>
      <c r="K108" s="410"/>
      <c r="L108" s="410"/>
      <c r="M108" s="410"/>
      <c r="N108" s="410"/>
      <c r="O108" s="410"/>
    </row>
    <row r="109" spans="1:15" ht="35.25" customHeight="1">
      <c r="A109" s="413"/>
      <c r="B109" s="414"/>
      <c r="C109" s="410" t="s">
        <v>721</v>
      </c>
      <c r="D109" s="410"/>
      <c r="E109" s="410"/>
      <c r="F109" s="410"/>
      <c r="G109" s="410"/>
      <c r="H109" s="410"/>
      <c r="I109" s="410"/>
      <c r="J109" s="410"/>
      <c r="K109" s="410"/>
      <c r="L109" s="410"/>
      <c r="M109" s="410"/>
      <c r="N109" s="410"/>
      <c r="O109" s="410"/>
    </row>
    <row r="110" spans="1:15" ht="24" customHeight="1">
      <c r="A110" s="413" t="s">
        <v>774</v>
      </c>
      <c r="B110" s="414" t="s">
        <v>722</v>
      </c>
      <c r="C110" s="410" t="s">
        <v>720</v>
      </c>
      <c r="D110" s="410"/>
      <c r="E110" s="410"/>
      <c r="F110" s="410"/>
      <c r="G110" s="410"/>
      <c r="H110" s="410"/>
      <c r="I110" s="410"/>
      <c r="J110" s="410"/>
      <c r="K110" s="410"/>
      <c r="L110" s="410"/>
      <c r="M110" s="410"/>
      <c r="N110" s="410"/>
      <c r="O110" s="410"/>
    </row>
    <row r="111" spans="1:15" ht="24.75" customHeight="1">
      <c r="A111" s="413"/>
      <c r="B111" s="414"/>
      <c r="C111" s="410" t="s">
        <v>721</v>
      </c>
      <c r="D111" s="410"/>
      <c r="E111" s="410"/>
      <c r="F111" s="410"/>
      <c r="G111" s="410"/>
      <c r="H111" s="410"/>
      <c r="I111" s="410"/>
      <c r="J111" s="410"/>
      <c r="K111" s="410"/>
      <c r="L111" s="410"/>
      <c r="M111" s="410"/>
      <c r="N111" s="410"/>
      <c r="O111" s="410"/>
    </row>
    <row r="112" spans="1:15" ht="25.5" customHeight="1">
      <c r="A112" s="413" t="s">
        <v>775</v>
      </c>
      <c r="B112" s="414" t="s">
        <v>723</v>
      </c>
      <c r="C112" s="410" t="s">
        <v>720</v>
      </c>
      <c r="D112" s="410"/>
      <c r="E112" s="410"/>
      <c r="F112" s="410"/>
      <c r="G112" s="410"/>
      <c r="H112" s="410"/>
      <c r="I112" s="410"/>
      <c r="J112" s="410"/>
      <c r="K112" s="410"/>
      <c r="L112" s="410"/>
      <c r="M112" s="410"/>
      <c r="N112" s="410"/>
      <c r="O112" s="410"/>
    </row>
    <row r="113" spans="1:15" ht="24.75" customHeight="1">
      <c r="A113" s="413"/>
      <c r="B113" s="414"/>
      <c r="C113" s="410" t="s">
        <v>721</v>
      </c>
      <c r="D113" s="410"/>
      <c r="E113" s="410"/>
      <c r="F113" s="410"/>
      <c r="G113" s="410"/>
      <c r="H113" s="410"/>
      <c r="I113" s="410"/>
      <c r="J113" s="410"/>
      <c r="K113" s="410"/>
      <c r="L113" s="410"/>
      <c r="M113" s="410"/>
      <c r="N113" s="410"/>
      <c r="O113" s="410"/>
    </row>
    <row r="114" spans="1:15" ht="28.5" customHeight="1">
      <c r="A114" s="413" t="s">
        <v>776</v>
      </c>
      <c r="B114" s="414" t="s">
        <v>724</v>
      </c>
      <c r="C114" s="410" t="s">
        <v>720</v>
      </c>
      <c r="D114" s="410"/>
      <c r="E114" s="410"/>
      <c r="F114" s="410"/>
      <c r="G114" s="410"/>
      <c r="H114" s="410"/>
      <c r="I114" s="410"/>
      <c r="J114" s="410"/>
      <c r="K114" s="410"/>
      <c r="L114" s="410"/>
      <c r="M114" s="410"/>
      <c r="N114" s="410"/>
      <c r="O114" s="410"/>
    </row>
    <row r="115" spans="1:15" ht="31.5" customHeight="1">
      <c r="A115" s="413"/>
      <c r="B115" s="414"/>
      <c r="C115" s="410" t="s">
        <v>721</v>
      </c>
      <c r="D115" s="410"/>
      <c r="E115" s="410"/>
      <c r="F115" s="410"/>
      <c r="G115" s="410"/>
      <c r="H115" s="410"/>
      <c r="I115" s="410"/>
      <c r="J115" s="410"/>
      <c r="K115" s="410"/>
      <c r="L115" s="410"/>
      <c r="M115" s="410"/>
      <c r="N115" s="410"/>
      <c r="O115" s="410"/>
    </row>
    <row r="116" spans="1:15" ht="18.75">
      <c r="A116" s="413" t="s">
        <v>777</v>
      </c>
      <c r="B116" s="414" t="s">
        <v>726</v>
      </c>
      <c r="C116" s="410" t="s">
        <v>720</v>
      </c>
      <c r="D116" s="410"/>
      <c r="E116" s="410"/>
      <c r="F116" s="410"/>
      <c r="G116" s="410"/>
      <c r="H116" s="410"/>
      <c r="I116" s="410"/>
      <c r="J116" s="410"/>
      <c r="K116" s="410"/>
      <c r="L116" s="410"/>
      <c r="M116" s="410"/>
      <c r="N116" s="410"/>
      <c r="O116" s="410"/>
    </row>
    <row r="117" spans="1:15" ht="38.25" customHeight="1">
      <c r="A117" s="413"/>
      <c r="B117" s="414"/>
      <c r="C117" s="410" t="s">
        <v>721</v>
      </c>
      <c r="D117" s="410"/>
      <c r="E117" s="410"/>
      <c r="F117" s="410"/>
      <c r="G117" s="410"/>
      <c r="H117" s="410"/>
      <c r="I117" s="410"/>
      <c r="J117" s="415"/>
      <c r="K117" s="415"/>
      <c r="L117" s="415"/>
      <c r="M117" s="415"/>
      <c r="N117" s="415"/>
      <c r="O117" s="415"/>
    </row>
    <row r="118" spans="1:15" ht="90" customHeight="1">
      <c r="A118" s="411" t="s">
        <v>778</v>
      </c>
      <c r="B118" s="415" t="s">
        <v>740</v>
      </c>
      <c r="C118" s="410" t="s">
        <v>741</v>
      </c>
      <c r="D118" s="410"/>
      <c r="E118" s="410"/>
      <c r="F118" s="410"/>
      <c r="G118" s="410"/>
      <c r="H118" s="410"/>
      <c r="I118" s="410"/>
      <c r="J118" s="415"/>
      <c r="K118" s="415"/>
      <c r="L118" s="415"/>
      <c r="M118" s="415"/>
      <c r="N118" s="415"/>
      <c r="O118" s="415"/>
    </row>
    <row r="119" spans="1:15" ht="38.25" customHeight="1">
      <c r="A119" s="411" t="s">
        <v>779</v>
      </c>
      <c r="B119" s="415" t="s">
        <v>743</v>
      </c>
      <c r="C119" s="410" t="s">
        <v>741</v>
      </c>
      <c r="D119" s="410"/>
      <c r="E119" s="410"/>
      <c r="F119" s="410"/>
      <c r="G119" s="410"/>
      <c r="H119" s="410"/>
      <c r="I119" s="410"/>
      <c r="J119" s="415"/>
      <c r="K119" s="415"/>
      <c r="L119" s="415"/>
      <c r="M119" s="415"/>
      <c r="N119" s="415"/>
      <c r="O119" s="415"/>
    </row>
    <row r="120" spans="1:15" ht="60.75" customHeight="1">
      <c r="A120" s="411" t="s">
        <v>780</v>
      </c>
      <c r="B120" s="415" t="s">
        <v>745</v>
      </c>
      <c r="C120" s="410" t="s">
        <v>741</v>
      </c>
      <c r="D120" s="410"/>
      <c r="E120" s="410"/>
      <c r="F120" s="410"/>
      <c r="G120" s="410"/>
      <c r="H120" s="410"/>
      <c r="I120" s="410"/>
      <c r="J120" s="415"/>
      <c r="K120" s="415"/>
      <c r="L120" s="415"/>
      <c r="M120" s="415"/>
      <c r="N120" s="415"/>
      <c r="O120" s="415"/>
    </row>
    <row r="121" spans="1:15" ht="55.5" customHeight="1">
      <c r="A121" s="411" t="s">
        <v>781</v>
      </c>
      <c r="B121" s="415" t="s">
        <v>747</v>
      </c>
      <c r="C121" s="410" t="s">
        <v>741</v>
      </c>
      <c r="D121" s="410"/>
      <c r="E121" s="410"/>
      <c r="F121" s="410"/>
      <c r="G121" s="410"/>
      <c r="H121" s="410"/>
      <c r="I121" s="410"/>
      <c r="J121" s="415"/>
      <c r="K121" s="415"/>
      <c r="L121" s="415"/>
      <c r="M121" s="415"/>
      <c r="N121" s="415"/>
      <c r="O121" s="415"/>
    </row>
    <row r="122" spans="1:15" ht="42" customHeight="1">
      <c r="A122" s="411" t="s">
        <v>782</v>
      </c>
      <c r="B122" s="415" t="s">
        <v>749</v>
      </c>
      <c r="C122" s="410" t="s">
        <v>741</v>
      </c>
      <c r="D122" s="410"/>
      <c r="E122" s="410"/>
      <c r="F122" s="410"/>
      <c r="G122" s="410"/>
      <c r="H122" s="410"/>
      <c r="I122" s="410"/>
      <c r="J122" s="415"/>
      <c r="K122" s="415"/>
      <c r="L122" s="415"/>
      <c r="M122" s="415"/>
      <c r="N122" s="415"/>
      <c r="O122" s="415"/>
    </row>
    <row r="123" spans="1:15" ht="24" customHeight="1">
      <c r="A123" s="413" t="s">
        <v>783</v>
      </c>
      <c r="B123" s="414" t="s">
        <v>751</v>
      </c>
      <c r="C123" s="410" t="s">
        <v>370</v>
      </c>
      <c r="D123" s="410"/>
      <c r="E123" s="410"/>
      <c r="F123" s="410"/>
      <c r="G123" s="410"/>
      <c r="H123" s="410"/>
      <c r="I123" s="410"/>
      <c r="J123" s="415"/>
      <c r="K123" s="415"/>
      <c r="L123" s="415"/>
      <c r="M123" s="415"/>
      <c r="N123" s="415"/>
      <c r="O123" s="415"/>
    </row>
    <row r="124" spans="1:15" ht="28.5" customHeight="1">
      <c r="A124" s="413"/>
      <c r="B124" s="414"/>
      <c r="C124" s="410" t="s">
        <v>752</v>
      </c>
      <c r="D124" s="410"/>
      <c r="E124" s="410"/>
      <c r="F124" s="410"/>
      <c r="G124" s="410"/>
      <c r="H124" s="410"/>
      <c r="I124" s="410"/>
      <c r="J124" s="415"/>
      <c r="K124" s="415"/>
      <c r="L124" s="415"/>
      <c r="M124" s="415"/>
      <c r="N124" s="415"/>
      <c r="O124" s="415"/>
    </row>
    <row r="125" spans="1:15" ht="26.25" customHeight="1">
      <c r="A125" s="413"/>
      <c r="B125" s="414"/>
      <c r="C125" s="410" t="s">
        <v>753</v>
      </c>
      <c r="D125" s="410"/>
      <c r="E125" s="410"/>
      <c r="F125" s="410"/>
      <c r="G125" s="410"/>
      <c r="H125" s="410"/>
      <c r="I125" s="410"/>
      <c r="J125" s="415"/>
      <c r="K125" s="415"/>
      <c r="L125" s="415"/>
      <c r="M125" s="415"/>
      <c r="N125" s="415"/>
      <c r="O125" s="415"/>
    </row>
    <row r="126" spans="1:15" ht="28.5" customHeight="1">
      <c r="A126" s="413"/>
      <c r="B126" s="414"/>
      <c r="C126" s="410" t="s">
        <v>754</v>
      </c>
      <c r="D126" s="410"/>
      <c r="E126" s="410"/>
      <c r="F126" s="410"/>
      <c r="G126" s="410"/>
      <c r="H126" s="410"/>
      <c r="I126" s="410"/>
      <c r="J126" s="415"/>
      <c r="K126" s="415"/>
      <c r="L126" s="415"/>
      <c r="M126" s="415"/>
      <c r="N126" s="415"/>
      <c r="O126" s="415"/>
    </row>
    <row r="127" spans="1:15" ht="15.75">
      <c r="A127" s="413" t="s">
        <v>784</v>
      </c>
      <c r="B127" s="414" t="s">
        <v>723</v>
      </c>
      <c r="C127" s="410" t="s">
        <v>370</v>
      </c>
      <c r="D127" s="410"/>
      <c r="E127" s="410"/>
      <c r="F127" s="410"/>
      <c r="G127" s="410"/>
      <c r="H127" s="410"/>
      <c r="I127" s="410"/>
      <c r="J127" s="415"/>
      <c r="K127" s="415"/>
      <c r="L127" s="415"/>
      <c r="M127" s="415"/>
      <c r="N127" s="415"/>
      <c r="O127" s="415"/>
    </row>
    <row r="128" spans="1:15" ht="15.75">
      <c r="A128" s="413"/>
      <c r="B128" s="414"/>
      <c r="C128" s="410" t="s">
        <v>752</v>
      </c>
      <c r="D128" s="410"/>
      <c r="E128" s="410"/>
      <c r="F128" s="410"/>
      <c r="G128" s="410"/>
      <c r="H128" s="410"/>
      <c r="I128" s="410"/>
      <c r="J128" s="415"/>
      <c r="K128" s="415"/>
      <c r="L128" s="415"/>
      <c r="M128" s="415"/>
      <c r="N128" s="415"/>
      <c r="O128" s="415"/>
    </row>
    <row r="129" spans="1:15" ht="15.75">
      <c r="A129" s="413"/>
      <c r="B129" s="414"/>
      <c r="C129" s="410" t="s">
        <v>753</v>
      </c>
      <c r="D129" s="410"/>
      <c r="E129" s="410"/>
      <c r="F129" s="410"/>
      <c r="G129" s="410"/>
      <c r="H129" s="410"/>
      <c r="I129" s="410"/>
      <c r="J129" s="415"/>
      <c r="K129" s="415"/>
      <c r="L129" s="415"/>
      <c r="M129" s="415"/>
      <c r="N129" s="415"/>
      <c r="O129" s="415"/>
    </row>
    <row r="130" spans="1:15" ht="18.75">
      <c r="A130" s="413"/>
      <c r="B130" s="414"/>
      <c r="C130" s="410" t="s">
        <v>754</v>
      </c>
      <c r="D130" s="410"/>
      <c r="E130" s="410"/>
      <c r="F130" s="410"/>
      <c r="G130" s="410"/>
      <c r="H130" s="410"/>
      <c r="I130" s="410"/>
      <c r="J130" s="415"/>
      <c r="K130" s="415"/>
      <c r="L130" s="415"/>
      <c r="M130" s="415"/>
      <c r="N130" s="415"/>
      <c r="O130" s="415"/>
    </row>
    <row r="131" spans="1:15" ht="15.75">
      <c r="A131" s="413" t="s">
        <v>785</v>
      </c>
      <c r="B131" s="414" t="s">
        <v>724</v>
      </c>
      <c r="C131" s="410" t="s">
        <v>370</v>
      </c>
      <c r="D131" s="410"/>
      <c r="E131" s="410"/>
      <c r="F131" s="410"/>
      <c r="G131" s="410"/>
      <c r="H131" s="410"/>
      <c r="I131" s="410"/>
      <c r="J131" s="415"/>
      <c r="K131" s="415"/>
      <c r="L131" s="415"/>
      <c r="M131" s="415"/>
      <c r="N131" s="415"/>
      <c r="O131" s="415"/>
    </row>
    <row r="132" spans="1:15" ht="15.75">
      <c r="A132" s="413"/>
      <c r="B132" s="414"/>
      <c r="C132" s="410" t="s">
        <v>752</v>
      </c>
      <c r="D132" s="410"/>
      <c r="E132" s="410"/>
      <c r="F132" s="410"/>
      <c r="G132" s="410"/>
      <c r="H132" s="410"/>
      <c r="I132" s="410"/>
      <c r="J132" s="415"/>
      <c r="K132" s="415"/>
      <c r="L132" s="415"/>
      <c r="M132" s="415"/>
      <c r="N132" s="415"/>
      <c r="O132" s="415"/>
    </row>
    <row r="133" spans="1:15" ht="15.75" customHeight="1">
      <c r="A133" s="413"/>
      <c r="B133" s="414"/>
      <c r="C133" s="410" t="s">
        <v>753</v>
      </c>
      <c r="D133" s="410"/>
      <c r="E133" s="410"/>
      <c r="F133" s="410"/>
      <c r="G133" s="410"/>
      <c r="H133" s="410"/>
      <c r="I133" s="410"/>
      <c r="J133" s="415"/>
      <c r="K133" s="415"/>
      <c r="L133" s="415"/>
      <c r="M133" s="415"/>
      <c r="N133" s="415"/>
      <c r="O133" s="415"/>
    </row>
    <row r="134" spans="1:15" ht="18.75">
      <c r="A134" s="413"/>
      <c r="B134" s="414"/>
      <c r="C134" s="410" t="s">
        <v>754</v>
      </c>
      <c r="D134" s="410"/>
      <c r="E134" s="410"/>
      <c r="F134" s="410"/>
      <c r="G134" s="410"/>
      <c r="H134" s="410"/>
      <c r="I134" s="410"/>
      <c r="J134" s="415"/>
      <c r="K134" s="415"/>
      <c r="L134" s="415"/>
      <c r="M134" s="415"/>
      <c r="N134" s="415"/>
      <c r="O134" s="415"/>
    </row>
    <row r="135" spans="1:15" ht="15.75">
      <c r="A135" s="413" t="s">
        <v>786</v>
      </c>
      <c r="B135" s="414" t="s">
        <v>726</v>
      </c>
      <c r="C135" s="410" t="s">
        <v>370</v>
      </c>
      <c r="D135" s="415"/>
      <c r="E135" s="415"/>
      <c r="F135" s="415"/>
      <c r="G135" s="415"/>
      <c r="H135" s="415"/>
      <c r="I135" s="415"/>
      <c r="J135" s="415"/>
      <c r="K135" s="415"/>
      <c r="L135" s="415"/>
      <c r="M135" s="415"/>
      <c r="N135" s="415"/>
      <c r="O135" s="415"/>
    </row>
    <row r="136" spans="1:15" ht="15.75">
      <c r="A136" s="413"/>
      <c r="B136" s="414"/>
      <c r="C136" s="410" t="s">
        <v>752</v>
      </c>
      <c r="D136" s="415"/>
      <c r="E136" s="415"/>
      <c r="F136" s="415"/>
      <c r="G136" s="415"/>
      <c r="H136" s="415"/>
      <c r="I136" s="415"/>
      <c r="J136" s="415"/>
      <c r="K136" s="415"/>
      <c r="L136" s="415"/>
      <c r="M136" s="415"/>
      <c r="N136" s="415"/>
      <c r="O136" s="415"/>
    </row>
    <row r="137" spans="1:15" ht="28.5" customHeight="1">
      <c r="A137" s="413"/>
      <c r="B137" s="414"/>
      <c r="C137" s="410" t="s">
        <v>753</v>
      </c>
      <c r="D137" s="415"/>
      <c r="E137" s="415"/>
      <c r="F137" s="415"/>
      <c r="G137" s="415"/>
      <c r="H137" s="415"/>
      <c r="I137" s="415"/>
      <c r="J137" s="415"/>
      <c r="K137" s="415"/>
      <c r="L137" s="415"/>
      <c r="M137" s="415"/>
      <c r="N137" s="415"/>
      <c r="O137" s="415"/>
    </row>
    <row r="138" spans="1:15" ht="25.5" customHeight="1">
      <c r="A138" s="413"/>
      <c r="B138" s="414"/>
      <c r="C138" s="410" t="s">
        <v>754</v>
      </c>
      <c r="D138" s="415"/>
      <c r="E138" s="415"/>
      <c r="F138" s="415"/>
      <c r="G138" s="415"/>
      <c r="H138" s="415"/>
      <c r="I138" s="415"/>
      <c r="J138" s="415"/>
      <c r="K138" s="415"/>
      <c r="L138" s="415"/>
      <c r="M138" s="415"/>
      <c r="N138" s="415"/>
      <c r="O138" s="415"/>
    </row>
    <row r="139" spans="1:15" ht="29.25" customHeight="1">
      <c r="A139" s="413" t="s">
        <v>787</v>
      </c>
      <c r="B139" s="414" t="s">
        <v>759</v>
      </c>
      <c r="C139" s="410" t="s">
        <v>370</v>
      </c>
      <c r="D139" s="410"/>
      <c r="E139" s="410"/>
      <c r="F139" s="410"/>
      <c r="G139" s="410"/>
      <c r="H139" s="410"/>
      <c r="I139" s="410"/>
      <c r="J139" s="415"/>
      <c r="K139" s="415"/>
      <c r="L139" s="415"/>
      <c r="M139" s="415"/>
      <c r="N139" s="415"/>
      <c r="O139" s="415"/>
    </row>
    <row r="140" spans="1:15" ht="28.5" customHeight="1">
      <c r="A140" s="413"/>
      <c r="B140" s="414"/>
      <c r="C140" s="410" t="s">
        <v>752</v>
      </c>
      <c r="D140" s="410"/>
      <c r="E140" s="410"/>
      <c r="F140" s="410"/>
      <c r="G140" s="410"/>
      <c r="H140" s="410"/>
      <c r="I140" s="410"/>
      <c r="J140" s="415"/>
      <c r="K140" s="415"/>
      <c r="L140" s="415"/>
      <c r="M140" s="415"/>
      <c r="N140" s="415"/>
      <c r="O140" s="415"/>
    </row>
    <row r="141" spans="1:15" ht="24" customHeight="1">
      <c r="A141" s="413"/>
      <c r="B141" s="414"/>
      <c r="C141" s="410" t="s">
        <v>753</v>
      </c>
      <c r="D141" s="410"/>
      <c r="E141" s="410"/>
      <c r="F141" s="410"/>
      <c r="G141" s="410"/>
      <c r="H141" s="410"/>
      <c r="I141" s="410"/>
      <c r="J141" s="415"/>
      <c r="K141" s="415"/>
      <c r="L141" s="415"/>
      <c r="M141" s="415"/>
      <c r="N141" s="415"/>
      <c r="O141" s="415"/>
    </row>
    <row r="142" spans="1:15" ht="24" customHeight="1">
      <c r="A142" s="413"/>
      <c r="B142" s="414"/>
      <c r="C142" s="410" t="s">
        <v>754</v>
      </c>
      <c r="D142" s="410"/>
      <c r="E142" s="410"/>
      <c r="F142" s="410"/>
      <c r="G142" s="410"/>
      <c r="H142" s="410"/>
      <c r="I142" s="410"/>
      <c r="J142" s="415"/>
      <c r="K142" s="415"/>
      <c r="L142" s="415"/>
      <c r="M142" s="415"/>
      <c r="N142" s="415"/>
      <c r="O142" s="415"/>
    </row>
    <row r="143" spans="1:15" ht="15.75">
      <c r="A143" s="413" t="s">
        <v>788</v>
      </c>
      <c r="B143" s="414" t="s">
        <v>723</v>
      </c>
      <c r="C143" s="410" t="s">
        <v>370</v>
      </c>
      <c r="D143" s="410"/>
      <c r="E143" s="410"/>
      <c r="F143" s="410"/>
      <c r="G143" s="410"/>
      <c r="H143" s="410"/>
      <c r="I143" s="410"/>
      <c r="J143" s="415"/>
      <c r="K143" s="415"/>
      <c r="L143" s="415"/>
      <c r="M143" s="415"/>
      <c r="N143" s="415"/>
      <c r="O143" s="415"/>
    </row>
    <row r="144" spans="1:15" ht="15.75">
      <c r="A144" s="413"/>
      <c r="B144" s="414"/>
      <c r="C144" s="410" t="s">
        <v>752</v>
      </c>
      <c r="D144" s="410"/>
      <c r="E144" s="410"/>
      <c r="F144" s="410"/>
      <c r="G144" s="410"/>
      <c r="H144" s="410"/>
      <c r="I144" s="410"/>
      <c r="J144" s="415"/>
      <c r="K144" s="415"/>
      <c r="L144" s="415"/>
      <c r="M144" s="415"/>
      <c r="N144" s="415"/>
      <c r="O144" s="415"/>
    </row>
    <row r="145" spans="1:15" ht="15.75">
      <c r="A145" s="413"/>
      <c r="B145" s="414"/>
      <c r="C145" s="410" t="s">
        <v>753</v>
      </c>
      <c r="D145" s="410"/>
      <c r="E145" s="410"/>
      <c r="F145" s="410"/>
      <c r="G145" s="410"/>
      <c r="H145" s="410"/>
      <c r="I145" s="410"/>
      <c r="J145" s="415"/>
      <c r="K145" s="415"/>
      <c r="L145" s="415"/>
      <c r="M145" s="415"/>
      <c r="N145" s="415"/>
      <c r="O145" s="415"/>
    </row>
    <row r="146" spans="1:15" ht="18.75">
      <c r="A146" s="413"/>
      <c r="B146" s="414"/>
      <c r="C146" s="410" t="s">
        <v>754</v>
      </c>
      <c r="D146" s="410"/>
      <c r="E146" s="410"/>
      <c r="F146" s="410"/>
      <c r="G146" s="410"/>
      <c r="H146" s="410"/>
      <c r="I146" s="410"/>
      <c r="J146" s="415"/>
      <c r="K146" s="415"/>
      <c r="L146" s="415"/>
      <c r="M146" s="415"/>
      <c r="N146" s="415"/>
      <c r="O146" s="415"/>
    </row>
    <row r="147" spans="1:15" ht="15.75">
      <c r="A147" s="413" t="s">
        <v>789</v>
      </c>
      <c r="B147" s="414" t="s">
        <v>724</v>
      </c>
      <c r="C147" s="410" t="s">
        <v>370</v>
      </c>
      <c r="D147" s="410"/>
      <c r="E147" s="410"/>
      <c r="F147" s="410"/>
      <c r="G147" s="410"/>
      <c r="H147" s="410"/>
      <c r="I147" s="410"/>
      <c r="J147" s="415"/>
      <c r="K147" s="415"/>
      <c r="L147" s="415"/>
      <c r="M147" s="415"/>
      <c r="N147" s="415"/>
      <c r="O147" s="415"/>
    </row>
    <row r="148" spans="1:15" ht="15.75">
      <c r="A148" s="413"/>
      <c r="B148" s="414"/>
      <c r="C148" s="410" t="s">
        <v>752</v>
      </c>
      <c r="D148" s="410"/>
      <c r="E148" s="410"/>
      <c r="F148" s="410"/>
      <c r="G148" s="410"/>
      <c r="H148" s="410"/>
      <c r="I148" s="410"/>
      <c r="J148" s="415"/>
      <c r="K148" s="415"/>
      <c r="L148" s="415"/>
      <c r="M148" s="415"/>
      <c r="N148" s="415"/>
      <c r="O148" s="415"/>
    </row>
    <row r="149" spans="1:15" ht="15.75">
      <c r="A149" s="413"/>
      <c r="B149" s="414"/>
      <c r="C149" s="410" t="s">
        <v>753</v>
      </c>
      <c r="D149" s="410"/>
      <c r="E149" s="410"/>
      <c r="F149" s="410"/>
      <c r="G149" s="410"/>
      <c r="H149" s="410"/>
      <c r="I149" s="410"/>
      <c r="J149" s="415"/>
      <c r="K149" s="415"/>
      <c r="L149" s="415"/>
      <c r="M149" s="415"/>
      <c r="N149" s="415"/>
      <c r="O149" s="415"/>
    </row>
    <row r="150" spans="1:15" ht="18.75">
      <c r="A150" s="413"/>
      <c r="B150" s="414"/>
      <c r="C150" s="410" t="s">
        <v>754</v>
      </c>
      <c r="D150" s="410"/>
      <c r="E150" s="410"/>
      <c r="F150" s="410"/>
      <c r="G150" s="410"/>
      <c r="H150" s="410"/>
      <c r="I150" s="410"/>
      <c r="J150" s="415"/>
      <c r="K150" s="415"/>
      <c r="L150" s="415"/>
      <c r="M150" s="415"/>
      <c r="N150" s="415"/>
      <c r="O150" s="415"/>
    </row>
    <row r="151" spans="1:15" ht="15.75">
      <c r="A151" s="413" t="s">
        <v>790</v>
      </c>
      <c r="B151" s="414" t="s">
        <v>726</v>
      </c>
      <c r="C151" s="410" t="s">
        <v>370</v>
      </c>
      <c r="D151" s="410"/>
      <c r="E151" s="410"/>
      <c r="F151" s="410"/>
      <c r="G151" s="410"/>
      <c r="H151" s="410"/>
      <c r="I151" s="410"/>
      <c r="J151" s="415"/>
      <c r="K151" s="415"/>
      <c r="L151" s="415"/>
      <c r="M151" s="415"/>
      <c r="N151" s="415"/>
      <c r="O151" s="415"/>
    </row>
    <row r="152" spans="1:15" ht="16.5" customHeight="1">
      <c r="A152" s="413"/>
      <c r="B152" s="414"/>
      <c r="C152" s="410" t="s">
        <v>752</v>
      </c>
      <c r="D152" s="410"/>
      <c r="E152" s="410"/>
      <c r="F152" s="410"/>
      <c r="G152" s="410"/>
      <c r="H152" s="410"/>
      <c r="I152" s="410"/>
      <c r="J152" s="415"/>
      <c r="K152" s="415"/>
      <c r="L152" s="415"/>
      <c r="M152" s="415"/>
      <c r="N152" s="415"/>
      <c r="O152" s="415"/>
    </row>
    <row r="153" spans="1:15" ht="16.5" customHeight="1">
      <c r="A153" s="413"/>
      <c r="B153" s="414"/>
      <c r="C153" s="410" t="s">
        <v>753</v>
      </c>
      <c r="D153" s="410"/>
      <c r="E153" s="410"/>
      <c r="F153" s="410"/>
      <c r="G153" s="410"/>
      <c r="H153" s="410"/>
      <c r="I153" s="410"/>
      <c r="J153" s="415"/>
      <c r="K153" s="415"/>
      <c r="L153" s="415"/>
      <c r="M153" s="415"/>
      <c r="N153" s="415"/>
      <c r="O153" s="415"/>
    </row>
    <row r="154" spans="1:15" ht="21.75" customHeight="1">
      <c r="A154" s="413"/>
      <c r="B154" s="414"/>
      <c r="C154" s="410" t="s">
        <v>754</v>
      </c>
      <c r="D154" s="410"/>
      <c r="E154" s="410"/>
      <c r="F154" s="410"/>
      <c r="G154" s="410"/>
      <c r="H154" s="410"/>
      <c r="I154" s="410"/>
      <c r="J154" s="415"/>
      <c r="K154" s="415"/>
      <c r="L154" s="415"/>
      <c r="M154" s="415"/>
      <c r="N154" s="415"/>
      <c r="O154" s="415"/>
    </row>
    <row r="155" spans="1:15" ht="34.5" customHeight="1">
      <c r="A155" s="411" t="s">
        <v>791</v>
      </c>
      <c r="B155" s="410" t="s">
        <v>715</v>
      </c>
      <c r="C155" s="410" t="s">
        <v>254</v>
      </c>
      <c r="D155" s="410" t="s">
        <v>254</v>
      </c>
      <c r="E155" s="410" t="s">
        <v>254</v>
      </c>
      <c r="F155" s="410" t="s">
        <v>254</v>
      </c>
      <c r="G155" s="410" t="s">
        <v>254</v>
      </c>
      <c r="H155" s="410" t="s">
        <v>254</v>
      </c>
      <c r="I155" s="410" t="s">
        <v>254</v>
      </c>
      <c r="J155" s="410" t="s">
        <v>254</v>
      </c>
      <c r="K155" s="410" t="s">
        <v>254</v>
      </c>
      <c r="L155" s="410" t="s">
        <v>254</v>
      </c>
      <c r="M155" s="410" t="s">
        <v>254</v>
      </c>
      <c r="N155" s="410" t="s">
        <v>254</v>
      </c>
      <c r="O155" s="410" t="s">
        <v>254</v>
      </c>
    </row>
    <row r="156" spans="1:15" ht="18.75">
      <c r="A156" s="411" t="s">
        <v>792</v>
      </c>
      <c r="B156" s="410" t="s">
        <v>792</v>
      </c>
      <c r="C156" s="410"/>
      <c r="D156" s="410"/>
      <c r="E156" s="410"/>
      <c r="F156" s="410"/>
      <c r="G156" s="410"/>
      <c r="H156" s="410"/>
      <c r="I156" s="410"/>
      <c r="J156" s="415"/>
      <c r="K156" s="415"/>
      <c r="L156" s="415"/>
      <c r="M156" s="415"/>
      <c r="N156" s="415"/>
      <c r="O156" s="415"/>
    </row>
    <row r="158" spans="1:15" ht="18">
      <c r="B158" s="396" t="s">
        <v>793</v>
      </c>
    </row>
    <row r="159" spans="1:15" ht="18">
      <c r="B159" s="396" t="s">
        <v>794</v>
      </c>
    </row>
    <row r="160" spans="1:15" ht="18">
      <c r="B160" s="396" t="s">
        <v>795</v>
      </c>
    </row>
    <row r="161" spans="2:2" ht="18">
      <c r="B161" s="396" t="s">
        <v>796</v>
      </c>
    </row>
    <row r="162" spans="2:2" ht="18">
      <c r="B162" s="396" t="s">
        <v>797</v>
      </c>
    </row>
  </sheetData>
  <mergeCells count="110">
    <mergeCell ref="A147:A150"/>
    <mergeCell ref="B147:B150"/>
    <mergeCell ref="A151:A154"/>
    <mergeCell ref="B151:B154"/>
    <mergeCell ref="A135:A138"/>
    <mergeCell ref="B135:B138"/>
    <mergeCell ref="A139:A142"/>
    <mergeCell ref="B139:B142"/>
    <mergeCell ref="A143:A146"/>
    <mergeCell ref="B143:B146"/>
    <mergeCell ref="A123:A126"/>
    <mergeCell ref="B123:B126"/>
    <mergeCell ref="A127:A130"/>
    <mergeCell ref="B127:B130"/>
    <mergeCell ref="A131:A134"/>
    <mergeCell ref="B131:B134"/>
    <mergeCell ref="A112:A113"/>
    <mergeCell ref="B112:B113"/>
    <mergeCell ref="A114:A115"/>
    <mergeCell ref="B114:B115"/>
    <mergeCell ref="A116:A117"/>
    <mergeCell ref="B116:B117"/>
    <mergeCell ref="A106:A107"/>
    <mergeCell ref="B106:B107"/>
    <mergeCell ref="A108:A109"/>
    <mergeCell ref="B108:B109"/>
    <mergeCell ref="A110:A111"/>
    <mergeCell ref="B110:B111"/>
    <mergeCell ref="A100:A101"/>
    <mergeCell ref="B100:B101"/>
    <mergeCell ref="A102:A103"/>
    <mergeCell ref="B102:B103"/>
    <mergeCell ref="A104:A105"/>
    <mergeCell ref="B104:B105"/>
    <mergeCell ref="A94:A95"/>
    <mergeCell ref="B94:B95"/>
    <mergeCell ref="A96:A97"/>
    <mergeCell ref="B96:B97"/>
    <mergeCell ref="A98:A99"/>
    <mergeCell ref="B98:B99"/>
    <mergeCell ref="A88:A89"/>
    <mergeCell ref="B88:B89"/>
    <mergeCell ref="A90:A91"/>
    <mergeCell ref="B90:B91"/>
    <mergeCell ref="A92:A93"/>
    <mergeCell ref="B92:B93"/>
    <mergeCell ref="A75:A78"/>
    <mergeCell ref="B75:B78"/>
    <mergeCell ref="A79:A82"/>
    <mergeCell ref="B79:B82"/>
    <mergeCell ref="A83:A86"/>
    <mergeCell ref="B83:B86"/>
    <mergeCell ref="A63:A66"/>
    <mergeCell ref="B63:B66"/>
    <mergeCell ref="A67:A70"/>
    <mergeCell ref="B67:B70"/>
    <mergeCell ref="A71:A74"/>
    <mergeCell ref="B71:B74"/>
    <mergeCell ref="A48:A49"/>
    <mergeCell ref="B48:B49"/>
    <mergeCell ref="A55:A58"/>
    <mergeCell ref="B55:B58"/>
    <mergeCell ref="A59:A62"/>
    <mergeCell ref="B59:B62"/>
    <mergeCell ref="A42:A43"/>
    <mergeCell ref="B42:B43"/>
    <mergeCell ref="A44:A45"/>
    <mergeCell ref="B44:B45"/>
    <mergeCell ref="A46:A47"/>
    <mergeCell ref="B46:B47"/>
    <mergeCell ref="A36:A37"/>
    <mergeCell ref="B36:B37"/>
    <mergeCell ref="A38:A39"/>
    <mergeCell ref="B38:B39"/>
    <mergeCell ref="A40:A41"/>
    <mergeCell ref="B40:B41"/>
    <mergeCell ref="A30:A31"/>
    <mergeCell ref="B30:B31"/>
    <mergeCell ref="A32:A33"/>
    <mergeCell ref="B32:B33"/>
    <mergeCell ref="A34:A35"/>
    <mergeCell ref="B34:B35"/>
    <mergeCell ref="A24:A25"/>
    <mergeCell ref="B24:B25"/>
    <mergeCell ref="A26:A27"/>
    <mergeCell ref="B26:B27"/>
    <mergeCell ref="A28:A29"/>
    <mergeCell ref="B28:B29"/>
    <mergeCell ref="L15:M15"/>
    <mergeCell ref="N15:O15"/>
    <mergeCell ref="A20:A21"/>
    <mergeCell ref="B20:B21"/>
    <mergeCell ref="A22:A23"/>
    <mergeCell ref="B22:B23"/>
    <mergeCell ref="A12:O12"/>
    <mergeCell ref="A13:O13"/>
    <mergeCell ref="A14:AG14"/>
    <mergeCell ref="A15:A16"/>
    <mergeCell ref="B15:B16"/>
    <mergeCell ref="C15:C16"/>
    <mergeCell ref="D15:F15"/>
    <mergeCell ref="G15:G16"/>
    <mergeCell ref="H15:I15"/>
    <mergeCell ref="J15:K15"/>
    <mergeCell ref="A4:P4"/>
    <mergeCell ref="A5:P5"/>
    <mergeCell ref="A7:P7"/>
    <mergeCell ref="A8:P8"/>
    <mergeCell ref="A9:P9"/>
    <mergeCell ref="A10:P10"/>
  </mergeCells>
  <printOptions horizontalCentered="1"/>
  <pageMargins left="0.70866141732283472" right="0.70866141732283472" top="0.74803149606299213" bottom="0.74803149606299213" header="0.31496062992125984" footer="0.31496062992125984"/>
  <pageSetup paperSize="8" scale="61" firstPageNumber="3" fitToWidth="2" orientation="landscape" useFirstPageNumber="1" r:id="rId1"/>
  <headerFooter>
    <oddHeader>&amp;C&amp;P</oddHeader>
  </headerFooter>
  <rowBreaks count="2" manualBreakCount="2">
    <brk id="39" max="14" man="1"/>
    <brk id="86" max="14" man="1"/>
  </rowBreaks>
  <colBreaks count="1" manualBreakCount="1">
    <brk id="15" max="153"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39"/>
  <sheetViews>
    <sheetView view="pageBreakPreview" topLeftCell="A4" zoomScale="70" zoomScaleNormal="50" zoomScaleSheetLayoutView="70" workbookViewId="0">
      <selection activeCell="F16" sqref="F16"/>
    </sheetView>
  </sheetViews>
  <sheetFormatPr defaultColWidth="16.625" defaultRowHeight="15"/>
  <cols>
    <col min="1" max="1" width="12.5" style="416" customWidth="1"/>
    <col min="2" max="2" width="25.5" style="3" customWidth="1"/>
    <col min="3" max="3" width="20.625" style="3" customWidth="1"/>
    <col min="4" max="4" width="20.375" style="3" customWidth="1"/>
    <col min="5" max="5" width="19.75" style="3" customWidth="1"/>
    <col min="6" max="6" width="22.875" style="3" customWidth="1"/>
    <col min="7" max="7" width="19.625" style="3" customWidth="1"/>
    <col min="8" max="8" width="17.375" style="3" customWidth="1"/>
    <col min="9" max="9" width="23.375" style="3" customWidth="1"/>
    <col min="10" max="10" width="12.75" style="3" customWidth="1"/>
    <col min="11" max="12" width="17.375" style="3" customWidth="1"/>
    <col min="13" max="13" width="18.5" style="3" customWidth="1"/>
    <col min="14" max="14" width="21.5" style="3" customWidth="1"/>
    <col min="15" max="15" width="7.75" style="3" customWidth="1"/>
    <col min="16" max="16" width="9" style="3" customWidth="1"/>
    <col min="17" max="17" width="17.75" style="3" customWidth="1"/>
    <col min="18" max="18" width="18.375" style="3" customWidth="1"/>
    <col min="19" max="19" width="9.125" style="3" customWidth="1"/>
    <col min="20" max="20" width="9" style="3" customWidth="1"/>
    <col min="21" max="21" width="22" style="3" customWidth="1"/>
    <col min="22" max="22" width="22.625" style="3" customWidth="1"/>
    <col min="23" max="23" width="14.875" style="3" customWidth="1"/>
    <col min="24" max="24" width="10.625" style="2" customWidth="1"/>
    <col min="25" max="25" width="9.25" style="2" customWidth="1"/>
    <col min="26" max="26" width="11.125" style="2" customWidth="1"/>
    <col min="27" max="27" width="11.875" style="2" customWidth="1"/>
    <col min="28" max="28" width="15.625" style="2" customWidth="1"/>
    <col min="29" max="30" width="15.875" style="2" customWidth="1"/>
    <col min="31" max="31" width="20.75" style="2" customWidth="1"/>
    <col min="32" max="32" width="18.375" style="2" customWidth="1"/>
    <col min="33" max="33" width="29" style="2" customWidth="1"/>
    <col min="34" max="253" width="9" style="2" customWidth="1"/>
    <col min="254" max="254" width="3.875" style="2" bestFit="1" customWidth="1"/>
    <col min="255" max="255" width="16" style="2" bestFit="1" customWidth="1"/>
    <col min="256" max="16384" width="16.625" style="2"/>
  </cols>
  <sheetData>
    <row r="1" spans="1:33" ht="18.75">
      <c r="P1" s="172"/>
      <c r="AD1" s="172"/>
    </row>
    <row r="2" spans="1:33" ht="18.75">
      <c r="P2" s="80"/>
      <c r="AD2" s="80"/>
    </row>
    <row r="3" spans="1:33" ht="18.75">
      <c r="P3" s="80"/>
      <c r="AD3" s="80"/>
    </row>
    <row r="4" spans="1:33" ht="18.75">
      <c r="A4" s="359"/>
      <c r="B4" s="359"/>
      <c r="C4" s="359"/>
      <c r="D4" s="359"/>
      <c r="E4" s="359"/>
      <c r="F4" s="359"/>
      <c r="G4" s="359"/>
      <c r="H4" s="359"/>
      <c r="I4" s="359"/>
      <c r="J4" s="363"/>
      <c r="K4" s="363"/>
      <c r="L4" s="363"/>
      <c r="M4" s="363"/>
      <c r="N4" s="363"/>
      <c r="O4" s="363"/>
      <c r="P4" s="363"/>
      <c r="AD4" s="80"/>
    </row>
    <row r="5" spans="1:33" ht="39" customHeight="1">
      <c r="A5" s="417" t="s">
        <v>798</v>
      </c>
      <c r="B5" s="417"/>
      <c r="C5" s="417"/>
      <c r="D5" s="417"/>
      <c r="E5" s="417"/>
      <c r="F5" s="417"/>
      <c r="G5" s="417"/>
      <c r="H5" s="417"/>
      <c r="I5" s="417"/>
      <c r="J5" s="362"/>
      <c r="K5" s="362"/>
      <c r="L5" s="362"/>
      <c r="M5" s="362"/>
      <c r="N5" s="362"/>
      <c r="O5" s="362"/>
      <c r="P5" s="362"/>
      <c r="Q5" s="207"/>
      <c r="R5" s="207"/>
      <c r="S5" s="207"/>
      <c r="T5" s="207"/>
      <c r="U5" s="207"/>
      <c r="V5" s="207"/>
      <c r="W5" s="207"/>
      <c r="X5" s="207"/>
      <c r="Y5" s="207"/>
      <c r="Z5" s="207"/>
      <c r="AA5" s="207"/>
      <c r="AB5" s="207"/>
      <c r="AC5" s="207"/>
      <c r="AD5" s="207"/>
      <c r="AE5" s="207"/>
      <c r="AF5" s="207"/>
      <c r="AG5" s="207"/>
    </row>
    <row r="6" spans="1:33" ht="22.5" customHeight="1">
      <c r="A6" s="418"/>
      <c r="B6" s="418"/>
      <c r="C6" s="418"/>
      <c r="D6" s="418"/>
      <c r="E6" s="418"/>
      <c r="F6" s="418"/>
      <c r="G6" s="418"/>
      <c r="H6" s="418"/>
      <c r="I6" s="418"/>
      <c r="J6" s="362"/>
      <c r="K6" s="362"/>
      <c r="L6" s="362"/>
      <c r="M6" s="362"/>
      <c r="N6" s="362"/>
      <c r="O6" s="362"/>
      <c r="P6" s="362"/>
      <c r="Q6" s="207"/>
      <c r="R6" s="207"/>
      <c r="S6" s="207"/>
      <c r="T6" s="207"/>
      <c r="U6" s="207"/>
      <c r="V6" s="207"/>
      <c r="W6" s="207"/>
      <c r="X6" s="207"/>
      <c r="Y6" s="207"/>
      <c r="Z6" s="207"/>
      <c r="AA6" s="207"/>
      <c r="AB6" s="207"/>
      <c r="AC6" s="207"/>
      <c r="AD6" s="207"/>
      <c r="AE6" s="207"/>
      <c r="AF6" s="207"/>
      <c r="AG6" s="207"/>
    </row>
    <row r="7" spans="1:33" ht="15.75">
      <c r="A7" s="327" t="s">
        <v>107</v>
      </c>
      <c r="B7" s="327"/>
      <c r="C7" s="327"/>
      <c r="D7" s="327"/>
      <c r="E7" s="327"/>
      <c r="F7" s="327"/>
      <c r="G7" s="327"/>
      <c r="H7" s="327"/>
      <c r="I7" s="327"/>
      <c r="J7" s="419"/>
      <c r="K7" s="419"/>
      <c r="L7" s="419"/>
      <c r="M7" s="419"/>
      <c r="N7" s="419"/>
      <c r="O7" s="419"/>
      <c r="P7" s="419"/>
      <c r="Q7" s="169"/>
      <c r="R7" s="169"/>
      <c r="S7" s="169"/>
      <c r="T7" s="169"/>
      <c r="U7" s="169"/>
      <c r="V7" s="169"/>
      <c r="W7" s="169"/>
      <c r="X7" s="169"/>
      <c r="Y7" s="169"/>
      <c r="Z7" s="169"/>
      <c r="AA7" s="169"/>
      <c r="AB7" s="169"/>
      <c r="AC7" s="169"/>
      <c r="AD7" s="169"/>
      <c r="AE7" s="169"/>
      <c r="AF7" s="169"/>
      <c r="AG7" s="169"/>
    </row>
    <row r="8" spans="1:33" ht="15.75">
      <c r="A8" s="420" t="s">
        <v>57</v>
      </c>
      <c r="B8" s="420"/>
      <c r="C8" s="420"/>
      <c r="D8" s="420"/>
      <c r="E8" s="420"/>
      <c r="F8" s="420"/>
      <c r="G8" s="420"/>
      <c r="H8" s="420"/>
      <c r="I8" s="420"/>
      <c r="J8" s="79"/>
      <c r="K8" s="79"/>
      <c r="L8" s="79"/>
      <c r="M8" s="79"/>
      <c r="N8" s="79"/>
      <c r="O8" s="79"/>
      <c r="P8" s="79"/>
      <c r="Q8" s="79"/>
      <c r="R8" s="79"/>
      <c r="S8" s="79"/>
      <c r="T8" s="79"/>
      <c r="U8" s="79"/>
      <c r="V8" s="79"/>
      <c r="W8" s="79"/>
      <c r="X8" s="79"/>
      <c r="Y8" s="79"/>
      <c r="Z8" s="79"/>
      <c r="AA8" s="79"/>
      <c r="AB8" s="79"/>
      <c r="AC8" s="79"/>
      <c r="AD8" s="79"/>
      <c r="AE8" s="79"/>
      <c r="AF8" s="79"/>
      <c r="AG8" s="79"/>
    </row>
    <row r="9" spans="1:33">
      <c r="A9" s="361"/>
      <c r="B9" s="361"/>
      <c r="C9" s="361"/>
      <c r="D9" s="361"/>
      <c r="E9" s="361"/>
      <c r="F9" s="361"/>
      <c r="G9" s="361"/>
      <c r="H9" s="361"/>
      <c r="I9" s="361"/>
      <c r="J9" s="362"/>
      <c r="K9" s="362"/>
      <c r="L9" s="362"/>
      <c r="M9" s="362"/>
      <c r="N9" s="362"/>
      <c r="O9" s="362"/>
      <c r="P9" s="362"/>
      <c r="Q9" s="362"/>
      <c r="R9" s="362"/>
      <c r="S9" s="362"/>
      <c r="T9" s="362"/>
      <c r="U9" s="362"/>
      <c r="V9" s="362"/>
      <c r="W9" s="362"/>
      <c r="X9" s="362"/>
      <c r="Y9" s="362"/>
      <c r="Z9" s="362"/>
      <c r="AA9" s="362"/>
      <c r="AB9" s="362"/>
      <c r="AC9" s="362"/>
      <c r="AD9" s="362"/>
      <c r="AE9" s="362"/>
      <c r="AF9" s="362"/>
      <c r="AG9" s="362"/>
    </row>
    <row r="10" spans="1:33" ht="18" customHeight="1">
      <c r="A10" s="55" t="s">
        <v>61</v>
      </c>
      <c r="B10" s="55"/>
      <c r="C10" s="55"/>
      <c r="D10" s="55"/>
      <c r="E10" s="55"/>
      <c r="F10" s="55"/>
      <c r="G10" s="55"/>
      <c r="H10" s="55"/>
      <c r="I10" s="55"/>
      <c r="J10" s="35"/>
      <c r="K10" s="35"/>
      <c r="L10" s="35"/>
      <c r="M10" s="35"/>
      <c r="N10" s="35"/>
      <c r="O10" s="35"/>
      <c r="P10" s="35"/>
      <c r="Q10" s="363"/>
      <c r="R10" s="363"/>
      <c r="S10" s="363"/>
      <c r="T10" s="363"/>
      <c r="U10" s="363"/>
      <c r="V10" s="363"/>
      <c r="W10" s="363"/>
      <c r="X10" s="363"/>
      <c r="Y10" s="363"/>
      <c r="Z10" s="363"/>
      <c r="AA10" s="363"/>
      <c r="AB10" s="363"/>
      <c r="AC10" s="363"/>
      <c r="AD10" s="363"/>
      <c r="AE10" s="363"/>
      <c r="AF10" s="363"/>
      <c r="AG10" s="363"/>
    </row>
    <row r="11" spans="1:33">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row>
    <row r="12" spans="1:33" ht="33" customHeight="1">
      <c r="A12" s="413" t="s">
        <v>703</v>
      </c>
      <c r="B12" s="404" t="s">
        <v>704</v>
      </c>
      <c r="C12" s="404" t="s">
        <v>799</v>
      </c>
      <c r="D12" s="404"/>
      <c r="E12" s="404"/>
      <c r="F12" s="404" t="s">
        <v>800</v>
      </c>
      <c r="G12" s="404" t="s">
        <v>801</v>
      </c>
      <c r="H12" s="403" t="s">
        <v>802</v>
      </c>
      <c r="I12" s="403" t="s">
        <v>803</v>
      </c>
    </row>
    <row r="13" spans="1:33" ht="47.25" customHeight="1">
      <c r="A13" s="413"/>
      <c r="B13" s="404"/>
      <c r="C13" s="410" t="s">
        <v>804</v>
      </c>
      <c r="D13" s="410" t="s">
        <v>805</v>
      </c>
      <c r="E13" s="410" t="s">
        <v>806</v>
      </c>
      <c r="F13" s="404"/>
      <c r="G13" s="404"/>
      <c r="H13" s="408"/>
      <c r="I13" s="408"/>
      <c r="R13" s="396"/>
    </row>
    <row r="14" spans="1:33" ht="15.75">
      <c r="A14" s="411">
        <v>1</v>
      </c>
      <c r="B14" s="410">
        <v>2</v>
      </c>
      <c r="C14" s="410">
        <v>3</v>
      </c>
      <c r="D14" s="410">
        <v>4</v>
      </c>
      <c r="E14" s="410">
        <v>5</v>
      </c>
      <c r="F14" s="410">
        <v>6</v>
      </c>
      <c r="G14" s="410">
        <v>7</v>
      </c>
      <c r="H14" s="410">
        <v>8</v>
      </c>
      <c r="I14" s="410">
        <v>9</v>
      </c>
    </row>
    <row r="15" spans="1:33" ht="31.5">
      <c r="A15" s="411" t="s">
        <v>213</v>
      </c>
      <c r="B15" s="410" t="s">
        <v>715</v>
      </c>
      <c r="C15" s="410" t="s">
        <v>716</v>
      </c>
      <c r="D15" s="410" t="s">
        <v>254</v>
      </c>
      <c r="E15" s="410" t="s">
        <v>254</v>
      </c>
      <c r="F15" s="410" t="s">
        <v>254</v>
      </c>
      <c r="G15" s="410" t="s">
        <v>254</v>
      </c>
      <c r="H15" s="410" t="s">
        <v>254</v>
      </c>
      <c r="I15" s="410" t="s">
        <v>254</v>
      </c>
    </row>
    <row r="16" spans="1:33" ht="158.25" customHeight="1">
      <c r="A16" s="411" t="s">
        <v>214</v>
      </c>
      <c r="B16" s="410" t="s">
        <v>807</v>
      </c>
      <c r="C16" s="410"/>
      <c r="D16" s="410"/>
      <c r="E16" s="410"/>
      <c r="F16" s="410" t="s">
        <v>808</v>
      </c>
      <c r="G16" s="410" t="s">
        <v>254</v>
      </c>
      <c r="H16" s="410" t="s">
        <v>254</v>
      </c>
      <c r="I16" s="410"/>
    </row>
    <row r="17" spans="1:9" ht="47.25">
      <c r="A17" s="411" t="s">
        <v>718</v>
      </c>
      <c r="B17" s="410" t="s">
        <v>809</v>
      </c>
      <c r="C17" s="410"/>
      <c r="D17" s="410"/>
      <c r="E17" s="410"/>
      <c r="F17" s="410" t="s">
        <v>810</v>
      </c>
      <c r="G17" s="410" t="s">
        <v>811</v>
      </c>
      <c r="H17" s="410"/>
      <c r="I17" s="410" t="s">
        <v>812</v>
      </c>
    </row>
    <row r="18" spans="1:9" ht="47.25">
      <c r="A18" s="411" t="s">
        <v>727</v>
      </c>
      <c r="B18" s="410" t="s">
        <v>813</v>
      </c>
      <c r="C18" s="410"/>
      <c r="D18" s="410"/>
      <c r="E18" s="410"/>
      <c r="F18" s="410" t="s">
        <v>810</v>
      </c>
      <c r="G18" s="410" t="s">
        <v>814</v>
      </c>
      <c r="H18" s="410"/>
      <c r="I18" s="410" t="s">
        <v>812</v>
      </c>
    </row>
    <row r="19" spans="1:9" ht="63">
      <c r="A19" s="411" t="s">
        <v>733</v>
      </c>
      <c r="B19" s="410" t="s">
        <v>815</v>
      </c>
      <c r="C19" s="410"/>
      <c r="D19" s="410"/>
      <c r="E19" s="410"/>
      <c r="F19" s="410" t="s">
        <v>810</v>
      </c>
      <c r="G19" s="410" t="s">
        <v>816</v>
      </c>
      <c r="H19" s="410"/>
      <c r="I19" s="410" t="s">
        <v>812</v>
      </c>
    </row>
    <row r="20" spans="1:9" ht="157.5">
      <c r="A20" s="411" t="s">
        <v>739</v>
      </c>
      <c r="B20" s="410" t="s">
        <v>817</v>
      </c>
      <c r="C20" s="410"/>
      <c r="D20" s="410"/>
      <c r="E20" s="410"/>
      <c r="F20" s="410" t="s">
        <v>810</v>
      </c>
      <c r="G20" s="410" t="s">
        <v>816</v>
      </c>
      <c r="H20" s="410"/>
      <c r="I20" s="410" t="s">
        <v>812</v>
      </c>
    </row>
    <row r="21" spans="1:9" ht="94.5">
      <c r="A21" s="411" t="s">
        <v>750</v>
      </c>
      <c r="B21" s="410" t="s">
        <v>818</v>
      </c>
      <c r="C21" s="410"/>
      <c r="D21" s="410"/>
      <c r="E21" s="410"/>
      <c r="F21" s="410" t="s">
        <v>810</v>
      </c>
      <c r="G21" s="410" t="s">
        <v>816</v>
      </c>
      <c r="H21" s="410"/>
      <c r="I21" s="410" t="s">
        <v>812</v>
      </c>
    </row>
    <row r="22" spans="1:9" ht="160.5">
      <c r="A22" s="411" t="s">
        <v>763</v>
      </c>
      <c r="B22" s="410" t="s">
        <v>819</v>
      </c>
      <c r="C22" s="410"/>
      <c r="D22" s="410"/>
      <c r="E22" s="410"/>
      <c r="F22" s="410" t="s">
        <v>810</v>
      </c>
      <c r="G22" s="410" t="s">
        <v>254</v>
      </c>
      <c r="H22" s="410" t="s">
        <v>254</v>
      </c>
      <c r="I22" s="410"/>
    </row>
    <row r="23" spans="1:9" ht="47.25">
      <c r="A23" s="411" t="s">
        <v>765</v>
      </c>
      <c r="B23" s="410" t="s">
        <v>809</v>
      </c>
      <c r="C23" s="410"/>
      <c r="D23" s="410"/>
      <c r="E23" s="410"/>
      <c r="F23" s="410" t="s">
        <v>810</v>
      </c>
      <c r="G23" s="410" t="s">
        <v>811</v>
      </c>
      <c r="H23" s="410"/>
      <c r="I23" s="410" t="s">
        <v>812</v>
      </c>
    </row>
    <row r="24" spans="1:9" ht="47.25">
      <c r="A24" s="411" t="s">
        <v>12</v>
      </c>
      <c r="B24" s="410" t="s">
        <v>813</v>
      </c>
      <c r="C24" s="410"/>
      <c r="D24" s="410"/>
      <c r="E24" s="410"/>
      <c r="F24" s="410" t="s">
        <v>810</v>
      </c>
      <c r="G24" s="410" t="s">
        <v>814</v>
      </c>
      <c r="H24" s="410"/>
      <c r="I24" s="410" t="s">
        <v>812</v>
      </c>
    </row>
    <row r="25" spans="1:9" ht="63">
      <c r="A25" s="411" t="s">
        <v>773</v>
      </c>
      <c r="B25" s="410" t="s">
        <v>815</v>
      </c>
      <c r="C25" s="410"/>
      <c r="D25" s="410"/>
      <c r="E25" s="410"/>
      <c r="F25" s="410" t="s">
        <v>810</v>
      </c>
      <c r="G25" s="410" t="s">
        <v>816</v>
      </c>
      <c r="H25" s="410"/>
      <c r="I25" s="410" t="s">
        <v>812</v>
      </c>
    </row>
    <row r="26" spans="1:9" ht="157.5">
      <c r="A26" s="411" t="s">
        <v>778</v>
      </c>
      <c r="B26" s="410" t="s">
        <v>817</v>
      </c>
      <c r="C26" s="410"/>
      <c r="D26" s="410"/>
      <c r="E26" s="410"/>
      <c r="F26" s="410" t="s">
        <v>810</v>
      </c>
      <c r="G26" s="410" t="s">
        <v>816</v>
      </c>
      <c r="H26" s="410"/>
      <c r="I26" s="410" t="s">
        <v>812</v>
      </c>
    </row>
    <row r="27" spans="1:9" ht="94.5">
      <c r="A27" s="411" t="s">
        <v>783</v>
      </c>
      <c r="B27" s="410" t="s">
        <v>818</v>
      </c>
      <c r="C27" s="410"/>
      <c r="D27" s="410"/>
      <c r="E27" s="410"/>
      <c r="F27" s="410" t="s">
        <v>810</v>
      </c>
      <c r="G27" s="410" t="s">
        <v>816</v>
      </c>
      <c r="H27" s="410"/>
      <c r="I27" s="410" t="s">
        <v>812</v>
      </c>
    </row>
    <row r="28" spans="1:9" ht="31.5">
      <c r="A28" s="411" t="s">
        <v>791</v>
      </c>
      <c r="B28" s="410" t="s">
        <v>715</v>
      </c>
      <c r="C28" s="422" t="s">
        <v>254</v>
      </c>
      <c r="D28" s="422" t="s">
        <v>254</v>
      </c>
      <c r="E28" s="422" t="s">
        <v>254</v>
      </c>
      <c r="F28" s="422" t="s">
        <v>254</v>
      </c>
      <c r="G28" s="422" t="s">
        <v>254</v>
      </c>
      <c r="H28" s="422" t="s">
        <v>254</v>
      </c>
      <c r="I28" s="422" t="s">
        <v>254</v>
      </c>
    </row>
    <row r="29" spans="1:9" ht="18">
      <c r="A29" s="423" t="s">
        <v>820</v>
      </c>
      <c r="B29" s="422" t="s">
        <v>820</v>
      </c>
      <c r="C29" s="393"/>
      <c r="D29" s="393"/>
      <c r="E29" s="393"/>
      <c r="F29" s="393"/>
      <c r="G29" s="393"/>
      <c r="H29" s="393"/>
      <c r="I29" s="393"/>
    </row>
    <row r="31" spans="1:9" ht="18">
      <c r="A31" s="397"/>
      <c r="B31" s="396" t="s">
        <v>821</v>
      </c>
    </row>
    <row r="32" spans="1:9" ht="51.75" customHeight="1">
      <c r="A32" s="397"/>
      <c r="B32" s="424" t="s">
        <v>822</v>
      </c>
      <c r="C32" s="424"/>
      <c r="D32" s="424"/>
      <c r="E32" s="424"/>
      <c r="F32" s="424"/>
      <c r="G32" s="424"/>
      <c r="H32" s="424"/>
      <c r="I32" s="424"/>
    </row>
    <row r="33" spans="1:9" ht="18">
      <c r="A33" s="397"/>
      <c r="B33" s="396" t="s">
        <v>795</v>
      </c>
    </row>
    <row r="34" spans="1:9" ht="18">
      <c r="B34" s="396" t="s">
        <v>823</v>
      </c>
    </row>
    <row r="35" spans="1:9" ht="18">
      <c r="B35" s="396" t="s">
        <v>824</v>
      </c>
    </row>
    <row r="36" spans="1:9" ht="52.5" customHeight="1">
      <c r="B36" s="424" t="s">
        <v>825</v>
      </c>
      <c r="C36" s="424"/>
      <c r="D36" s="424"/>
      <c r="E36" s="424"/>
      <c r="F36" s="424"/>
      <c r="G36" s="424"/>
      <c r="H36" s="424"/>
      <c r="I36" s="424"/>
    </row>
    <row r="37" spans="1:9" ht="18">
      <c r="B37" s="396" t="s">
        <v>826</v>
      </c>
    </row>
    <row r="39" spans="1:9">
      <c r="B39" s="396"/>
    </row>
  </sheetData>
  <mergeCells count="15">
    <mergeCell ref="I12:I13"/>
    <mergeCell ref="B32:I32"/>
    <mergeCell ref="B36:I36"/>
    <mergeCell ref="A12:A13"/>
    <mergeCell ref="B12:B13"/>
    <mergeCell ref="C12:E12"/>
    <mergeCell ref="F12:F13"/>
    <mergeCell ref="G12:G13"/>
    <mergeCell ref="H12:H13"/>
    <mergeCell ref="A4:I4"/>
    <mergeCell ref="A5:I5"/>
    <mergeCell ref="A7:I7"/>
    <mergeCell ref="A8:I8"/>
    <mergeCell ref="A9:I9"/>
    <mergeCell ref="A10:I10"/>
  </mergeCells>
  <printOptions horizontalCentered="1"/>
  <pageMargins left="0.70866141732283472" right="0.70866141732283472" top="0.74803149606299213" bottom="0.74803149606299213" header="0.31496062992125984" footer="0.31496062992125984"/>
  <pageSetup paperSize="8" scale="65" firstPageNumber="7" fitToWidth="2" orientation="landscape" useFirstPageNumber="1" r:id="rId1"/>
  <headerFooter>
    <oddHeader>&amp;C&amp;P</oddHeader>
  </headerFooter>
  <colBreaks count="1" manualBreakCount="1">
    <brk id="16" max="2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42"/>
  <sheetViews>
    <sheetView view="pageBreakPreview" topLeftCell="A25" zoomScale="60" zoomScaleNormal="100" workbookViewId="0">
      <selection activeCell="G28" sqref="G28"/>
    </sheetView>
  </sheetViews>
  <sheetFormatPr defaultRowHeight="15"/>
  <cols>
    <col min="1" max="1" width="13.5" style="449" customWidth="1"/>
    <col min="2" max="2" width="48.5" style="449" customWidth="1"/>
    <col min="3" max="3" width="21.75" style="449" customWidth="1"/>
    <col min="4" max="4" width="20.5" style="449" customWidth="1"/>
    <col min="5" max="5" width="15.875" style="449" customWidth="1"/>
    <col min="6" max="7" width="16.125" style="449" customWidth="1"/>
    <col min="8" max="8" width="28.875" style="449" customWidth="1"/>
    <col min="9" max="9" width="24" style="449" customWidth="1"/>
    <col min="10" max="13" width="19.875" style="449" customWidth="1"/>
    <col min="14" max="14" width="24.5" style="449" customWidth="1"/>
    <col min="15" max="16" width="19.875" style="449" customWidth="1"/>
    <col min="17" max="19" width="20.5" style="3" customWidth="1"/>
    <col min="20" max="20" width="19.75" style="2" customWidth="1"/>
    <col min="21" max="21" width="10" style="2" customWidth="1"/>
    <col min="22" max="22" width="9" style="2"/>
    <col min="23" max="23" width="17" style="2" customWidth="1"/>
    <col min="24" max="24" width="17.75" style="2" customWidth="1"/>
    <col min="25" max="25" width="8.75" style="449" customWidth="1"/>
    <col min="26" max="26" width="8.375" style="449" customWidth="1"/>
    <col min="27" max="27" width="9" style="449"/>
    <col min="28" max="28" width="14.625" style="449" customWidth="1"/>
    <col min="29" max="29" width="47.125" style="449" customWidth="1"/>
    <col min="30" max="30" width="15.5" style="449" customWidth="1"/>
    <col min="31" max="31" width="14.25" style="449" customWidth="1"/>
    <col min="32" max="16384" width="9" style="449"/>
  </cols>
  <sheetData>
    <row r="1" spans="1:34" s="426" customFormat="1" ht="18.75" customHeight="1">
      <c r="A1" s="425"/>
      <c r="N1" s="172" t="s">
        <v>827</v>
      </c>
      <c r="Q1" s="3"/>
      <c r="R1" s="3"/>
      <c r="S1" s="3"/>
      <c r="T1" s="2"/>
      <c r="U1" s="2"/>
      <c r="V1" s="2"/>
      <c r="W1" s="2"/>
    </row>
    <row r="2" spans="1:34" s="426" customFormat="1" ht="18.75" customHeight="1">
      <c r="A2" s="425"/>
      <c r="N2" s="80" t="s">
        <v>104</v>
      </c>
      <c r="Q2" s="3"/>
      <c r="R2" s="3"/>
      <c r="S2" s="3"/>
      <c r="T2" s="2"/>
      <c r="U2" s="2"/>
      <c r="V2" s="2"/>
      <c r="W2" s="2"/>
    </row>
    <row r="3" spans="1:34" s="426" customFormat="1" ht="18.75">
      <c r="A3" s="427"/>
      <c r="N3" s="80" t="s">
        <v>105</v>
      </c>
      <c r="Q3" s="3"/>
      <c r="R3" s="3"/>
      <c r="S3" s="3"/>
      <c r="T3" s="2"/>
      <c r="U3" s="2"/>
      <c r="V3" s="2"/>
      <c r="W3" s="2"/>
    </row>
    <row r="4" spans="1:34" s="426" customFormat="1" ht="16.5">
      <c r="A4" s="359" t="s">
        <v>828</v>
      </c>
      <c r="B4" s="359"/>
      <c r="C4" s="359"/>
      <c r="D4" s="359"/>
      <c r="E4" s="359"/>
      <c r="F4" s="359"/>
      <c r="G4" s="359"/>
      <c r="H4" s="359"/>
      <c r="I4" s="359"/>
      <c r="J4" s="359"/>
      <c r="K4" s="359"/>
      <c r="L4" s="359"/>
      <c r="M4" s="359"/>
      <c r="N4" s="359"/>
      <c r="Q4" s="3"/>
      <c r="R4" s="3"/>
      <c r="S4" s="3"/>
      <c r="T4" s="2"/>
      <c r="U4" s="2"/>
      <c r="V4" s="2"/>
      <c r="W4" s="2"/>
    </row>
    <row r="5" spans="1:34" s="426" customFormat="1" ht="15.75">
      <c r="A5" s="428"/>
      <c r="B5" s="428"/>
      <c r="C5" s="428"/>
      <c r="D5" s="428"/>
      <c r="E5" s="428"/>
      <c r="F5" s="428"/>
      <c r="G5" s="428"/>
      <c r="H5" s="428"/>
      <c r="I5" s="428"/>
      <c r="J5" s="428"/>
      <c r="K5" s="428"/>
      <c r="L5" s="428"/>
      <c r="M5" s="428"/>
      <c r="N5" s="428"/>
      <c r="O5" s="429"/>
      <c r="P5" s="429"/>
      <c r="Q5" s="429"/>
      <c r="R5" s="429"/>
      <c r="S5" s="429"/>
      <c r="T5" s="429"/>
      <c r="U5" s="429"/>
      <c r="V5" s="429"/>
      <c r="W5" s="429"/>
      <c r="X5" s="429"/>
      <c r="Y5" s="429"/>
      <c r="Z5" s="429"/>
      <c r="AA5" s="429"/>
      <c r="AB5" s="429"/>
      <c r="AC5" s="429"/>
    </row>
    <row r="6" spans="1:34" s="426" customFormat="1" ht="15.75">
      <c r="A6" s="327" t="str">
        <f>'[10]13'!A6:K6</f>
        <v>Инвестиционная программа филиал "Волго-Вятский" АО "Оборонэнерго" в границах Республики Марий Эл</v>
      </c>
      <c r="B6" s="327"/>
      <c r="C6" s="327"/>
      <c r="D6" s="327"/>
      <c r="E6" s="327"/>
      <c r="F6" s="327"/>
      <c r="G6" s="327"/>
      <c r="H6" s="327"/>
      <c r="I6" s="327"/>
      <c r="J6" s="327"/>
      <c r="K6" s="327"/>
      <c r="L6" s="327"/>
      <c r="M6" s="327"/>
      <c r="N6" s="327"/>
      <c r="O6" s="169"/>
      <c r="P6" s="169"/>
      <c r="Q6" s="169"/>
      <c r="R6" s="169"/>
      <c r="S6" s="169"/>
      <c r="T6" s="169"/>
      <c r="U6" s="169"/>
      <c r="V6" s="169"/>
      <c r="W6" s="169"/>
      <c r="X6" s="169"/>
      <c r="Y6" s="169"/>
      <c r="Z6" s="169"/>
      <c r="AA6" s="169"/>
      <c r="AB6" s="169"/>
      <c r="AC6" s="169"/>
      <c r="AD6" s="169"/>
      <c r="AE6" s="169"/>
      <c r="AF6" s="169"/>
      <c r="AG6" s="169"/>
      <c r="AH6" s="169"/>
    </row>
    <row r="7" spans="1:34" s="426" customFormat="1" ht="15.75">
      <c r="A7" s="52" t="s">
        <v>57</v>
      </c>
      <c r="B7" s="52"/>
      <c r="C7" s="52"/>
      <c r="D7" s="52"/>
      <c r="E7" s="52"/>
      <c r="F7" s="52"/>
      <c r="G7" s="52"/>
      <c r="H7" s="52"/>
      <c r="I7" s="52"/>
      <c r="J7" s="52"/>
      <c r="K7" s="52"/>
      <c r="L7" s="52"/>
      <c r="M7" s="52"/>
      <c r="N7" s="52"/>
      <c r="O7" s="79"/>
      <c r="P7" s="79"/>
      <c r="Q7" s="79"/>
      <c r="R7" s="79"/>
      <c r="S7" s="79"/>
      <c r="T7" s="79"/>
      <c r="U7" s="79"/>
      <c r="V7" s="79"/>
      <c r="W7" s="79"/>
      <c r="X7" s="79"/>
      <c r="Y7" s="79"/>
      <c r="Z7" s="79"/>
      <c r="AA7" s="79"/>
      <c r="AB7" s="79"/>
      <c r="AC7" s="79"/>
      <c r="AD7" s="79"/>
      <c r="AE7" s="79"/>
      <c r="AF7" s="79"/>
      <c r="AG7" s="79"/>
      <c r="AH7" s="79"/>
    </row>
    <row r="8" spans="1:34" s="426" customFormat="1" ht="15.75">
      <c r="A8" s="430"/>
      <c r="B8" s="430"/>
      <c r="C8" s="430"/>
      <c r="D8" s="430"/>
      <c r="E8" s="430"/>
      <c r="F8" s="430"/>
      <c r="G8" s="430"/>
      <c r="H8" s="430"/>
      <c r="I8" s="430"/>
      <c r="J8" s="430"/>
      <c r="K8" s="430"/>
      <c r="L8" s="430"/>
      <c r="M8" s="430"/>
      <c r="N8" s="430"/>
      <c r="O8" s="427"/>
      <c r="P8" s="427"/>
      <c r="Q8" s="427"/>
      <c r="R8" s="427"/>
      <c r="S8" s="427"/>
      <c r="T8" s="427"/>
      <c r="U8" s="427"/>
      <c r="V8" s="427"/>
      <c r="W8" s="427"/>
      <c r="X8" s="427"/>
      <c r="Y8" s="427"/>
      <c r="Z8" s="427"/>
      <c r="AA8" s="427"/>
      <c r="AB8" s="427"/>
      <c r="AC8" s="427"/>
    </row>
    <row r="9" spans="1:34" s="431" customFormat="1" ht="15.75" customHeight="1">
      <c r="A9" s="211" t="s">
        <v>61</v>
      </c>
      <c r="B9" s="211"/>
      <c r="C9" s="211"/>
      <c r="D9" s="211"/>
      <c r="E9" s="211"/>
      <c r="F9" s="211"/>
      <c r="G9" s="211"/>
      <c r="H9" s="211"/>
      <c r="I9" s="211"/>
      <c r="J9" s="211"/>
      <c r="K9" s="211"/>
      <c r="L9" s="211"/>
      <c r="M9" s="211"/>
      <c r="N9" s="211"/>
      <c r="O9" s="363"/>
      <c r="P9" s="363"/>
      <c r="Q9" s="363"/>
      <c r="R9" s="363"/>
      <c r="S9" s="363"/>
      <c r="T9" s="363"/>
      <c r="U9" s="363"/>
      <c r="V9" s="363"/>
      <c r="W9" s="363"/>
      <c r="X9" s="363"/>
      <c r="Y9" s="363"/>
      <c r="Z9" s="363"/>
      <c r="AA9" s="363"/>
      <c r="AB9" s="363"/>
      <c r="AC9" s="363"/>
      <c r="AD9" s="363"/>
      <c r="AE9" s="363"/>
      <c r="AF9" s="363"/>
      <c r="AG9" s="363"/>
      <c r="AH9" s="363"/>
    </row>
    <row r="10" spans="1:34" s="426" customFormat="1" ht="18.75">
      <c r="A10" s="432"/>
      <c r="B10" s="432"/>
      <c r="C10" s="432"/>
      <c r="D10" s="432"/>
      <c r="E10" s="432"/>
      <c r="F10" s="432"/>
      <c r="G10" s="432"/>
      <c r="H10" s="432"/>
      <c r="I10" s="432"/>
      <c r="J10" s="432"/>
      <c r="K10" s="432"/>
      <c r="L10" s="432"/>
      <c r="M10" s="432"/>
      <c r="N10" s="432"/>
      <c r="O10" s="432"/>
      <c r="P10" s="432"/>
      <c r="Q10" s="432"/>
      <c r="R10" s="432"/>
      <c r="S10" s="432"/>
      <c r="T10" s="432"/>
      <c r="U10" s="432"/>
      <c r="V10" s="432"/>
      <c r="W10" s="432"/>
      <c r="X10" s="432"/>
      <c r="Y10" s="432"/>
      <c r="Z10" s="432"/>
      <c r="AA10" s="432"/>
      <c r="AB10" s="432"/>
      <c r="AC10" s="432"/>
    </row>
    <row r="11" spans="1:34" s="426" customFormat="1" ht="69.75" customHeight="1">
      <c r="A11" s="48" t="s">
        <v>55</v>
      </c>
      <c r="B11" s="48" t="s">
        <v>54</v>
      </c>
      <c r="C11" s="48" t="s">
        <v>829</v>
      </c>
      <c r="D11" s="377" t="s">
        <v>830</v>
      </c>
      <c r="E11" s="433" t="s">
        <v>831</v>
      </c>
      <c r="F11" s="433" t="s">
        <v>832</v>
      </c>
      <c r="G11" s="433" t="s">
        <v>833</v>
      </c>
      <c r="H11" s="48" t="s">
        <v>834</v>
      </c>
      <c r="I11" s="48"/>
      <c r="J11" s="48"/>
      <c r="K11" s="48"/>
      <c r="L11" s="48" t="s">
        <v>835</v>
      </c>
      <c r="M11" s="48"/>
      <c r="N11" s="379" t="s">
        <v>836</v>
      </c>
      <c r="O11" s="379" t="s">
        <v>837</v>
      </c>
      <c r="P11" s="365" t="s">
        <v>838</v>
      </c>
      <c r="Q11" s="377" t="s">
        <v>839</v>
      </c>
      <c r="R11" s="377"/>
      <c r="S11" s="376" t="s">
        <v>667</v>
      </c>
      <c r="T11" s="376" t="s">
        <v>840</v>
      </c>
      <c r="U11" s="378" t="s">
        <v>841</v>
      </c>
      <c r="V11" s="378"/>
      <c r="W11" s="378"/>
      <c r="X11" s="378"/>
      <c r="Y11" s="378"/>
      <c r="Z11" s="378"/>
      <c r="AA11" s="434" t="s">
        <v>842</v>
      </c>
      <c r="AB11" s="435"/>
      <c r="AC11" s="48" t="s">
        <v>843</v>
      </c>
      <c r="AD11" s="48" t="s">
        <v>844</v>
      </c>
      <c r="AE11" s="48"/>
    </row>
    <row r="12" spans="1:34" s="16" customFormat="1" ht="56.25" customHeight="1">
      <c r="A12" s="48"/>
      <c r="B12" s="48"/>
      <c r="C12" s="48"/>
      <c r="D12" s="377"/>
      <c r="E12" s="436"/>
      <c r="F12" s="436"/>
      <c r="G12" s="436"/>
      <c r="H12" s="48" t="s">
        <v>845</v>
      </c>
      <c r="I12" s="48" t="s">
        <v>846</v>
      </c>
      <c r="J12" s="48" t="s">
        <v>847</v>
      </c>
      <c r="K12" s="433" t="s">
        <v>848</v>
      </c>
      <c r="L12" s="48"/>
      <c r="M12" s="48"/>
      <c r="N12" s="379"/>
      <c r="O12" s="379"/>
      <c r="P12" s="380"/>
      <c r="Q12" s="377"/>
      <c r="R12" s="377"/>
      <c r="S12" s="384"/>
      <c r="T12" s="384"/>
      <c r="U12" s="385" t="s">
        <v>849</v>
      </c>
      <c r="V12" s="385"/>
      <c r="W12" s="366" t="s">
        <v>850</v>
      </c>
      <c r="X12" s="366"/>
      <c r="Y12" s="367" t="s">
        <v>851</v>
      </c>
      <c r="Z12" s="369"/>
      <c r="AA12" s="437"/>
      <c r="AB12" s="438"/>
      <c r="AC12" s="48"/>
      <c r="AD12" s="48"/>
      <c r="AE12" s="48"/>
    </row>
    <row r="13" spans="1:34" s="16" customFormat="1" ht="201.75" customHeight="1">
      <c r="A13" s="48"/>
      <c r="B13" s="48"/>
      <c r="C13" s="48"/>
      <c r="D13" s="377"/>
      <c r="E13" s="439"/>
      <c r="F13" s="439"/>
      <c r="G13" s="439"/>
      <c r="H13" s="48"/>
      <c r="I13" s="48"/>
      <c r="J13" s="48"/>
      <c r="K13" s="439"/>
      <c r="L13" s="346" t="s">
        <v>852</v>
      </c>
      <c r="M13" s="41" t="s">
        <v>853</v>
      </c>
      <c r="N13" s="379"/>
      <c r="O13" s="379"/>
      <c r="P13" s="386"/>
      <c r="Q13" s="391" t="s">
        <v>370</v>
      </c>
      <c r="R13" s="391" t="s">
        <v>696</v>
      </c>
      <c r="S13" s="388"/>
      <c r="T13" s="388"/>
      <c r="U13" s="392" t="s">
        <v>697</v>
      </c>
      <c r="V13" s="392" t="s">
        <v>698</v>
      </c>
      <c r="W13" s="392" t="s">
        <v>697</v>
      </c>
      <c r="X13" s="392" t="s">
        <v>698</v>
      </c>
      <c r="Y13" s="346" t="s">
        <v>697</v>
      </c>
      <c r="Z13" s="352" t="s">
        <v>698</v>
      </c>
      <c r="AA13" s="346" t="s">
        <v>697</v>
      </c>
      <c r="AB13" s="352" t="s">
        <v>698</v>
      </c>
      <c r="AC13" s="48"/>
      <c r="AD13" s="440" t="s">
        <v>854</v>
      </c>
      <c r="AE13" s="41" t="s">
        <v>855</v>
      </c>
    </row>
    <row r="14" spans="1:34" s="442" customFormat="1" ht="15.75">
      <c r="A14" s="441">
        <v>1</v>
      </c>
      <c r="B14" s="441">
        <v>2</v>
      </c>
      <c r="C14" s="441">
        <v>3</v>
      </c>
      <c r="D14" s="441">
        <v>4</v>
      </c>
      <c r="E14" s="441">
        <v>5</v>
      </c>
      <c r="F14" s="441">
        <v>6</v>
      </c>
      <c r="G14" s="441">
        <v>7</v>
      </c>
      <c r="H14" s="441">
        <v>8</v>
      </c>
      <c r="I14" s="441">
        <v>9</v>
      </c>
      <c r="J14" s="441">
        <v>10</v>
      </c>
      <c r="K14" s="441">
        <v>11</v>
      </c>
      <c r="L14" s="441">
        <v>12</v>
      </c>
      <c r="M14" s="441">
        <v>13</v>
      </c>
      <c r="N14" s="441">
        <v>14</v>
      </c>
      <c r="O14" s="441">
        <v>15</v>
      </c>
      <c r="P14" s="441">
        <v>16</v>
      </c>
      <c r="Q14" s="441">
        <v>17</v>
      </c>
      <c r="R14" s="441">
        <v>18</v>
      </c>
      <c r="S14" s="441">
        <v>19</v>
      </c>
      <c r="T14" s="441">
        <v>20</v>
      </c>
      <c r="U14" s="441">
        <v>21</v>
      </c>
      <c r="V14" s="441">
        <v>22</v>
      </c>
      <c r="W14" s="441">
        <v>23</v>
      </c>
      <c r="X14" s="441">
        <v>24</v>
      </c>
      <c r="Y14" s="441">
        <v>25</v>
      </c>
      <c r="Z14" s="441">
        <v>26</v>
      </c>
      <c r="AA14" s="441">
        <v>27</v>
      </c>
      <c r="AB14" s="441">
        <v>28</v>
      </c>
      <c r="AC14" s="441">
        <v>29</v>
      </c>
      <c r="AD14" s="441">
        <v>30</v>
      </c>
      <c r="AE14" s="441">
        <v>31</v>
      </c>
    </row>
    <row r="15" spans="1:34" s="442" customFormat="1" ht="15.75">
      <c r="A15" s="238" t="str">
        <f>'[10]10'!A13</f>
        <v>0</v>
      </c>
      <c r="B15" s="238" t="str">
        <f>'[10]10'!B13</f>
        <v>ВСЕГО по инвестиционной программе, в том числе:</v>
      </c>
      <c r="C15" s="238" t="s">
        <v>22</v>
      </c>
      <c r="D15" s="353" t="s">
        <v>22</v>
      </c>
      <c r="E15" s="353" t="s">
        <v>22</v>
      </c>
      <c r="F15" s="353" t="s">
        <v>22</v>
      </c>
      <c r="G15" s="353" t="s">
        <v>22</v>
      </c>
      <c r="H15" s="353" t="s">
        <v>22</v>
      </c>
      <c r="I15" s="353" t="s">
        <v>22</v>
      </c>
      <c r="J15" s="353" t="s">
        <v>22</v>
      </c>
      <c r="K15" s="353" t="s">
        <v>22</v>
      </c>
      <c r="L15" s="353" t="s">
        <v>22</v>
      </c>
      <c r="M15" s="353" t="s">
        <v>22</v>
      </c>
      <c r="N15" s="353" t="s">
        <v>22</v>
      </c>
      <c r="O15" s="353" t="s">
        <v>22</v>
      </c>
      <c r="P15" s="353" t="s">
        <v>22</v>
      </c>
      <c r="Q15" s="353" t="s">
        <v>22</v>
      </c>
      <c r="R15" s="353" t="s">
        <v>22</v>
      </c>
      <c r="S15" s="353" t="s">
        <v>22</v>
      </c>
      <c r="T15" s="353" t="s">
        <v>22</v>
      </c>
      <c r="U15" s="353" t="s">
        <v>22</v>
      </c>
      <c r="V15" s="353" t="s">
        <v>22</v>
      </c>
      <c r="W15" s="353" t="s">
        <v>22</v>
      </c>
      <c r="X15" s="353" t="s">
        <v>22</v>
      </c>
      <c r="Y15" s="353" t="s">
        <v>22</v>
      </c>
      <c r="Z15" s="353" t="s">
        <v>22</v>
      </c>
      <c r="AA15" s="353" t="s">
        <v>22</v>
      </c>
      <c r="AB15" s="353" t="s">
        <v>22</v>
      </c>
      <c r="AC15" s="353" t="s">
        <v>22</v>
      </c>
      <c r="AD15" s="353" t="s">
        <v>22</v>
      </c>
      <c r="AE15" s="353" t="s">
        <v>22</v>
      </c>
    </row>
    <row r="16" spans="1:34" s="442" customFormat="1" ht="15.75">
      <c r="A16" s="238" t="str">
        <f>'[10]10'!A14</f>
        <v>0.1</v>
      </c>
      <c r="B16" s="238" t="str">
        <f>'[10]10'!B14</f>
        <v>Технологическое присоединение, всего</v>
      </c>
      <c r="C16" s="238" t="s">
        <v>22</v>
      </c>
      <c r="D16" s="353" t="s">
        <v>22</v>
      </c>
      <c r="E16" s="353" t="s">
        <v>22</v>
      </c>
      <c r="F16" s="353" t="s">
        <v>22</v>
      </c>
      <c r="G16" s="353" t="s">
        <v>22</v>
      </c>
      <c r="H16" s="353" t="s">
        <v>22</v>
      </c>
      <c r="I16" s="353" t="s">
        <v>22</v>
      </c>
      <c r="J16" s="353" t="s">
        <v>22</v>
      </c>
      <c r="K16" s="353" t="s">
        <v>22</v>
      </c>
      <c r="L16" s="353" t="s">
        <v>22</v>
      </c>
      <c r="M16" s="353" t="s">
        <v>22</v>
      </c>
      <c r="N16" s="353" t="s">
        <v>22</v>
      </c>
      <c r="O16" s="353" t="s">
        <v>22</v>
      </c>
      <c r="P16" s="353" t="s">
        <v>22</v>
      </c>
      <c r="Q16" s="353" t="s">
        <v>22</v>
      </c>
      <c r="R16" s="353" t="s">
        <v>22</v>
      </c>
      <c r="S16" s="353" t="s">
        <v>22</v>
      </c>
      <c r="T16" s="353" t="s">
        <v>22</v>
      </c>
      <c r="U16" s="353" t="s">
        <v>22</v>
      </c>
      <c r="V16" s="353" t="s">
        <v>22</v>
      </c>
      <c r="W16" s="353" t="s">
        <v>22</v>
      </c>
      <c r="X16" s="353" t="s">
        <v>22</v>
      </c>
      <c r="Y16" s="353" t="s">
        <v>22</v>
      </c>
      <c r="Z16" s="353" t="s">
        <v>22</v>
      </c>
      <c r="AA16" s="353" t="s">
        <v>22</v>
      </c>
      <c r="AB16" s="353" t="s">
        <v>22</v>
      </c>
      <c r="AC16" s="353" t="s">
        <v>22</v>
      </c>
      <c r="AD16" s="353" t="s">
        <v>22</v>
      </c>
      <c r="AE16" s="353" t="s">
        <v>22</v>
      </c>
    </row>
    <row r="17" spans="1:31" s="442" customFormat="1" ht="31.5">
      <c r="A17" s="238" t="str">
        <f>'[10]10'!A15</f>
        <v>0.2</v>
      </c>
      <c r="B17" s="238" t="str">
        <f>'[10]10'!B15</f>
        <v>Реконструкция, модернизация, техническое перевооружение, всего</v>
      </c>
      <c r="C17" s="238" t="s">
        <v>22</v>
      </c>
      <c r="D17" s="353" t="s">
        <v>22</v>
      </c>
      <c r="E17" s="353" t="s">
        <v>22</v>
      </c>
      <c r="F17" s="353" t="s">
        <v>22</v>
      </c>
      <c r="G17" s="353" t="s">
        <v>22</v>
      </c>
      <c r="H17" s="353" t="s">
        <v>22</v>
      </c>
      <c r="I17" s="353" t="s">
        <v>22</v>
      </c>
      <c r="J17" s="353" t="s">
        <v>22</v>
      </c>
      <c r="K17" s="353" t="s">
        <v>22</v>
      </c>
      <c r="L17" s="353" t="s">
        <v>22</v>
      </c>
      <c r="M17" s="353" t="s">
        <v>22</v>
      </c>
      <c r="N17" s="353" t="s">
        <v>22</v>
      </c>
      <c r="O17" s="353" t="s">
        <v>22</v>
      </c>
      <c r="P17" s="353" t="s">
        <v>22</v>
      </c>
      <c r="Q17" s="353" t="s">
        <v>22</v>
      </c>
      <c r="R17" s="353" t="s">
        <v>22</v>
      </c>
      <c r="S17" s="353" t="s">
        <v>22</v>
      </c>
      <c r="T17" s="353" t="s">
        <v>22</v>
      </c>
      <c r="U17" s="353" t="s">
        <v>22</v>
      </c>
      <c r="V17" s="353" t="s">
        <v>22</v>
      </c>
      <c r="W17" s="353" t="s">
        <v>22</v>
      </c>
      <c r="X17" s="353" t="s">
        <v>22</v>
      </c>
      <c r="Y17" s="353" t="s">
        <v>22</v>
      </c>
      <c r="Z17" s="353" t="s">
        <v>22</v>
      </c>
      <c r="AA17" s="353" t="s">
        <v>22</v>
      </c>
      <c r="AB17" s="353" t="s">
        <v>22</v>
      </c>
      <c r="AC17" s="353" t="s">
        <v>22</v>
      </c>
      <c r="AD17" s="353" t="s">
        <v>22</v>
      </c>
      <c r="AE17" s="353" t="s">
        <v>22</v>
      </c>
    </row>
    <row r="18" spans="1:31" s="442" customFormat="1" ht="15.75">
      <c r="A18" s="238" t="str">
        <f>'[10]10'!A16</f>
        <v>0.6</v>
      </c>
      <c r="B18" s="238" t="str">
        <f>'[10]10'!B16</f>
        <v>Прочие инвестиционные проекты, всего</v>
      </c>
      <c r="C18" s="238" t="s">
        <v>22</v>
      </c>
      <c r="D18" s="353" t="s">
        <v>22</v>
      </c>
      <c r="E18" s="353" t="s">
        <v>22</v>
      </c>
      <c r="F18" s="353" t="s">
        <v>22</v>
      </c>
      <c r="G18" s="353" t="s">
        <v>22</v>
      </c>
      <c r="H18" s="353" t="s">
        <v>22</v>
      </c>
      <c r="I18" s="353" t="s">
        <v>22</v>
      </c>
      <c r="J18" s="353" t="s">
        <v>22</v>
      </c>
      <c r="K18" s="353" t="s">
        <v>22</v>
      </c>
      <c r="L18" s="353" t="s">
        <v>22</v>
      </c>
      <c r="M18" s="353" t="s">
        <v>22</v>
      </c>
      <c r="N18" s="353" t="s">
        <v>22</v>
      </c>
      <c r="O18" s="353" t="s">
        <v>22</v>
      </c>
      <c r="P18" s="353" t="s">
        <v>22</v>
      </c>
      <c r="Q18" s="353" t="s">
        <v>22</v>
      </c>
      <c r="R18" s="353" t="s">
        <v>22</v>
      </c>
      <c r="S18" s="353" t="s">
        <v>22</v>
      </c>
      <c r="T18" s="353" t="s">
        <v>22</v>
      </c>
      <c r="U18" s="353" t="s">
        <v>22</v>
      </c>
      <c r="V18" s="353" t="s">
        <v>22</v>
      </c>
      <c r="W18" s="353" t="s">
        <v>22</v>
      </c>
      <c r="X18" s="353" t="s">
        <v>22</v>
      </c>
      <c r="Y18" s="353" t="s">
        <v>22</v>
      </c>
      <c r="Z18" s="353" t="s">
        <v>22</v>
      </c>
      <c r="AA18" s="353" t="s">
        <v>22</v>
      </c>
      <c r="AB18" s="353" t="s">
        <v>22</v>
      </c>
      <c r="AC18" s="353" t="s">
        <v>22</v>
      </c>
      <c r="AD18" s="353" t="s">
        <v>22</v>
      </c>
      <c r="AE18" s="353" t="s">
        <v>22</v>
      </c>
    </row>
    <row r="19" spans="1:31" s="442" customFormat="1" ht="15.75">
      <c r="A19" s="238">
        <f>'[10]10'!A17</f>
        <v>0</v>
      </c>
      <c r="B19" s="238" t="str">
        <f>'[10]10'!B17</f>
        <v>Технологическое присоединение, всего, в том числе:</v>
      </c>
      <c r="C19" s="238" t="s">
        <v>22</v>
      </c>
      <c r="D19" s="353" t="s">
        <v>22</v>
      </c>
      <c r="E19" s="353" t="s">
        <v>22</v>
      </c>
      <c r="F19" s="353" t="s">
        <v>22</v>
      </c>
      <c r="G19" s="353" t="s">
        <v>22</v>
      </c>
      <c r="H19" s="353" t="s">
        <v>22</v>
      </c>
      <c r="I19" s="353" t="s">
        <v>22</v>
      </c>
      <c r="J19" s="353" t="s">
        <v>22</v>
      </c>
      <c r="K19" s="353" t="s">
        <v>22</v>
      </c>
      <c r="L19" s="353" t="s">
        <v>22</v>
      </c>
      <c r="M19" s="353" t="s">
        <v>22</v>
      </c>
      <c r="N19" s="353" t="s">
        <v>22</v>
      </c>
      <c r="O19" s="353" t="s">
        <v>22</v>
      </c>
      <c r="P19" s="353" t="s">
        <v>22</v>
      </c>
      <c r="Q19" s="353" t="s">
        <v>22</v>
      </c>
      <c r="R19" s="353" t="s">
        <v>22</v>
      </c>
      <c r="S19" s="353" t="s">
        <v>22</v>
      </c>
      <c r="T19" s="353" t="s">
        <v>22</v>
      </c>
      <c r="U19" s="353" t="s">
        <v>22</v>
      </c>
      <c r="V19" s="353" t="s">
        <v>22</v>
      </c>
      <c r="W19" s="353" t="s">
        <v>22</v>
      </c>
      <c r="X19" s="353" t="s">
        <v>22</v>
      </c>
      <c r="Y19" s="353" t="s">
        <v>22</v>
      </c>
      <c r="Z19" s="353" t="s">
        <v>22</v>
      </c>
      <c r="AA19" s="353" t="s">
        <v>22</v>
      </c>
      <c r="AB19" s="353" t="s">
        <v>22</v>
      </c>
      <c r="AC19" s="353" t="s">
        <v>22</v>
      </c>
      <c r="AD19" s="353" t="s">
        <v>22</v>
      </c>
      <c r="AE19" s="353" t="s">
        <v>22</v>
      </c>
    </row>
    <row r="20" spans="1:31" s="442" customFormat="1" ht="15.75">
      <c r="A20" s="238">
        <f>'[10]10'!A18</f>
        <v>0</v>
      </c>
      <c r="B20" s="238" t="str">
        <f>'[10]10'!B18</f>
        <v>Республика Марий Эл</v>
      </c>
      <c r="C20" s="238" t="s">
        <v>22</v>
      </c>
      <c r="D20" s="353" t="s">
        <v>22</v>
      </c>
      <c r="E20" s="353" t="s">
        <v>22</v>
      </c>
      <c r="F20" s="353" t="s">
        <v>22</v>
      </c>
      <c r="G20" s="353" t="s">
        <v>22</v>
      </c>
      <c r="H20" s="353" t="s">
        <v>22</v>
      </c>
      <c r="I20" s="353" t="s">
        <v>22</v>
      </c>
      <c r="J20" s="353" t="s">
        <v>22</v>
      </c>
      <c r="K20" s="353" t="s">
        <v>22</v>
      </c>
      <c r="L20" s="353" t="s">
        <v>22</v>
      </c>
      <c r="M20" s="353" t="s">
        <v>22</v>
      </c>
      <c r="N20" s="353" t="s">
        <v>22</v>
      </c>
      <c r="O20" s="353" t="s">
        <v>22</v>
      </c>
      <c r="P20" s="353" t="s">
        <v>22</v>
      </c>
      <c r="Q20" s="353" t="s">
        <v>22</v>
      </c>
      <c r="R20" s="353" t="s">
        <v>22</v>
      </c>
      <c r="S20" s="353" t="s">
        <v>22</v>
      </c>
      <c r="T20" s="353" t="s">
        <v>22</v>
      </c>
      <c r="U20" s="353" t="s">
        <v>22</v>
      </c>
      <c r="V20" s="353" t="s">
        <v>22</v>
      </c>
      <c r="W20" s="353" t="s">
        <v>22</v>
      </c>
      <c r="X20" s="353" t="s">
        <v>22</v>
      </c>
      <c r="Y20" s="353" t="s">
        <v>22</v>
      </c>
      <c r="Z20" s="353" t="s">
        <v>22</v>
      </c>
      <c r="AA20" s="353" t="s">
        <v>22</v>
      </c>
      <c r="AB20" s="353" t="s">
        <v>22</v>
      </c>
      <c r="AC20" s="353" t="s">
        <v>22</v>
      </c>
      <c r="AD20" s="353" t="s">
        <v>22</v>
      </c>
      <c r="AE20" s="353" t="s">
        <v>22</v>
      </c>
    </row>
    <row r="21" spans="1:31" s="442" customFormat="1" ht="63.75" customHeight="1">
      <c r="A21" s="238" t="str">
        <f>'[10]10'!A19</f>
        <v>1.2.2</v>
      </c>
      <c r="B21" s="238" t="str">
        <f>'[10]10'!B19</f>
        <v>Реконструкция, модернизация, техническое перевооружение линий электропередачи, всего, в том числе:</v>
      </c>
      <c r="C21" s="238" t="s">
        <v>22</v>
      </c>
      <c r="D21" s="353" t="s">
        <v>22</v>
      </c>
      <c r="E21" s="353" t="s">
        <v>22</v>
      </c>
      <c r="F21" s="353" t="s">
        <v>22</v>
      </c>
      <c r="G21" s="353" t="s">
        <v>22</v>
      </c>
      <c r="H21" s="353" t="s">
        <v>22</v>
      </c>
      <c r="I21" s="353" t="s">
        <v>22</v>
      </c>
      <c r="J21" s="353" t="s">
        <v>22</v>
      </c>
      <c r="K21" s="353" t="s">
        <v>22</v>
      </c>
      <c r="L21" s="353" t="s">
        <v>22</v>
      </c>
      <c r="M21" s="353" t="s">
        <v>22</v>
      </c>
      <c r="N21" s="353" t="s">
        <v>22</v>
      </c>
      <c r="O21" s="353" t="s">
        <v>22</v>
      </c>
      <c r="P21" s="353" t="s">
        <v>22</v>
      </c>
      <c r="Q21" s="353" t="s">
        <v>22</v>
      </c>
      <c r="R21" s="353" t="s">
        <v>22</v>
      </c>
      <c r="S21" s="353" t="s">
        <v>22</v>
      </c>
      <c r="T21" s="353" t="s">
        <v>22</v>
      </c>
      <c r="U21" s="353" t="s">
        <v>22</v>
      </c>
      <c r="V21" s="353" t="s">
        <v>22</v>
      </c>
      <c r="W21" s="353" t="s">
        <v>22</v>
      </c>
      <c r="X21" s="353" t="s">
        <v>22</v>
      </c>
      <c r="Y21" s="353" t="s">
        <v>22</v>
      </c>
      <c r="Z21" s="353" t="s">
        <v>22</v>
      </c>
      <c r="AA21" s="353" t="s">
        <v>22</v>
      </c>
      <c r="AB21" s="353" t="s">
        <v>22</v>
      </c>
      <c r="AC21" s="353" t="s">
        <v>22</v>
      </c>
      <c r="AD21" s="353" t="s">
        <v>22</v>
      </c>
      <c r="AE21" s="353" t="s">
        <v>22</v>
      </c>
    </row>
    <row r="22" spans="1:31" s="442" customFormat="1" ht="36.75" customHeight="1">
      <c r="A22" s="238" t="str">
        <f>'[10]10'!A20</f>
        <v>1.2.2.1</v>
      </c>
      <c r="B22" s="238" t="str">
        <f>'[10]10'!B20</f>
        <v>Реконструкция линий электропередачи, всего, в том числе:</v>
      </c>
      <c r="C22" s="238" t="s">
        <v>22</v>
      </c>
      <c r="D22" s="353" t="s">
        <v>22</v>
      </c>
      <c r="E22" s="353" t="s">
        <v>22</v>
      </c>
      <c r="F22" s="353" t="s">
        <v>22</v>
      </c>
      <c r="G22" s="353" t="s">
        <v>22</v>
      </c>
      <c r="H22" s="353" t="s">
        <v>22</v>
      </c>
      <c r="I22" s="353" t="s">
        <v>22</v>
      </c>
      <c r="J22" s="353" t="s">
        <v>22</v>
      </c>
      <c r="K22" s="353" t="s">
        <v>22</v>
      </c>
      <c r="L22" s="353" t="s">
        <v>22</v>
      </c>
      <c r="M22" s="353" t="s">
        <v>22</v>
      </c>
      <c r="N22" s="353" t="s">
        <v>22</v>
      </c>
      <c r="O22" s="353" t="s">
        <v>22</v>
      </c>
      <c r="P22" s="353" t="s">
        <v>22</v>
      </c>
      <c r="Q22" s="353" t="s">
        <v>22</v>
      </c>
      <c r="R22" s="353" t="s">
        <v>22</v>
      </c>
      <c r="S22" s="353" t="s">
        <v>22</v>
      </c>
      <c r="T22" s="353" t="s">
        <v>22</v>
      </c>
      <c r="U22" s="353" t="s">
        <v>22</v>
      </c>
      <c r="V22" s="353" t="s">
        <v>22</v>
      </c>
      <c r="W22" s="353" t="s">
        <v>22</v>
      </c>
      <c r="X22" s="353" t="s">
        <v>22</v>
      </c>
      <c r="Y22" s="353" t="s">
        <v>22</v>
      </c>
      <c r="Z22" s="353" t="s">
        <v>22</v>
      </c>
      <c r="AA22" s="353" t="s">
        <v>22</v>
      </c>
      <c r="AB22" s="353" t="s">
        <v>22</v>
      </c>
      <c r="AC22" s="353" t="s">
        <v>22</v>
      </c>
      <c r="AD22" s="353" t="s">
        <v>22</v>
      </c>
      <c r="AE22" s="353" t="s">
        <v>22</v>
      </c>
    </row>
    <row r="23" spans="1:31" s="442" customFormat="1" ht="129" customHeight="1">
      <c r="A23" s="257" t="s">
        <v>252</v>
      </c>
      <c r="B23" s="297" t="s">
        <v>7</v>
      </c>
      <c r="C23" s="259" t="s">
        <v>72</v>
      </c>
      <c r="D23" s="443">
        <v>1961</v>
      </c>
      <c r="E23" s="353" t="s">
        <v>22</v>
      </c>
      <c r="F23" s="353" t="s">
        <v>22</v>
      </c>
      <c r="G23" s="353" t="s">
        <v>22</v>
      </c>
      <c r="H23" s="353" t="s">
        <v>22</v>
      </c>
      <c r="I23" s="353" t="s">
        <v>22</v>
      </c>
      <c r="J23" s="353" t="s">
        <v>22</v>
      </c>
      <c r="K23" s="353" t="s">
        <v>22</v>
      </c>
      <c r="L23" s="443" t="s">
        <v>856</v>
      </c>
      <c r="M23" s="443" t="s">
        <v>857</v>
      </c>
      <c r="N23" s="353" t="s">
        <v>22</v>
      </c>
      <c r="O23" s="353" t="s">
        <v>22</v>
      </c>
      <c r="P23" s="444" t="s">
        <v>858</v>
      </c>
      <c r="Q23" s="353" t="s">
        <v>22</v>
      </c>
      <c r="R23" s="353" t="s">
        <v>22</v>
      </c>
      <c r="S23" s="353" t="s">
        <v>22</v>
      </c>
      <c r="T23" s="353" t="s">
        <v>22</v>
      </c>
      <c r="U23" s="353" t="s">
        <v>22</v>
      </c>
      <c r="V23" s="353" t="s">
        <v>22</v>
      </c>
      <c r="W23" s="353" t="s">
        <v>22</v>
      </c>
      <c r="X23" s="353" t="s">
        <v>22</v>
      </c>
      <c r="Y23" s="353" t="s">
        <v>22</v>
      </c>
      <c r="Z23" s="353" t="s">
        <v>22</v>
      </c>
      <c r="AA23" s="443">
        <v>35</v>
      </c>
      <c r="AB23" s="443">
        <v>35</v>
      </c>
      <c r="AC23" s="444" t="s">
        <v>859</v>
      </c>
      <c r="AD23" s="443">
        <v>0</v>
      </c>
      <c r="AE23" s="443">
        <v>0</v>
      </c>
    </row>
    <row r="24" spans="1:31" s="442" customFormat="1" ht="129" customHeight="1">
      <c r="A24" s="257" t="s">
        <v>73</v>
      </c>
      <c r="B24" s="297" t="s">
        <v>74</v>
      </c>
      <c r="C24" s="259" t="s">
        <v>72</v>
      </c>
      <c r="D24" s="443" t="s">
        <v>254</v>
      </c>
      <c r="E24" s="353" t="s">
        <v>22</v>
      </c>
      <c r="F24" s="353" t="s">
        <v>22</v>
      </c>
      <c r="G24" s="353" t="s">
        <v>22</v>
      </c>
      <c r="H24" s="353" t="s">
        <v>22</v>
      </c>
      <c r="I24" s="353" t="s">
        <v>22</v>
      </c>
      <c r="J24" s="353" t="s">
        <v>22</v>
      </c>
      <c r="K24" s="353" t="s">
        <v>22</v>
      </c>
      <c r="L24" s="443" t="s">
        <v>856</v>
      </c>
      <c r="M24" s="443" t="s">
        <v>857</v>
      </c>
      <c r="N24" s="353" t="s">
        <v>22</v>
      </c>
      <c r="O24" s="353" t="s">
        <v>22</v>
      </c>
      <c r="P24" s="444" t="s">
        <v>858</v>
      </c>
      <c r="Q24" s="353" t="s">
        <v>22</v>
      </c>
      <c r="R24" s="353" t="s">
        <v>22</v>
      </c>
      <c r="S24" s="353" t="s">
        <v>22</v>
      </c>
      <c r="T24" s="353" t="s">
        <v>22</v>
      </c>
      <c r="U24" s="353" t="s">
        <v>22</v>
      </c>
      <c r="V24" s="353" t="s">
        <v>22</v>
      </c>
      <c r="W24" s="353" t="s">
        <v>22</v>
      </c>
      <c r="X24" s="353" t="s">
        <v>22</v>
      </c>
      <c r="Y24" s="353" t="s">
        <v>22</v>
      </c>
      <c r="Z24" s="353" t="s">
        <v>22</v>
      </c>
      <c r="AA24" s="353" t="s">
        <v>860</v>
      </c>
      <c r="AB24" s="353" t="s">
        <v>860</v>
      </c>
      <c r="AC24" s="444" t="s">
        <v>859</v>
      </c>
      <c r="AD24" s="353" t="s">
        <v>22</v>
      </c>
      <c r="AE24" s="353" t="s">
        <v>22</v>
      </c>
    </row>
    <row r="25" spans="1:31" s="442" customFormat="1" ht="129" customHeight="1">
      <c r="A25" s="257" t="s">
        <v>257</v>
      </c>
      <c r="B25" s="258" t="s">
        <v>80</v>
      </c>
      <c r="C25" s="259" t="s">
        <v>72</v>
      </c>
      <c r="D25" s="443" t="s">
        <v>254</v>
      </c>
      <c r="E25" s="353" t="s">
        <v>22</v>
      </c>
      <c r="F25" s="353" t="s">
        <v>22</v>
      </c>
      <c r="G25" s="353" t="s">
        <v>22</v>
      </c>
      <c r="H25" s="353" t="s">
        <v>22</v>
      </c>
      <c r="I25" s="353" t="s">
        <v>22</v>
      </c>
      <c r="J25" s="353" t="s">
        <v>22</v>
      </c>
      <c r="K25" s="353" t="s">
        <v>22</v>
      </c>
      <c r="L25" s="443" t="s">
        <v>856</v>
      </c>
      <c r="M25" s="443" t="s">
        <v>857</v>
      </c>
      <c r="N25" s="353" t="s">
        <v>22</v>
      </c>
      <c r="O25" s="353" t="s">
        <v>22</v>
      </c>
      <c r="P25" s="444" t="s">
        <v>858</v>
      </c>
      <c r="Q25" s="353" t="s">
        <v>22</v>
      </c>
      <c r="R25" s="353" t="s">
        <v>22</v>
      </c>
      <c r="S25" s="353" t="s">
        <v>22</v>
      </c>
      <c r="T25" s="353" t="s">
        <v>22</v>
      </c>
      <c r="U25" s="353" t="s">
        <v>22</v>
      </c>
      <c r="V25" s="353" t="s">
        <v>22</v>
      </c>
      <c r="W25" s="353" t="s">
        <v>22</v>
      </c>
      <c r="X25" s="353" t="s">
        <v>22</v>
      </c>
      <c r="Y25" s="353" t="s">
        <v>22</v>
      </c>
      <c r="Z25" s="353" t="s">
        <v>22</v>
      </c>
      <c r="AA25" s="353" t="s">
        <v>860</v>
      </c>
      <c r="AB25" s="353" t="s">
        <v>860</v>
      </c>
      <c r="AC25" s="444" t="s">
        <v>859</v>
      </c>
      <c r="AD25" s="353" t="s">
        <v>22</v>
      </c>
      <c r="AE25" s="353" t="s">
        <v>22</v>
      </c>
    </row>
    <row r="26" spans="1:31" s="442" customFormat="1" ht="129" customHeight="1">
      <c r="A26" s="257" t="s">
        <v>258</v>
      </c>
      <c r="B26" s="258" t="s">
        <v>82</v>
      </c>
      <c r="C26" s="259" t="s">
        <v>75</v>
      </c>
      <c r="D26" s="443" t="s">
        <v>254</v>
      </c>
      <c r="E26" s="353" t="s">
        <v>22</v>
      </c>
      <c r="F26" s="353" t="s">
        <v>22</v>
      </c>
      <c r="G26" s="353" t="s">
        <v>22</v>
      </c>
      <c r="H26" s="353" t="s">
        <v>22</v>
      </c>
      <c r="I26" s="353" t="s">
        <v>22</v>
      </c>
      <c r="J26" s="353" t="s">
        <v>22</v>
      </c>
      <c r="K26" s="353" t="s">
        <v>22</v>
      </c>
      <c r="L26" s="443" t="s">
        <v>856</v>
      </c>
      <c r="M26" s="443" t="s">
        <v>857</v>
      </c>
      <c r="N26" s="353" t="s">
        <v>22</v>
      </c>
      <c r="O26" s="353" t="s">
        <v>22</v>
      </c>
      <c r="P26" s="444" t="s">
        <v>861</v>
      </c>
      <c r="Q26" s="353" t="s">
        <v>22</v>
      </c>
      <c r="R26" s="353" t="s">
        <v>22</v>
      </c>
      <c r="S26" s="353" t="s">
        <v>22</v>
      </c>
      <c r="T26" s="353" t="s">
        <v>22</v>
      </c>
      <c r="U26" s="353" t="s">
        <v>22</v>
      </c>
      <c r="V26" s="353" t="s">
        <v>22</v>
      </c>
      <c r="W26" s="353" t="s">
        <v>22</v>
      </c>
      <c r="X26" s="353" t="s">
        <v>22</v>
      </c>
      <c r="Y26" s="353" t="s">
        <v>22</v>
      </c>
      <c r="Z26" s="353" t="s">
        <v>22</v>
      </c>
      <c r="AA26" s="353" t="s">
        <v>480</v>
      </c>
      <c r="AB26" s="353" t="s">
        <v>480</v>
      </c>
      <c r="AC26" s="444" t="s">
        <v>859</v>
      </c>
      <c r="AD26" s="353" t="s">
        <v>22</v>
      </c>
      <c r="AE26" s="353" t="s">
        <v>22</v>
      </c>
    </row>
    <row r="27" spans="1:31" s="442" customFormat="1" ht="129" customHeight="1">
      <c r="A27" s="257" t="s">
        <v>259</v>
      </c>
      <c r="B27" s="258" t="s">
        <v>83</v>
      </c>
      <c r="C27" s="259" t="s">
        <v>75</v>
      </c>
      <c r="D27" s="443" t="s">
        <v>254</v>
      </c>
      <c r="E27" s="353" t="s">
        <v>22</v>
      </c>
      <c r="F27" s="353" t="s">
        <v>22</v>
      </c>
      <c r="G27" s="353" t="s">
        <v>22</v>
      </c>
      <c r="H27" s="353" t="s">
        <v>22</v>
      </c>
      <c r="I27" s="353" t="s">
        <v>22</v>
      </c>
      <c r="J27" s="353" t="s">
        <v>22</v>
      </c>
      <c r="K27" s="353" t="s">
        <v>22</v>
      </c>
      <c r="L27" s="443" t="s">
        <v>856</v>
      </c>
      <c r="M27" s="443" t="s">
        <v>857</v>
      </c>
      <c r="N27" s="353" t="s">
        <v>22</v>
      </c>
      <c r="O27" s="353" t="s">
        <v>22</v>
      </c>
      <c r="P27" s="444"/>
      <c r="Q27" s="353" t="s">
        <v>22</v>
      </c>
      <c r="R27" s="353" t="s">
        <v>22</v>
      </c>
      <c r="S27" s="353" t="s">
        <v>22</v>
      </c>
      <c r="T27" s="353" t="s">
        <v>22</v>
      </c>
      <c r="U27" s="353" t="s">
        <v>22</v>
      </c>
      <c r="V27" s="353" t="s">
        <v>22</v>
      </c>
      <c r="W27" s="353" t="s">
        <v>22</v>
      </c>
      <c r="X27" s="353" t="s">
        <v>22</v>
      </c>
      <c r="Y27" s="353" t="s">
        <v>22</v>
      </c>
      <c r="Z27" s="353" t="s">
        <v>22</v>
      </c>
      <c r="AA27" s="353" t="s">
        <v>22</v>
      </c>
      <c r="AB27" s="353" t="s">
        <v>22</v>
      </c>
      <c r="AC27" s="444" t="s">
        <v>859</v>
      </c>
      <c r="AD27" s="353" t="s">
        <v>22</v>
      </c>
      <c r="AE27" s="353" t="s">
        <v>22</v>
      </c>
    </row>
    <row r="28" spans="1:31" s="442" customFormat="1" ht="129" customHeight="1">
      <c r="A28" s="257" t="s">
        <v>260</v>
      </c>
      <c r="B28" s="258" t="s">
        <v>85</v>
      </c>
      <c r="C28" s="259" t="s">
        <v>86</v>
      </c>
      <c r="D28" s="443" t="s">
        <v>254</v>
      </c>
      <c r="E28" s="353" t="s">
        <v>22</v>
      </c>
      <c r="F28" s="353" t="s">
        <v>22</v>
      </c>
      <c r="G28" s="353" t="s">
        <v>22</v>
      </c>
      <c r="H28" s="353" t="s">
        <v>22</v>
      </c>
      <c r="I28" s="353" t="s">
        <v>22</v>
      </c>
      <c r="J28" s="353" t="s">
        <v>22</v>
      </c>
      <c r="K28" s="353" t="s">
        <v>22</v>
      </c>
      <c r="L28" s="443" t="s">
        <v>856</v>
      </c>
      <c r="M28" s="443" t="s">
        <v>857</v>
      </c>
      <c r="N28" s="353" t="s">
        <v>22</v>
      </c>
      <c r="O28" s="353" t="s">
        <v>22</v>
      </c>
      <c r="P28" s="444"/>
      <c r="Q28" s="353" t="s">
        <v>22</v>
      </c>
      <c r="R28" s="353" t="s">
        <v>22</v>
      </c>
      <c r="S28" s="353" t="s">
        <v>22</v>
      </c>
      <c r="T28" s="353" t="s">
        <v>22</v>
      </c>
      <c r="U28" s="353" t="s">
        <v>22</v>
      </c>
      <c r="V28" s="353" t="s">
        <v>22</v>
      </c>
      <c r="W28" s="353" t="s">
        <v>22</v>
      </c>
      <c r="X28" s="353" t="s">
        <v>22</v>
      </c>
      <c r="Y28" s="353" t="s">
        <v>22</v>
      </c>
      <c r="Z28" s="353" t="s">
        <v>22</v>
      </c>
      <c r="AA28" s="353" t="s">
        <v>22</v>
      </c>
      <c r="AB28" s="353" t="s">
        <v>22</v>
      </c>
      <c r="AC28" s="444" t="s">
        <v>859</v>
      </c>
      <c r="AD28" s="353" t="s">
        <v>22</v>
      </c>
      <c r="AE28" s="353" t="s">
        <v>22</v>
      </c>
    </row>
    <row r="29" spans="1:31" s="442" customFormat="1" ht="129" customHeight="1">
      <c r="A29" s="257" t="s">
        <v>261</v>
      </c>
      <c r="B29" s="258" t="s">
        <v>90</v>
      </c>
      <c r="C29" s="259" t="s">
        <v>86</v>
      </c>
      <c r="D29" s="443" t="s">
        <v>254</v>
      </c>
      <c r="E29" s="353" t="s">
        <v>22</v>
      </c>
      <c r="F29" s="353" t="s">
        <v>22</v>
      </c>
      <c r="G29" s="353" t="s">
        <v>22</v>
      </c>
      <c r="H29" s="353" t="s">
        <v>22</v>
      </c>
      <c r="I29" s="353" t="s">
        <v>22</v>
      </c>
      <c r="J29" s="353" t="s">
        <v>22</v>
      </c>
      <c r="K29" s="353" t="s">
        <v>22</v>
      </c>
      <c r="L29" s="443" t="s">
        <v>856</v>
      </c>
      <c r="M29" s="443" t="s">
        <v>857</v>
      </c>
      <c r="N29" s="353" t="s">
        <v>22</v>
      </c>
      <c r="O29" s="353" t="s">
        <v>22</v>
      </c>
      <c r="P29" s="444" t="s">
        <v>862</v>
      </c>
      <c r="Q29" s="353" t="s">
        <v>22</v>
      </c>
      <c r="R29" s="353" t="s">
        <v>22</v>
      </c>
      <c r="S29" s="353" t="s">
        <v>22</v>
      </c>
      <c r="T29" s="353" t="s">
        <v>22</v>
      </c>
      <c r="U29" s="353" t="s">
        <v>22</v>
      </c>
      <c r="V29" s="353" t="s">
        <v>22</v>
      </c>
      <c r="W29" s="353" t="s">
        <v>22</v>
      </c>
      <c r="X29" s="353" t="s">
        <v>22</v>
      </c>
      <c r="Y29" s="353" t="s">
        <v>22</v>
      </c>
      <c r="Z29" s="353" t="s">
        <v>22</v>
      </c>
      <c r="AA29" s="353" t="s">
        <v>480</v>
      </c>
      <c r="AB29" s="353" t="s">
        <v>480</v>
      </c>
      <c r="AC29" s="444" t="s">
        <v>859</v>
      </c>
      <c r="AD29" s="353" t="s">
        <v>22</v>
      </c>
      <c r="AE29" s="353" t="s">
        <v>22</v>
      </c>
    </row>
    <row r="30" spans="1:31" s="442" customFormat="1" ht="129" customHeight="1">
      <c r="A30" s="257" t="s">
        <v>262</v>
      </c>
      <c r="B30" s="258" t="s">
        <v>91</v>
      </c>
      <c r="C30" s="259" t="s">
        <v>92</v>
      </c>
      <c r="D30" s="443" t="s">
        <v>254</v>
      </c>
      <c r="E30" s="353" t="s">
        <v>22</v>
      </c>
      <c r="F30" s="353" t="s">
        <v>22</v>
      </c>
      <c r="G30" s="353" t="s">
        <v>22</v>
      </c>
      <c r="H30" s="353" t="s">
        <v>22</v>
      </c>
      <c r="I30" s="353" t="s">
        <v>22</v>
      </c>
      <c r="J30" s="353" t="s">
        <v>22</v>
      </c>
      <c r="K30" s="353" t="s">
        <v>22</v>
      </c>
      <c r="L30" s="443" t="s">
        <v>856</v>
      </c>
      <c r="M30" s="443" t="s">
        <v>857</v>
      </c>
      <c r="N30" s="353" t="s">
        <v>22</v>
      </c>
      <c r="O30" s="353" t="s">
        <v>22</v>
      </c>
      <c r="P30" s="444" t="s">
        <v>863</v>
      </c>
      <c r="Q30" s="353" t="s">
        <v>22</v>
      </c>
      <c r="R30" s="353" t="s">
        <v>22</v>
      </c>
      <c r="S30" s="353" t="s">
        <v>22</v>
      </c>
      <c r="T30" s="353" t="s">
        <v>22</v>
      </c>
      <c r="U30" s="353" t="s">
        <v>22</v>
      </c>
      <c r="V30" s="353" t="s">
        <v>22</v>
      </c>
      <c r="W30" s="353" t="s">
        <v>22</v>
      </c>
      <c r="X30" s="353" t="s">
        <v>22</v>
      </c>
      <c r="Y30" s="353" t="s">
        <v>22</v>
      </c>
      <c r="Z30" s="353" t="s">
        <v>22</v>
      </c>
      <c r="AA30" s="353" t="s">
        <v>480</v>
      </c>
      <c r="AB30" s="353" t="s">
        <v>480</v>
      </c>
      <c r="AC30" s="444" t="s">
        <v>859</v>
      </c>
      <c r="AD30" s="353" t="s">
        <v>22</v>
      </c>
      <c r="AE30" s="353" t="s">
        <v>22</v>
      </c>
    </row>
    <row r="31" spans="1:31" s="442" customFormat="1" ht="129" customHeight="1">
      <c r="A31" s="257" t="s">
        <v>263</v>
      </c>
      <c r="B31" s="258" t="s">
        <v>93</v>
      </c>
      <c r="C31" s="259" t="s">
        <v>94</v>
      </c>
      <c r="D31" s="443" t="s">
        <v>254</v>
      </c>
      <c r="E31" s="353" t="s">
        <v>22</v>
      </c>
      <c r="F31" s="353" t="s">
        <v>22</v>
      </c>
      <c r="G31" s="353" t="s">
        <v>22</v>
      </c>
      <c r="H31" s="353" t="s">
        <v>22</v>
      </c>
      <c r="I31" s="353" t="s">
        <v>22</v>
      </c>
      <c r="J31" s="353" t="s">
        <v>22</v>
      </c>
      <c r="K31" s="353" t="s">
        <v>22</v>
      </c>
      <c r="L31" s="443" t="s">
        <v>856</v>
      </c>
      <c r="M31" s="443" t="s">
        <v>857</v>
      </c>
      <c r="N31" s="353" t="s">
        <v>22</v>
      </c>
      <c r="O31" s="353" t="s">
        <v>22</v>
      </c>
      <c r="P31" s="444" t="s">
        <v>864</v>
      </c>
      <c r="Q31" s="353" t="s">
        <v>22</v>
      </c>
      <c r="R31" s="353" t="s">
        <v>22</v>
      </c>
      <c r="S31" s="353" t="s">
        <v>22</v>
      </c>
      <c r="T31" s="353" t="s">
        <v>22</v>
      </c>
      <c r="U31" s="353" t="s">
        <v>22</v>
      </c>
      <c r="V31" s="353" t="s">
        <v>22</v>
      </c>
      <c r="W31" s="353" t="s">
        <v>22</v>
      </c>
      <c r="X31" s="353" t="s">
        <v>22</v>
      </c>
      <c r="Y31" s="353" t="s">
        <v>22</v>
      </c>
      <c r="Z31" s="353" t="s">
        <v>22</v>
      </c>
      <c r="AA31" s="353" t="s">
        <v>480</v>
      </c>
      <c r="AB31" s="353" t="s">
        <v>480</v>
      </c>
      <c r="AC31" s="444" t="s">
        <v>859</v>
      </c>
      <c r="AD31" s="353" t="s">
        <v>22</v>
      </c>
      <c r="AE31" s="353" t="s">
        <v>22</v>
      </c>
    </row>
    <row r="32" spans="1:31" s="442" customFormat="1" ht="48.75" customHeight="1">
      <c r="A32" s="238" t="str">
        <f>'[10]10'!A22</f>
        <v>1.6</v>
      </c>
      <c r="B32" s="238" t="str">
        <f>'[10]10'!B22</f>
        <v>Прочие инвестиционные проекты, всего, в том числе:</v>
      </c>
      <c r="C32" s="238"/>
      <c r="D32" s="445"/>
      <c r="E32" s="238" t="s">
        <v>22</v>
      </c>
      <c r="F32" s="238" t="s">
        <v>22</v>
      </c>
      <c r="G32" s="238" t="s">
        <v>22</v>
      </c>
      <c r="H32" s="238" t="s">
        <v>22</v>
      </c>
      <c r="I32" s="238" t="s">
        <v>22</v>
      </c>
      <c r="J32" s="238" t="s">
        <v>22</v>
      </c>
      <c r="K32" s="238" t="s">
        <v>22</v>
      </c>
      <c r="L32" s="445">
        <v>0</v>
      </c>
      <c r="M32" s="445">
        <v>0</v>
      </c>
      <c r="N32" s="238" t="s">
        <v>22</v>
      </c>
      <c r="O32" s="319">
        <v>0</v>
      </c>
      <c r="P32" s="319">
        <v>0</v>
      </c>
      <c r="Q32" s="319">
        <v>0</v>
      </c>
      <c r="R32" s="319">
        <v>0</v>
      </c>
      <c r="S32" s="319">
        <v>0</v>
      </c>
      <c r="T32" s="319">
        <v>0</v>
      </c>
      <c r="U32" s="319">
        <v>0</v>
      </c>
      <c r="V32" s="319">
        <v>0</v>
      </c>
      <c r="W32" s="319">
        <v>0</v>
      </c>
      <c r="X32" s="319">
        <v>0</v>
      </c>
      <c r="Y32" s="319">
        <v>0</v>
      </c>
      <c r="Z32" s="319">
        <v>0</v>
      </c>
      <c r="AA32" s="319">
        <v>0</v>
      </c>
      <c r="AB32" s="319">
        <v>0</v>
      </c>
      <c r="AC32" s="319">
        <v>0</v>
      </c>
      <c r="AD32" s="319">
        <v>0</v>
      </c>
      <c r="AE32" s="319">
        <v>0</v>
      </c>
    </row>
    <row r="33" spans="1:31" s="442" customFormat="1" ht="93.75" customHeight="1">
      <c r="A33" s="257" t="s">
        <v>3</v>
      </c>
      <c r="B33" s="200" t="s">
        <v>63</v>
      </c>
      <c r="C33" s="262" t="s">
        <v>64</v>
      </c>
      <c r="D33" s="443" t="s">
        <v>254</v>
      </c>
      <c r="E33" s="353" t="s">
        <v>22</v>
      </c>
      <c r="F33" s="353" t="s">
        <v>22</v>
      </c>
      <c r="G33" s="353" t="s">
        <v>22</v>
      </c>
      <c r="H33" s="353" t="s">
        <v>22</v>
      </c>
      <c r="I33" s="353" t="s">
        <v>22</v>
      </c>
      <c r="J33" s="353" t="s">
        <v>22</v>
      </c>
      <c r="K33" s="353" t="s">
        <v>22</v>
      </c>
      <c r="L33" s="443" t="s">
        <v>856</v>
      </c>
      <c r="M33" s="443" t="s">
        <v>857</v>
      </c>
      <c r="N33" s="443" t="s">
        <v>856</v>
      </c>
      <c r="O33" s="443" t="s">
        <v>856</v>
      </c>
      <c r="P33" s="443" t="s">
        <v>865</v>
      </c>
      <c r="Q33" s="446">
        <v>0</v>
      </c>
      <c r="R33" s="446">
        <v>0</v>
      </c>
      <c r="S33" s="446">
        <v>0</v>
      </c>
      <c r="T33" s="446">
        <v>0</v>
      </c>
      <c r="U33" s="447">
        <v>0.5</v>
      </c>
      <c r="V33" s="447">
        <v>0.5</v>
      </c>
      <c r="W33" s="446">
        <v>0</v>
      </c>
      <c r="X33" s="446">
        <v>0</v>
      </c>
      <c r="Y33" s="446">
        <v>0</v>
      </c>
      <c r="Z33" s="446">
        <v>0</v>
      </c>
      <c r="AA33" s="443">
        <v>6</v>
      </c>
      <c r="AB33" s="443">
        <v>6</v>
      </c>
      <c r="AC33" s="444" t="s">
        <v>866</v>
      </c>
      <c r="AD33" s="446">
        <v>0</v>
      </c>
      <c r="AE33" s="446">
        <v>0</v>
      </c>
    </row>
    <row r="34" spans="1:31" s="442" customFormat="1" ht="102.75" customHeight="1">
      <c r="A34" s="257" t="s">
        <v>97</v>
      </c>
      <c r="B34" s="200" t="s">
        <v>68</v>
      </c>
      <c r="C34" s="262" t="s">
        <v>69</v>
      </c>
      <c r="D34" s="443" t="s">
        <v>254</v>
      </c>
      <c r="E34" s="353" t="s">
        <v>22</v>
      </c>
      <c r="F34" s="353" t="s">
        <v>22</v>
      </c>
      <c r="G34" s="353" t="s">
        <v>22</v>
      </c>
      <c r="H34" s="353" t="s">
        <v>22</v>
      </c>
      <c r="I34" s="353" t="s">
        <v>22</v>
      </c>
      <c r="J34" s="353" t="s">
        <v>22</v>
      </c>
      <c r="K34" s="353" t="s">
        <v>22</v>
      </c>
      <c r="L34" s="443" t="s">
        <v>856</v>
      </c>
      <c r="M34" s="443" t="s">
        <v>857</v>
      </c>
      <c r="N34" s="443" t="s">
        <v>856</v>
      </c>
      <c r="O34" s="443" t="s">
        <v>856</v>
      </c>
      <c r="P34" s="443" t="s">
        <v>867</v>
      </c>
      <c r="Q34" s="446">
        <v>0</v>
      </c>
      <c r="R34" s="446">
        <v>0</v>
      </c>
      <c r="S34" s="446">
        <v>0</v>
      </c>
      <c r="T34" s="446">
        <v>0</v>
      </c>
      <c r="U34" s="447">
        <v>0.25</v>
      </c>
      <c r="V34" s="447">
        <v>0.25</v>
      </c>
      <c r="W34" s="446">
        <v>0</v>
      </c>
      <c r="X34" s="446">
        <v>0</v>
      </c>
      <c r="Y34" s="446">
        <v>0</v>
      </c>
      <c r="Z34" s="446">
        <v>0</v>
      </c>
      <c r="AA34" s="443">
        <v>6</v>
      </c>
      <c r="AB34" s="443">
        <v>6</v>
      </c>
      <c r="AC34" s="448" t="s">
        <v>866</v>
      </c>
      <c r="AD34" s="446">
        <v>0</v>
      </c>
      <c r="AE34" s="446">
        <v>0</v>
      </c>
    </row>
    <row r="35" spans="1:31" ht="87" customHeight="1">
      <c r="A35" s="257" t="s">
        <v>100</v>
      </c>
      <c r="B35" s="200" t="s">
        <v>76</v>
      </c>
      <c r="C35" s="262" t="s">
        <v>77</v>
      </c>
      <c r="D35" s="443" t="s">
        <v>254</v>
      </c>
      <c r="E35" s="353" t="s">
        <v>22</v>
      </c>
      <c r="F35" s="353" t="s">
        <v>22</v>
      </c>
      <c r="G35" s="353" t="s">
        <v>22</v>
      </c>
      <c r="H35" s="353" t="s">
        <v>22</v>
      </c>
      <c r="I35" s="353" t="s">
        <v>22</v>
      </c>
      <c r="J35" s="353" t="s">
        <v>22</v>
      </c>
      <c r="K35" s="353" t="s">
        <v>22</v>
      </c>
      <c r="L35" s="443" t="s">
        <v>856</v>
      </c>
      <c r="M35" s="443" t="s">
        <v>857</v>
      </c>
      <c r="N35" s="443" t="s">
        <v>856</v>
      </c>
      <c r="O35" s="443" t="s">
        <v>856</v>
      </c>
      <c r="P35" s="443" t="s">
        <v>868</v>
      </c>
      <c r="Q35" s="446">
        <v>0</v>
      </c>
      <c r="R35" s="446">
        <v>0</v>
      </c>
      <c r="S35" s="446">
        <v>0</v>
      </c>
      <c r="T35" s="446">
        <v>0</v>
      </c>
      <c r="U35" s="447">
        <v>0.1</v>
      </c>
      <c r="V35" s="447">
        <v>0.16</v>
      </c>
      <c r="W35" s="446">
        <v>0</v>
      </c>
      <c r="X35" s="446">
        <v>0</v>
      </c>
      <c r="Y35" s="446">
        <v>0</v>
      </c>
      <c r="Z35" s="446">
        <v>0</v>
      </c>
      <c r="AA35" s="443">
        <v>6</v>
      </c>
      <c r="AB35" s="443">
        <v>6</v>
      </c>
      <c r="AC35" s="448" t="s">
        <v>866</v>
      </c>
      <c r="AD35" s="446">
        <v>0</v>
      </c>
      <c r="AE35" s="446">
        <v>0</v>
      </c>
    </row>
    <row r="36" spans="1:31" ht="50.25" customHeight="1">
      <c r="A36" s="257" t="s">
        <v>297</v>
      </c>
      <c r="B36" s="200" t="s">
        <v>87</v>
      </c>
      <c r="C36" s="262" t="s">
        <v>88</v>
      </c>
      <c r="D36" s="443" t="s">
        <v>254</v>
      </c>
      <c r="E36" s="443">
        <v>0</v>
      </c>
      <c r="F36" s="443">
        <v>0</v>
      </c>
      <c r="G36" s="443">
        <v>0</v>
      </c>
      <c r="H36" s="443">
        <v>0</v>
      </c>
      <c r="I36" s="443">
        <v>0</v>
      </c>
      <c r="J36" s="443">
        <v>0</v>
      </c>
      <c r="K36" s="443">
        <v>0</v>
      </c>
      <c r="L36" s="443">
        <v>0</v>
      </c>
      <c r="M36" s="443">
        <v>0</v>
      </c>
      <c r="N36" s="443">
        <v>0</v>
      </c>
      <c r="O36" s="443">
        <v>0</v>
      </c>
      <c r="P36" s="443" t="s">
        <v>869</v>
      </c>
      <c r="Q36" s="443">
        <v>0</v>
      </c>
      <c r="R36" s="443">
        <v>0</v>
      </c>
      <c r="S36" s="443">
        <v>0</v>
      </c>
      <c r="T36" s="443">
        <v>0</v>
      </c>
      <c r="U36" s="447">
        <v>0.25</v>
      </c>
      <c r="V36" s="447">
        <v>0.25</v>
      </c>
      <c r="W36" s="443">
        <v>0</v>
      </c>
      <c r="X36" s="443">
        <v>0</v>
      </c>
      <c r="Y36" s="443">
        <v>0</v>
      </c>
      <c r="Z36" s="443">
        <v>0</v>
      </c>
      <c r="AA36" s="443">
        <v>0</v>
      </c>
      <c r="AB36" s="443">
        <v>0</v>
      </c>
      <c r="AC36" s="448" t="s">
        <v>866</v>
      </c>
      <c r="AD36" s="446">
        <v>0</v>
      </c>
      <c r="AE36" s="446">
        <v>0</v>
      </c>
    </row>
    <row r="37" spans="1:31" ht="48" customHeight="1">
      <c r="A37" s="257" t="s">
        <v>298</v>
      </c>
      <c r="B37" s="200" t="s">
        <v>95</v>
      </c>
      <c r="C37" s="262" t="s">
        <v>96</v>
      </c>
      <c r="D37" s="443" t="s">
        <v>254</v>
      </c>
      <c r="E37" s="443">
        <v>0</v>
      </c>
      <c r="F37" s="443">
        <v>0</v>
      </c>
      <c r="G37" s="443">
        <v>0</v>
      </c>
      <c r="H37" s="443">
        <v>0</v>
      </c>
      <c r="I37" s="443">
        <v>0</v>
      </c>
      <c r="J37" s="443">
        <v>0</v>
      </c>
      <c r="K37" s="443">
        <v>0</v>
      </c>
      <c r="L37" s="443">
        <v>0</v>
      </c>
      <c r="M37" s="443">
        <v>0</v>
      </c>
      <c r="N37" s="443">
        <v>0</v>
      </c>
      <c r="O37" s="443">
        <v>0</v>
      </c>
      <c r="P37" s="443" t="s">
        <v>870</v>
      </c>
      <c r="Q37" s="443">
        <v>0</v>
      </c>
      <c r="R37" s="443">
        <v>0</v>
      </c>
      <c r="S37" s="443">
        <v>0</v>
      </c>
      <c r="T37" s="443">
        <v>0</v>
      </c>
      <c r="U37" s="447">
        <v>0.4</v>
      </c>
      <c r="V37" s="447">
        <v>0.4</v>
      </c>
      <c r="W37" s="443">
        <v>0</v>
      </c>
      <c r="X37" s="443">
        <v>0</v>
      </c>
      <c r="Y37" s="443">
        <v>0</v>
      </c>
      <c r="Z37" s="443">
        <v>0</v>
      </c>
      <c r="AA37" s="443">
        <v>0</v>
      </c>
      <c r="AB37" s="443">
        <v>0</v>
      </c>
      <c r="AC37" s="448" t="s">
        <v>866</v>
      </c>
      <c r="AD37" s="446">
        <v>0</v>
      </c>
      <c r="AE37" s="446">
        <v>0</v>
      </c>
    </row>
    <row r="38" spans="1:31" ht="90">
      <c r="A38" s="257" t="s">
        <v>299</v>
      </c>
      <c r="B38" s="200" t="s">
        <v>98</v>
      </c>
      <c r="C38" s="262" t="s">
        <v>99</v>
      </c>
      <c r="D38" s="443" t="s">
        <v>254</v>
      </c>
      <c r="E38" s="443">
        <v>0</v>
      </c>
      <c r="F38" s="443">
        <v>0</v>
      </c>
      <c r="G38" s="443">
        <v>0</v>
      </c>
      <c r="H38" s="443">
        <v>0</v>
      </c>
      <c r="I38" s="443">
        <v>0</v>
      </c>
      <c r="J38" s="443">
        <v>0</v>
      </c>
      <c r="K38" s="443">
        <v>0</v>
      </c>
      <c r="L38" s="443">
        <v>0</v>
      </c>
      <c r="M38" s="443">
        <v>0</v>
      </c>
      <c r="N38" s="443">
        <v>0</v>
      </c>
      <c r="O38" s="443">
        <v>0</v>
      </c>
      <c r="P38" s="443" t="s">
        <v>871</v>
      </c>
      <c r="Q38" s="443">
        <v>0</v>
      </c>
      <c r="R38" s="443">
        <v>0</v>
      </c>
      <c r="S38" s="443">
        <v>0</v>
      </c>
      <c r="T38" s="443">
        <v>0</v>
      </c>
      <c r="U38" s="447">
        <v>0.25</v>
      </c>
      <c r="V38" s="447">
        <v>0.25</v>
      </c>
      <c r="W38" s="443">
        <v>0</v>
      </c>
      <c r="X38" s="443">
        <v>0</v>
      </c>
      <c r="Y38" s="443">
        <v>0</v>
      </c>
      <c r="Z38" s="443">
        <v>0</v>
      </c>
      <c r="AA38" s="443">
        <v>0</v>
      </c>
      <c r="AB38" s="443">
        <v>0</v>
      </c>
      <c r="AC38" s="448" t="s">
        <v>866</v>
      </c>
      <c r="AD38" s="446">
        <v>0</v>
      </c>
      <c r="AE38" s="446">
        <v>0</v>
      </c>
    </row>
    <row r="39" spans="1:31" ht="87" customHeight="1">
      <c r="A39" s="257" t="s">
        <v>300</v>
      </c>
      <c r="B39" s="200" t="s">
        <v>101</v>
      </c>
      <c r="C39" s="262" t="s">
        <v>102</v>
      </c>
      <c r="D39" s="443" t="s">
        <v>254</v>
      </c>
      <c r="E39" s="443">
        <v>0</v>
      </c>
      <c r="F39" s="443">
        <v>0</v>
      </c>
      <c r="G39" s="443">
        <v>0</v>
      </c>
      <c r="H39" s="443">
        <v>0</v>
      </c>
      <c r="I39" s="443">
        <v>0</v>
      </c>
      <c r="J39" s="443">
        <v>0</v>
      </c>
      <c r="K39" s="443">
        <v>0</v>
      </c>
      <c r="L39" s="443">
        <v>0</v>
      </c>
      <c r="M39" s="443">
        <v>0</v>
      </c>
      <c r="N39" s="443">
        <v>0</v>
      </c>
      <c r="O39" s="443">
        <v>0</v>
      </c>
      <c r="P39" s="443">
        <v>0</v>
      </c>
      <c r="Q39" s="443">
        <v>0</v>
      </c>
      <c r="R39" s="443">
        <v>0</v>
      </c>
      <c r="S39" s="443">
        <v>0</v>
      </c>
      <c r="T39" s="443">
        <v>0</v>
      </c>
      <c r="U39" s="447">
        <v>0</v>
      </c>
      <c r="V39" s="447">
        <v>0</v>
      </c>
      <c r="W39" s="443">
        <v>0</v>
      </c>
      <c r="X39" s="443">
        <v>0</v>
      </c>
      <c r="Y39" s="443">
        <v>0</v>
      </c>
      <c r="Z39" s="443">
        <v>0</v>
      </c>
      <c r="AA39" s="443">
        <v>0</v>
      </c>
      <c r="AB39" s="443">
        <v>0</v>
      </c>
      <c r="AC39" s="444" t="s">
        <v>859</v>
      </c>
      <c r="AD39" s="446">
        <v>0</v>
      </c>
      <c r="AE39" s="446">
        <v>0</v>
      </c>
    </row>
    <row r="42" spans="1:31" s="2" customFormat="1" ht="15.75">
      <c r="B42" s="358" t="s">
        <v>485</v>
      </c>
      <c r="C42" s="68"/>
      <c r="D42" s="4"/>
      <c r="E42" s="4"/>
      <c r="F42" s="6" t="s">
        <v>486</v>
      </c>
      <c r="G42" s="4"/>
      <c r="H42" s="4"/>
      <c r="I42" s="4"/>
      <c r="J42" s="4"/>
      <c r="K42" s="4"/>
      <c r="L42" s="3"/>
      <c r="M42" s="3"/>
      <c r="N42" s="3"/>
      <c r="O42" s="3"/>
      <c r="P42" s="3"/>
      <c r="Q42" s="3"/>
      <c r="R42" s="3"/>
      <c r="S42" s="170"/>
      <c r="T42" s="3"/>
      <c r="U42" s="3"/>
    </row>
  </sheetData>
  <mergeCells count="33">
    <mergeCell ref="Y12:Z12"/>
    <mergeCell ref="U11:Z11"/>
    <mergeCell ref="AA11:AB12"/>
    <mergeCell ref="AC11:AC13"/>
    <mergeCell ref="AD11:AE12"/>
    <mergeCell ref="H12:H13"/>
    <mergeCell ref="I12:I13"/>
    <mergeCell ref="J12:J13"/>
    <mergeCell ref="K12:K13"/>
    <mergeCell ref="U12:V12"/>
    <mergeCell ref="W12:X12"/>
    <mergeCell ref="N11:N13"/>
    <mergeCell ref="O11:O13"/>
    <mergeCell ref="P11:P13"/>
    <mergeCell ref="Q11:R12"/>
    <mergeCell ref="S11:S13"/>
    <mergeCell ref="T11:T13"/>
    <mergeCell ref="A10:AC10"/>
    <mergeCell ref="A11:A13"/>
    <mergeCell ref="B11:B13"/>
    <mergeCell ref="C11:C13"/>
    <mergeCell ref="D11:D13"/>
    <mergeCell ref="E11:E13"/>
    <mergeCell ref="F11:F13"/>
    <mergeCell ref="G11:G13"/>
    <mergeCell ref="H11:K11"/>
    <mergeCell ref="L11:M12"/>
    <mergeCell ref="A4:N4"/>
    <mergeCell ref="A5:N5"/>
    <mergeCell ref="A6:N6"/>
    <mergeCell ref="A7:N7"/>
    <mergeCell ref="A8:N8"/>
    <mergeCell ref="A9:N9"/>
  </mergeCells>
  <pageMargins left="0.70866141732283472" right="0.70866141732283472" top="0.74803149606299213" bottom="0.74803149606299213" header="0.31496062992125984" footer="0.31496062992125984"/>
  <pageSetup paperSize="8" scale="29" fitToWidth="2" orientation="landscape" r:id="rId1"/>
  <headerFooter differentFirst="1">
    <oddHeader>&amp;C&amp;P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50"/>
  <sheetViews>
    <sheetView view="pageBreakPreview" topLeftCell="A22" zoomScale="60" zoomScaleNormal="100" workbookViewId="0">
      <selection activeCell="F25" sqref="F25"/>
    </sheetView>
  </sheetViews>
  <sheetFormatPr defaultColWidth="16.875" defaultRowHeight="15"/>
  <cols>
    <col min="1" max="1" width="9.875" style="2" customWidth="1"/>
    <col min="2" max="2" width="44.625" style="3" customWidth="1"/>
    <col min="3" max="3" width="16.25" style="3" customWidth="1"/>
    <col min="4" max="4" width="20.125" style="3" customWidth="1"/>
    <col min="5" max="5" width="17.875" style="3" customWidth="1"/>
    <col min="6" max="6" width="31.125" style="3" customWidth="1"/>
    <col min="7" max="7" width="29.125" style="3" customWidth="1"/>
    <col min="8" max="8" width="32" style="3" customWidth="1"/>
    <col min="9" max="9" width="32.375" style="3" customWidth="1"/>
    <col min="10" max="10" width="21.125" style="170" customWidth="1"/>
    <col min="11" max="11" width="23.875" style="170" customWidth="1"/>
    <col min="12" max="12" width="6.625" style="3" customWidth="1"/>
    <col min="13" max="13" width="8.125" style="3" customWidth="1"/>
    <col min="14" max="14" width="12.125" style="3" customWidth="1"/>
    <col min="15" max="243" width="9" style="2" customWidth="1"/>
    <col min="244" max="244" width="3.875" style="2" bestFit="1" customWidth="1"/>
    <col min="245" max="245" width="16" style="2" bestFit="1" customWidth="1"/>
    <col min="246" max="246" width="16.625" style="2" bestFit="1" customWidth="1"/>
    <col min="247" max="247" width="13.5" style="2" bestFit="1" customWidth="1"/>
    <col min="248" max="249" width="10.875" style="2" bestFit="1" customWidth="1"/>
    <col min="250" max="250" width="6.25" style="2" bestFit="1" customWidth="1"/>
    <col min="251" max="251" width="8.875" style="2" bestFit="1" customWidth="1"/>
    <col min="252" max="252" width="13.875" style="2" bestFit="1" customWidth="1"/>
    <col min="253" max="253" width="13.25" style="2" bestFit="1" customWidth="1"/>
    <col min="254" max="254" width="16" style="2" bestFit="1" customWidth="1"/>
    <col min="255" max="255" width="11.625" style="2" bestFit="1" customWidth="1"/>
    <col min="256" max="16384" width="16.875" style="2"/>
  </cols>
  <sheetData>
    <row r="1" spans="1:31" ht="18.75">
      <c r="K1" s="172" t="s">
        <v>872</v>
      </c>
    </row>
    <row r="2" spans="1:31" ht="18.75">
      <c r="K2" s="80" t="s">
        <v>104</v>
      </c>
    </row>
    <row r="3" spans="1:31" ht="18.75">
      <c r="K3" s="80" t="s">
        <v>105</v>
      </c>
    </row>
    <row r="4" spans="1:31" ht="16.5">
      <c r="A4" s="359" t="s">
        <v>873</v>
      </c>
      <c r="B4" s="359"/>
      <c r="C4" s="359"/>
      <c r="D4" s="359"/>
      <c r="E4" s="359"/>
      <c r="F4" s="359"/>
      <c r="G4" s="359"/>
      <c r="H4" s="359"/>
      <c r="I4" s="359"/>
      <c r="J4" s="359"/>
      <c r="K4" s="359"/>
    </row>
    <row r="5" spans="1:31">
      <c r="B5" s="2"/>
      <c r="C5" s="2"/>
      <c r="D5" s="2"/>
      <c r="E5" s="2"/>
      <c r="F5" s="2"/>
      <c r="G5" s="2"/>
      <c r="H5" s="2"/>
      <c r="I5" s="2"/>
      <c r="J5" s="2"/>
      <c r="K5" s="2"/>
      <c r="L5" s="450"/>
      <c r="M5" s="450"/>
    </row>
    <row r="6" spans="1:31" ht="15.75">
      <c r="A6" s="327">
        <f>'[10]14'!A6:S6</f>
        <v>0</v>
      </c>
      <c r="B6" s="327"/>
      <c r="C6" s="327"/>
      <c r="D6" s="327"/>
      <c r="E6" s="327"/>
      <c r="F6" s="327"/>
      <c r="G6" s="327"/>
      <c r="H6" s="327"/>
      <c r="I6" s="327"/>
      <c r="J6" s="327"/>
      <c r="K6" s="327"/>
      <c r="L6" s="169"/>
      <c r="M6" s="169"/>
      <c r="N6" s="169"/>
      <c r="O6" s="169"/>
      <c r="P6" s="169"/>
      <c r="Q6" s="169"/>
      <c r="R6" s="169"/>
      <c r="S6" s="169"/>
      <c r="T6" s="169"/>
      <c r="U6" s="169"/>
      <c r="V6" s="169"/>
      <c r="W6" s="169"/>
      <c r="X6" s="169"/>
      <c r="Y6" s="169"/>
      <c r="Z6" s="169"/>
      <c r="AA6" s="169"/>
      <c r="AB6" s="169"/>
      <c r="AC6" s="169"/>
      <c r="AD6" s="169"/>
      <c r="AE6" s="169"/>
    </row>
    <row r="7" spans="1:31" ht="15.75">
      <c r="A7" s="52" t="s">
        <v>874</v>
      </c>
      <c r="B7" s="52"/>
      <c r="C7" s="52"/>
      <c r="D7" s="52"/>
      <c r="E7" s="52"/>
      <c r="F7" s="52"/>
      <c r="G7" s="52"/>
      <c r="H7" s="52"/>
      <c r="I7" s="52"/>
      <c r="J7" s="52"/>
      <c r="K7" s="52"/>
      <c r="L7" s="79"/>
      <c r="M7" s="79"/>
      <c r="N7" s="79"/>
      <c r="O7" s="79"/>
      <c r="P7" s="79"/>
      <c r="Q7" s="79"/>
      <c r="R7" s="79"/>
      <c r="S7" s="79"/>
      <c r="T7" s="79"/>
      <c r="U7" s="79"/>
      <c r="V7" s="79"/>
      <c r="W7" s="79"/>
      <c r="X7" s="79"/>
      <c r="Y7" s="79"/>
      <c r="Z7" s="79"/>
      <c r="AA7" s="79"/>
      <c r="AB7" s="79"/>
      <c r="AC7" s="79"/>
      <c r="AD7" s="79"/>
      <c r="AE7" s="79"/>
    </row>
    <row r="8" spans="1:31" ht="16.5">
      <c r="B8" s="2"/>
      <c r="C8" s="2"/>
      <c r="D8" s="2"/>
      <c r="E8" s="2"/>
      <c r="F8" s="2"/>
      <c r="G8" s="2"/>
      <c r="H8" s="2"/>
      <c r="I8" s="2"/>
      <c r="J8" s="2"/>
      <c r="K8" s="2"/>
      <c r="L8" s="363"/>
      <c r="M8" s="363"/>
      <c r="N8" s="363"/>
      <c r="O8" s="363"/>
      <c r="P8" s="363"/>
      <c r="Q8" s="363"/>
      <c r="R8" s="363"/>
      <c r="S8" s="363"/>
      <c r="T8" s="363"/>
      <c r="U8" s="363"/>
      <c r="V8" s="363"/>
      <c r="W8" s="363"/>
      <c r="X8" s="363"/>
      <c r="Y8" s="363"/>
      <c r="Z8" s="363"/>
      <c r="AA8" s="363"/>
      <c r="AB8" s="363"/>
      <c r="AC8" s="363"/>
      <c r="AD8" s="363"/>
      <c r="AE8" s="363"/>
    </row>
    <row r="9" spans="1:31" ht="15.75">
      <c r="A9" s="55" t="s">
        <v>61</v>
      </c>
      <c r="B9" s="55"/>
      <c r="C9" s="55"/>
      <c r="D9" s="55"/>
      <c r="E9" s="55"/>
      <c r="F9" s="55"/>
      <c r="G9" s="55"/>
      <c r="H9" s="55"/>
      <c r="I9" s="55"/>
      <c r="J9" s="55"/>
      <c r="K9" s="55"/>
      <c r="L9" s="450"/>
      <c r="M9" s="450"/>
    </row>
    <row r="10" spans="1:31">
      <c r="A10" s="171"/>
      <c r="B10" s="396"/>
      <c r="C10" s="396"/>
      <c r="D10" s="396"/>
      <c r="E10" s="396"/>
      <c r="F10" s="396"/>
      <c r="G10" s="396"/>
      <c r="H10" s="396"/>
      <c r="I10" s="396"/>
      <c r="L10" s="450"/>
      <c r="M10" s="450"/>
    </row>
    <row r="11" spans="1:31" s="170" customFormat="1" ht="81.75" customHeight="1">
      <c r="A11" s="365" t="s">
        <v>55</v>
      </c>
      <c r="B11" s="365" t="s">
        <v>54</v>
      </c>
      <c r="C11" s="365" t="s">
        <v>53</v>
      </c>
      <c r="D11" s="365" t="s">
        <v>875</v>
      </c>
      <c r="E11" s="379" t="s">
        <v>876</v>
      </c>
      <c r="F11" s="451" t="s">
        <v>877</v>
      </c>
      <c r="G11" s="378" t="s">
        <v>878</v>
      </c>
      <c r="H11" s="378"/>
      <c r="I11" s="365" t="s">
        <v>879</v>
      </c>
      <c r="J11" s="48" t="s">
        <v>834</v>
      </c>
      <c r="K11" s="48"/>
      <c r="L11" s="3"/>
      <c r="M11" s="3"/>
      <c r="N11" s="3"/>
      <c r="O11" s="2"/>
      <c r="P11" s="2"/>
      <c r="Q11" s="2"/>
      <c r="R11" s="2"/>
      <c r="S11" s="2"/>
      <c r="T11" s="2"/>
      <c r="U11" s="2"/>
      <c r="V11" s="2"/>
      <c r="W11" s="2"/>
      <c r="X11" s="2"/>
    </row>
    <row r="12" spans="1:31" s="170" customFormat="1" ht="296.25" customHeight="1">
      <c r="A12" s="386"/>
      <c r="B12" s="386"/>
      <c r="C12" s="386"/>
      <c r="D12" s="386"/>
      <c r="E12" s="379"/>
      <c r="F12" s="452"/>
      <c r="G12" s="453" t="s">
        <v>880</v>
      </c>
      <c r="H12" s="453" t="s">
        <v>881</v>
      </c>
      <c r="I12" s="386"/>
      <c r="J12" s="350" t="s">
        <v>845</v>
      </c>
      <c r="K12" s="350" t="s">
        <v>846</v>
      </c>
      <c r="L12" s="3"/>
      <c r="M12" s="3"/>
      <c r="N12" s="3"/>
      <c r="O12" s="2"/>
      <c r="Q12" s="2"/>
      <c r="R12" s="2"/>
      <c r="S12" s="2"/>
      <c r="T12" s="2"/>
      <c r="U12" s="2"/>
      <c r="V12" s="2"/>
      <c r="W12" s="2"/>
      <c r="X12" s="2"/>
    </row>
    <row r="13" spans="1:31" s="170" customFormat="1" ht="15" customHeight="1">
      <c r="A13" s="352">
        <v>1</v>
      </c>
      <c r="B13" s="352">
        <v>2</v>
      </c>
      <c r="C13" s="352">
        <v>3</v>
      </c>
      <c r="D13" s="352">
        <v>4</v>
      </c>
      <c r="E13" s="352">
        <v>5</v>
      </c>
      <c r="F13" s="352">
        <v>6</v>
      </c>
      <c r="G13" s="352">
        <v>7</v>
      </c>
      <c r="H13" s="352">
        <v>8</v>
      </c>
      <c r="I13" s="352">
        <v>9</v>
      </c>
      <c r="J13" s="352">
        <v>10</v>
      </c>
      <c r="K13" s="352">
        <v>11</v>
      </c>
      <c r="L13" s="3"/>
      <c r="M13" s="3"/>
      <c r="N13" s="3"/>
      <c r="O13" s="2"/>
      <c r="P13" s="2"/>
      <c r="Q13" s="2"/>
      <c r="R13" s="2"/>
      <c r="S13" s="2"/>
      <c r="T13" s="2"/>
      <c r="U13" s="2"/>
      <c r="V13" s="2"/>
      <c r="W13" s="2"/>
      <c r="X13" s="2"/>
    </row>
    <row r="14" spans="1:31" s="170" customFormat="1">
      <c r="A14" s="454" t="str">
        <f>'[10]1(2017)'!A20</f>
        <v>0</v>
      </c>
      <c r="B14" s="455" t="str">
        <f>'[10]1(2017)'!B20</f>
        <v>ВСЕГО по инвестиционной программе, в том числе:</v>
      </c>
      <c r="C14" s="354">
        <v>0</v>
      </c>
      <c r="D14" s="352">
        <v>0</v>
      </c>
      <c r="E14" s="352">
        <v>0</v>
      </c>
      <c r="F14" s="352">
        <v>0</v>
      </c>
      <c r="G14" s="352">
        <v>0</v>
      </c>
      <c r="H14" s="352">
        <v>0</v>
      </c>
      <c r="I14" s="352">
        <v>0</v>
      </c>
      <c r="J14" s="352">
        <v>0</v>
      </c>
      <c r="K14" s="352">
        <v>0</v>
      </c>
      <c r="L14" s="3"/>
      <c r="M14" s="3"/>
      <c r="N14" s="3"/>
      <c r="O14" s="2"/>
      <c r="P14" s="2"/>
      <c r="Q14" s="2"/>
      <c r="R14" s="2"/>
      <c r="S14" s="2"/>
      <c r="T14" s="2"/>
      <c r="U14" s="2"/>
      <c r="V14" s="2"/>
      <c r="W14" s="2"/>
      <c r="X14" s="2"/>
    </row>
    <row r="15" spans="1:31" s="170" customFormat="1">
      <c r="A15" s="454" t="str">
        <f>'[10]1(2017)'!A21</f>
        <v>0.1</v>
      </c>
      <c r="B15" s="455" t="str">
        <f>'[10]1(2017)'!B21</f>
        <v>Технологическое присоединение, всего</v>
      </c>
      <c r="C15" s="354">
        <v>0</v>
      </c>
      <c r="D15" s="352">
        <v>0</v>
      </c>
      <c r="E15" s="352">
        <v>0</v>
      </c>
      <c r="F15" s="352">
        <v>0</v>
      </c>
      <c r="G15" s="352">
        <v>0</v>
      </c>
      <c r="H15" s="352">
        <v>0</v>
      </c>
      <c r="I15" s="352">
        <v>0</v>
      </c>
      <c r="J15" s="352">
        <v>0</v>
      </c>
      <c r="K15" s="352">
        <v>0</v>
      </c>
      <c r="L15" s="3"/>
      <c r="M15" s="3"/>
      <c r="N15" s="3"/>
      <c r="O15" s="2"/>
      <c r="P15" s="2"/>
      <c r="Q15" s="2"/>
      <c r="R15" s="2"/>
      <c r="S15" s="2"/>
      <c r="T15" s="2"/>
      <c r="U15" s="2"/>
      <c r="V15" s="2"/>
      <c r="W15" s="2"/>
      <c r="X15" s="2"/>
    </row>
    <row r="16" spans="1:31" s="170" customFormat="1" ht="30">
      <c r="A16" s="454" t="str">
        <f>'[10]1(2017)'!A22</f>
        <v>0.2</v>
      </c>
      <c r="B16" s="455" t="str">
        <f>'[10]1(2017)'!B22</f>
        <v>Реконструкция, модернизация, техническое перевооружение, всего</v>
      </c>
      <c r="C16" s="354">
        <v>0</v>
      </c>
      <c r="D16" s="352">
        <v>0</v>
      </c>
      <c r="E16" s="352">
        <v>0</v>
      </c>
      <c r="F16" s="352">
        <v>0</v>
      </c>
      <c r="G16" s="352">
        <v>0</v>
      </c>
      <c r="H16" s="352">
        <v>0</v>
      </c>
      <c r="I16" s="352">
        <v>0</v>
      </c>
      <c r="J16" s="352">
        <v>0</v>
      </c>
      <c r="K16" s="352">
        <v>0</v>
      </c>
      <c r="L16" s="3"/>
      <c r="M16" s="3"/>
      <c r="N16" s="3"/>
      <c r="O16" s="2"/>
      <c r="P16" s="2"/>
      <c r="Q16" s="2"/>
      <c r="R16" s="2"/>
      <c r="S16" s="2"/>
      <c r="T16" s="2"/>
      <c r="U16" s="2"/>
      <c r="V16" s="2"/>
      <c r="W16" s="2"/>
      <c r="X16" s="2"/>
    </row>
    <row r="17" spans="1:24" s="170" customFormat="1">
      <c r="A17" s="454" t="str">
        <f>'[10]1(2017)'!A23</f>
        <v>0.6</v>
      </c>
      <c r="B17" s="455" t="str">
        <f>'[10]1(2017)'!B23</f>
        <v>Прочие инвестиционные проекты, всего</v>
      </c>
      <c r="C17" s="354">
        <v>0</v>
      </c>
      <c r="D17" s="352">
        <v>0</v>
      </c>
      <c r="E17" s="352">
        <v>0</v>
      </c>
      <c r="F17" s="352">
        <v>0</v>
      </c>
      <c r="G17" s="352">
        <v>0</v>
      </c>
      <c r="H17" s="352">
        <v>0</v>
      </c>
      <c r="I17" s="352">
        <v>0</v>
      </c>
      <c r="J17" s="352">
        <v>0</v>
      </c>
      <c r="K17" s="352">
        <v>0</v>
      </c>
      <c r="L17" s="3"/>
      <c r="M17" s="3"/>
      <c r="N17" s="3"/>
      <c r="O17" s="2"/>
      <c r="P17" s="2"/>
      <c r="Q17" s="2"/>
      <c r="R17" s="2"/>
      <c r="S17" s="2"/>
      <c r="T17" s="2"/>
      <c r="U17" s="2"/>
      <c r="V17" s="2"/>
      <c r="W17" s="2"/>
      <c r="X17" s="2"/>
    </row>
    <row r="18" spans="1:24" s="170" customFormat="1">
      <c r="A18" s="454">
        <f>'[10]1(2017)'!A24</f>
        <v>0</v>
      </c>
      <c r="B18" s="455" t="str">
        <f>'[10]1(2017)'!B24</f>
        <v>Технологическое присоединение, всего, в том числе:</v>
      </c>
      <c r="C18" s="354">
        <v>0</v>
      </c>
      <c r="D18" s="352">
        <v>0</v>
      </c>
      <c r="E18" s="352">
        <v>0</v>
      </c>
      <c r="F18" s="352">
        <v>0</v>
      </c>
      <c r="G18" s="352">
        <v>0</v>
      </c>
      <c r="H18" s="352">
        <v>0</v>
      </c>
      <c r="I18" s="352">
        <v>0</v>
      </c>
      <c r="J18" s="352">
        <v>0</v>
      </c>
      <c r="K18" s="352">
        <v>0</v>
      </c>
      <c r="L18" s="3"/>
      <c r="M18" s="3"/>
      <c r="N18" s="3"/>
      <c r="O18" s="2"/>
      <c r="P18" s="2"/>
      <c r="Q18" s="2"/>
      <c r="R18" s="2"/>
      <c r="S18" s="2"/>
      <c r="T18" s="2"/>
      <c r="U18" s="2"/>
      <c r="V18" s="2"/>
      <c r="W18" s="2"/>
      <c r="X18" s="2"/>
    </row>
    <row r="19" spans="1:24" s="170" customFormat="1">
      <c r="A19" s="454">
        <f>'[10]1(2017)'!A25</f>
        <v>0</v>
      </c>
      <c r="B19" s="455" t="str">
        <f>'[10]1(2017)'!B25</f>
        <v>Республика Марий Эл</v>
      </c>
      <c r="C19" s="354">
        <v>0</v>
      </c>
      <c r="D19" s="352">
        <v>0</v>
      </c>
      <c r="E19" s="352">
        <v>0</v>
      </c>
      <c r="F19" s="352">
        <v>0</v>
      </c>
      <c r="G19" s="352">
        <v>0</v>
      </c>
      <c r="H19" s="352">
        <v>0</v>
      </c>
      <c r="I19" s="352">
        <v>0</v>
      </c>
      <c r="J19" s="352">
        <v>0</v>
      </c>
      <c r="K19" s="352">
        <v>0</v>
      </c>
      <c r="L19" s="3"/>
      <c r="M19" s="3"/>
      <c r="N19" s="3"/>
      <c r="O19" s="2"/>
      <c r="P19" s="2"/>
      <c r="Q19" s="2"/>
      <c r="R19" s="2"/>
      <c r="S19" s="2"/>
      <c r="T19" s="2"/>
      <c r="U19" s="2"/>
      <c r="V19" s="2"/>
      <c r="W19" s="2"/>
      <c r="X19" s="2"/>
    </row>
    <row r="20" spans="1:24" s="170" customFormat="1" ht="45">
      <c r="A20" s="454" t="str">
        <f>'[10]1(2017)'!A26</f>
        <v>1.2.2</v>
      </c>
      <c r="B20" s="456" t="str">
        <f>'[10]1(2017)'!B26</f>
        <v>Реконструкция, модернизация, техническое перевооружение линий электропередачи, всего, в том числе:</v>
      </c>
      <c r="C20" s="354">
        <v>0</v>
      </c>
      <c r="D20" s="352">
        <v>0</v>
      </c>
      <c r="E20" s="352">
        <v>0</v>
      </c>
      <c r="F20" s="352">
        <v>0</v>
      </c>
      <c r="G20" s="352">
        <v>0</v>
      </c>
      <c r="H20" s="352">
        <v>0</v>
      </c>
      <c r="I20" s="352">
        <v>0</v>
      </c>
      <c r="J20" s="352">
        <v>0</v>
      </c>
      <c r="K20" s="352">
        <v>0</v>
      </c>
      <c r="L20" s="3"/>
      <c r="M20" s="3"/>
      <c r="N20" s="3"/>
      <c r="O20" s="2"/>
      <c r="P20" s="2"/>
      <c r="Q20" s="2"/>
      <c r="R20" s="2"/>
      <c r="S20" s="2"/>
      <c r="T20" s="2"/>
      <c r="U20" s="2"/>
      <c r="V20" s="2"/>
      <c r="W20" s="2"/>
      <c r="X20" s="2"/>
    </row>
    <row r="21" spans="1:24" s="170" customFormat="1" ht="39.75" customHeight="1">
      <c r="A21" s="454" t="str">
        <f>'[10]1(2017)'!A27</f>
        <v>1.2.2.1</v>
      </c>
      <c r="B21" s="455" t="str">
        <f>'[10]1(2017)'!B27</f>
        <v>Реконструкция линий электропередачи, всего, в том числе:</v>
      </c>
      <c r="C21" s="354">
        <v>0</v>
      </c>
      <c r="D21" s="352">
        <v>0</v>
      </c>
      <c r="E21" s="352">
        <v>0</v>
      </c>
      <c r="F21" s="352">
        <v>0</v>
      </c>
      <c r="G21" s="352">
        <v>0</v>
      </c>
      <c r="H21" s="352">
        <v>0</v>
      </c>
      <c r="I21" s="352">
        <v>0</v>
      </c>
      <c r="J21" s="352">
        <v>0</v>
      </c>
      <c r="K21" s="352">
        <v>0</v>
      </c>
      <c r="L21" s="3"/>
      <c r="M21" s="3"/>
      <c r="N21" s="3"/>
      <c r="O21" s="2"/>
      <c r="P21" s="2"/>
      <c r="Q21" s="2"/>
      <c r="R21" s="2"/>
      <c r="S21" s="2"/>
      <c r="T21" s="2"/>
      <c r="U21" s="2"/>
      <c r="V21" s="2"/>
      <c r="W21" s="2"/>
      <c r="X21" s="2"/>
    </row>
    <row r="22" spans="1:24" s="170" customFormat="1" ht="111.75" customHeight="1">
      <c r="A22" s="257" t="s">
        <v>252</v>
      </c>
      <c r="B22" s="297" t="s">
        <v>7</v>
      </c>
      <c r="C22" s="259" t="s">
        <v>72</v>
      </c>
      <c r="D22" s="144">
        <v>2022</v>
      </c>
      <c r="E22" s="352" t="s">
        <v>857</v>
      </c>
      <c r="F22" s="352" t="s">
        <v>857</v>
      </c>
      <c r="G22" s="352" t="s">
        <v>857</v>
      </c>
      <c r="H22" s="352" t="s">
        <v>857</v>
      </c>
      <c r="I22" s="352" t="s">
        <v>857</v>
      </c>
      <c r="J22" s="352" t="s">
        <v>857</v>
      </c>
      <c r="K22" s="352" t="s">
        <v>857</v>
      </c>
      <c r="L22" s="3"/>
      <c r="M22" s="3"/>
      <c r="N22" s="3"/>
      <c r="O22" s="2"/>
      <c r="P22" s="2"/>
      <c r="Q22" s="2"/>
      <c r="R22" s="2"/>
      <c r="S22" s="2"/>
      <c r="T22" s="2"/>
      <c r="U22" s="2"/>
      <c r="V22" s="2"/>
      <c r="W22" s="2"/>
      <c r="X22" s="2"/>
    </row>
    <row r="23" spans="1:24" s="170" customFormat="1" ht="111.75" customHeight="1">
      <c r="A23" s="257" t="s">
        <v>73</v>
      </c>
      <c r="B23" s="297" t="s">
        <v>74</v>
      </c>
      <c r="C23" s="259" t="s">
        <v>72</v>
      </c>
      <c r="D23" s="144">
        <v>2022</v>
      </c>
      <c r="E23" s="352" t="s">
        <v>857</v>
      </c>
      <c r="F23" s="352" t="s">
        <v>857</v>
      </c>
      <c r="G23" s="352" t="s">
        <v>857</v>
      </c>
      <c r="H23" s="352" t="s">
        <v>857</v>
      </c>
      <c r="I23" s="352" t="s">
        <v>857</v>
      </c>
      <c r="J23" s="352" t="s">
        <v>857</v>
      </c>
      <c r="K23" s="352" t="s">
        <v>857</v>
      </c>
      <c r="L23" s="3"/>
      <c r="M23" s="3"/>
      <c r="N23" s="3"/>
      <c r="O23" s="2"/>
      <c r="P23" s="2"/>
      <c r="Q23" s="2"/>
      <c r="R23" s="2"/>
      <c r="S23" s="2"/>
      <c r="T23" s="2"/>
      <c r="U23" s="2"/>
      <c r="V23" s="2"/>
      <c r="W23" s="2"/>
      <c r="X23" s="2"/>
    </row>
    <row r="24" spans="1:24" s="170" customFormat="1" ht="111.75" customHeight="1">
      <c r="A24" s="257" t="s">
        <v>257</v>
      </c>
      <c r="B24" s="258" t="s">
        <v>80</v>
      </c>
      <c r="C24" s="259" t="s">
        <v>72</v>
      </c>
      <c r="D24" s="147">
        <v>2023</v>
      </c>
      <c r="E24" s="352" t="s">
        <v>857</v>
      </c>
      <c r="F24" s="352" t="s">
        <v>857</v>
      </c>
      <c r="G24" s="352" t="s">
        <v>857</v>
      </c>
      <c r="H24" s="352" t="s">
        <v>857</v>
      </c>
      <c r="I24" s="352" t="s">
        <v>857</v>
      </c>
      <c r="J24" s="352" t="s">
        <v>857</v>
      </c>
      <c r="K24" s="352" t="s">
        <v>857</v>
      </c>
      <c r="L24" s="3"/>
      <c r="M24" s="3"/>
      <c r="N24" s="3"/>
      <c r="O24" s="2"/>
      <c r="P24" s="2"/>
      <c r="Q24" s="2"/>
      <c r="R24" s="2"/>
      <c r="S24" s="2"/>
      <c r="T24" s="2"/>
      <c r="U24" s="2"/>
      <c r="V24" s="2"/>
      <c r="W24" s="2"/>
      <c r="X24" s="2"/>
    </row>
    <row r="25" spans="1:24" s="170" customFormat="1" ht="111.75" customHeight="1">
      <c r="A25" s="257" t="s">
        <v>258</v>
      </c>
      <c r="B25" s="258" t="s">
        <v>82</v>
      </c>
      <c r="C25" s="259" t="s">
        <v>75</v>
      </c>
      <c r="D25" s="147">
        <v>2023</v>
      </c>
      <c r="E25" s="352" t="s">
        <v>857</v>
      </c>
      <c r="F25" s="352" t="s">
        <v>857</v>
      </c>
      <c r="G25" s="352" t="s">
        <v>857</v>
      </c>
      <c r="H25" s="352" t="s">
        <v>857</v>
      </c>
      <c r="I25" s="352" t="s">
        <v>857</v>
      </c>
      <c r="J25" s="352" t="s">
        <v>857</v>
      </c>
      <c r="K25" s="352" t="s">
        <v>857</v>
      </c>
      <c r="L25" s="3"/>
      <c r="M25" s="3"/>
      <c r="N25" s="3"/>
      <c r="O25" s="2"/>
      <c r="P25" s="2"/>
      <c r="Q25" s="2"/>
      <c r="R25" s="2"/>
      <c r="S25" s="2"/>
      <c r="T25" s="2"/>
      <c r="U25" s="2"/>
      <c r="V25" s="2"/>
      <c r="W25" s="2"/>
      <c r="X25" s="2"/>
    </row>
    <row r="26" spans="1:24" s="170" customFormat="1" ht="111.75" customHeight="1">
      <c r="A26" s="257" t="s">
        <v>259</v>
      </c>
      <c r="B26" s="258" t="s">
        <v>83</v>
      </c>
      <c r="C26" s="259" t="s">
        <v>75</v>
      </c>
      <c r="D26" s="147">
        <v>2023</v>
      </c>
      <c r="E26" s="352" t="s">
        <v>857</v>
      </c>
      <c r="F26" s="352" t="s">
        <v>857</v>
      </c>
      <c r="G26" s="352" t="s">
        <v>857</v>
      </c>
      <c r="H26" s="352" t="s">
        <v>857</v>
      </c>
      <c r="I26" s="352" t="s">
        <v>857</v>
      </c>
      <c r="J26" s="352" t="s">
        <v>857</v>
      </c>
      <c r="K26" s="352" t="s">
        <v>857</v>
      </c>
      <c r="L26" s="3"/>
      <c r="M26" s="3"/>
      <c r="N26" s="3"/>
      <c r="O26" s="2"/>
      <c r="P26" s="2"/>
      <c r="Q26" s="2"/>
      <c r="R26" s="2"/>
      <c r="S26" s="2"/>
      <c r="T26" s="2"/>
      <c r="U26" s="2"/>
      <c r="V26" s="2"/>
      <c r="W26" s="2"/>
      <c r="X26" s="2"/>
    </row>
    <row r="27" spans="1:24" s="170" customFormat="1" ht="111.75" customHeight="1">
      <c r="A27" s="257" t="s">
        <v>260</v>
      </c>
      <c r="B27" s="258" t="s">
        <v>85</v>
      </c>
      <c r="C27" s="259" t="s">
        <v>86</v>
      </c>
      <c r="D27" s="147">
        <v>2023</v>
      </c>
      <c r="E27" s="352" t="s">
        <v>857</v>
      </c>
      <c r="F27" s="352" t="s">
        <v>857</v>
      </c>
      <c r="G27" s="352" t="s">
        <v>857</v>
      </c>
      <c r="H27" s="352" t="s">
        <v>857</v>
      </c>
      <c r="I27" s="352" t="s">
        <v>857</v>
      </c>
      <c r="J27" s="352" t="s">
        <v>857</v>
      </c>
      <c r="K27" s="352" t="s">
        <v>857</v>
      </c>
      <c r="L27" s="3"/>
      <c r="M27" s="3"/>
      <c r="N27" s="3"/>
      <c r="O27" s="2"/>
      <c r="P27" s="2"/>
      <c r="Q27" s="2"/>
      <c r="R27" s="2"/>
      <c r="S27" s="2"/>
      <c r="T27" s="2"/>
      <c r="U27" s="2"/>
      <c r="V27" s="2"/>
      <c r="W27" s="2"/>
      <c r="X27" s="2"/>
    </row>
    <row r="28" spans="1:24" s="170" customFormat="1" ht="111.75" customHeight="1">
      <c r="A28" s="257" t="s">
        <v>261</v>
      </c>
      <c r="B28" s="258" t="s">
        <v>90</v>
      </c>
      <c r="C28" s="259" t="s">
        <v>86</v>
      </c>
      <c r="D28" s="147">
        <v>2024</v>
      </c>
      <c r="E28" s="352" t="s">
        <v>857</v>
      </c>
      <c r="F28" s="352" t="s">
        <v>857</v>
      </c>
      <c r="G28" s="352" t="s">
        <v>857</v>
      </c>
      <c r="H28" s="352" t="s">
        <v>857</v>
      </c>
      <c r="I28" s="352" t="s">
        <v>857</v>
      </c>
      <c r="J28" s="352" t="s">
        <v>857</v>
      </c>
      <c r="K28" s="352" t="s">
        <v>857</v>
      </c>
      <c r="L28" s="3"/>
      <c r="M28" s="3"/>
      <c r="N28" s="3"/>
      <c r="O28" s="2"/>
      <c r="P28" s="2"/>
      <c r="Q28" s="2"/>
      <c r="R28" s="2"/>
      <c r="S28" s="2"/>
      <c r="T28" s="2"/>
      <c r="U28" s="2"/>
      <c r="V28" s="2"/>
      <c r="W28" s="2"/>
      <c r="X28" s="2"/>
    </row>
    <row r="29" spans="1:24" s="170" customFormat="1" ht="111.75" customHeight="1">
      <c r="A29" s="257" t="s">
        <v>262</v>
      </c>
      <c r="B29" s="258" t="s">
        <v>91</v>
      </c>
      <c r="C29" s="259" t="s">
        <v>92</v>
      </c>
      <c r="D29" s="147">
        <v>2024</v>
      </c>
      <c r="E29" s="352" t="s">
        <v>857</v>
      </c>
      <c r="F29" s="352" t="s">
        <v>857</v>
      </c>
      <c r="G29" s="352" t="s">
        <v>857</v>
      </c>
      <c r="H29" s="352" t="s">
        <v>857</v>
      </c>
      <c r="I29" s="352" t="s">
        <v>857</v>
      </c>
      <c r="J29" s="352" t="s">
        <v>857</v>
      </c>
      <c r="K29" s="352" t="s">
        <v>857</v>
      </c>
      <c r="L29" s="3"/>
      <c r="M29" s="3"/>
      <c r="N29" s="3"/>
      <c r="O29" s="2"/>
      <c r="P29" s="2"/>
      <c r="Q29" s="2"/>
      <c r="R29" s="2"/>
      <c r="S29" s="2"/>
      <c r="T29" s="2"/>
      <c r="U29" s="2"/>
      <c r="V29" s="2"/>
      <c r="W29" s="2"/>
      <c r="X29" s="2"/>
    </row>
    <row r="30" spans="1:24" s="170" customFormat="1" ht="111.75" customHeight="1">
      <c r="A30" s="257" t="s">
        <v>263</v>
      </c>
      <c r="B30" s="258" t="s">
        <v>93</v>
      </c>
      <c r="C30" s="259" t="s">
        <v>94</v>
      </c>
      <c r="D30" s="147">
        <v>2024</v>
      </c>
      <c r="E30" s="352" t="s">
        <v>857</v>
      </c>
      <c r="F30" s="352" t="s">
        <v>857</v>
      </c>
      <c r="G30" s="352" t="s">
        <v>857</v>
      </c>
      <c r="H30" s="352" t="s">
        <v>857</v>
      </c>
      <c r="I30" s="352" t="s">
        <v>857</v>
      </c>
      <c r="J30" s="352" t="s">
        <v>857</v>
      </c>
      <c r="K30" s="352" t="s">
        <v>857</v>
      </c>
      <c r="L30" s="3"/>
      <c r="M30" s="3"/>
      <c r="N30" s="3"/>
      <c r="O30" s="2"/>
      <c r="P30" s="2"/>
      <c r="Q30" s="2"/>
      <c r="R30" s="2"/>
      <c r="S30" s="2"/>
      <c r="T30" s="2"/>
      <c r="U30" s="2"/>
      <c r="V30" s="2"/>
      <c r="W30" s="2"/>
      <c r="X30" s="2"/>
    </row>
    <row r="31" spans="1:24" s="170" customFormat="1" ht="51" customHeight="1">
      <c r="A31" s="454" t="str">
        <f>'[10]1(2017)'!A29</f>
        <v>1.6</v>
      </c>
      <c r="B31" s="455" t="str">
        <f>'[10]1(2017)'!B29</f>
        <v>Прочие инвестиционные проекты, всего, в том числе:</v>
      </c>
      <c r="C31" s="354">
        <v>0</v>
      </c>
      <c r="D31" s="140">
        <v>0</v>
      </c>
      <c r="E31" s="354" t="s">
        <v>857</v>
      </c>
      <c r="F31" s="354" t="s">
        <v>857</v>
      </c>
      <c r="G31" s="354" t="s">
        <v>857</v>
      </c>
      <c r="H31" s="354" t="s">
        <v>857</v>
      </c>
      <c r="I31" s="354" t="s">
        <v>857</v>
      </c>
      <c r="J31" s="354" t="s">
        <v>857</v>
      </c>
      <c r="K31" s="354" t="s">
        <v>857</v>
      </c>
      <c r="L31" s="3"/>
      <c r="M31" s="3"/>
      <c r="N31" s="3"/>
      <c r="O31" s="2"/>
      <c r="P31" s="2"/>
      <c r="Q31" s="2"/>
      <c r="R31" s="2"/>
      <c r="S31" s="2"/>
      <c r="T31" s="2"/>
      <c r="U31" s="2"/>
      <c r="V31" s="2"/>
      <c r="W31" s="2"/>
      <c r="X31" s="2"/>
    </row>
    <row r="32" spans="1:24" s="170" customFormat="1" ht="63.75" customHeight="1">
      <c r="A32" s="257" t="s">
        <v>3</v>
      </c>
      <c r="B32" s="200" t="s">
        <v>63</v>
      </c>
      <c r="C32" s="262" t="s">
        <v>64</v>
      </c>
      <c r="D32" s="160">
        <v>2020</v>
      </c>
      <c r="E32" s="352" t="s">
        <v>857</v>
      </c>
      <c r="F32" s="352" t="s">
        <v>857</v>
      </c>
      <c r="G32" s="352" t="s">
        <v>857</v>
      </c>
      <c r="H32" s="352" t="s">
        <v>857</v>
      </c>
      <c r="I32" s="352" t="s">
        <v>857</v>
      </c>
      <c r="J32" s="352" t="s">
        <v>857</v>
      </c>
      <c r="K32" s="352" t="s">
        <v>857</v>
      </c>
      <c r="L32" s="3"/>
      <c r="M32" s="3"/>
      <c r="N32" s="3"/>
      <c r="O32" s="2"/>
      <c r="P32" s="2"/>
      <c r="Q32" s="2"/>
      <c r="R32" s="2"/>
      <c r="S32" s="2"/>
      <c r="T32" s="2"/>
      <c r="U32" s="2"/>
      <c r="V32" s="2"/>
      <c r="W32" s="2"/>
      <c r="X32" s="2"/>
    </row>
    <row r="33" spans="1:24" s="170" customFormat="1" ht="76.5" customHeight="1">
      <c r="A33" s="257" t="s">
        <v>97</v>
      </c>
      <c r="B33" s="200" t="s">
        <v>68</v>
      </c>
      <c r="C33" s="262" t="s">
        <v>69</v>
      </c>
      <c r="D33" s="160">
        <v>2021</v>
      </c>
      <c r="E33" s="352" t="s">
        <v>857</v>
      </c>
      <c r="F33" s="352" t="s">
        <v>857</v>
      </c>
      <c r="G33" s="352" t="s">
        <v>857</v>
      </c>
      <c r="H33" s="352" t="s">
        <v>857</v>
      </c>
      <c r="I33" s="352" t="s">
        <v>857</v>
      </c>
      <c r="J33" s="352" t="s">
        <v>857</v>
      </c>
      <c r="K33" s="352" t="s">
        <v>857</v>
      </c>
      <c r="L33" s="3"/>
      <c r="M33" s="3"/>
      <c r="N33" s="3"/>
      <c r="O33" s="2"/>
      <c r="P33" s="2"/>
      <c r="Q33" s="2"/>
      <c r="R33" s="2"/>
      <c r="S33" s="2"/>
      <c r="T33" s="2"/>
      <c r="U33" s="2"/>
      <c r="V33" s="2"/>
      <c r="W33" s="2"/>
      <c r="X33" s="2"/>
    </row>
    <row r="34" spans="1:24" s="170" customFormat="1" ht="75" customHeight="1">
      <c r="A34" s="257" t="s">
        <v>100</v>
      </c>
      <c r="B34" s="200" t="s">
        <v>76</v>
      </c>
      <c r="C34" s="262" t="s">
        <v>77</v>
      </c>
      <c r="D34" s="160">
        <v>2022</v>
      </c>
      <c r="E34" s="352" t="s">
        <v>857</v>
      </c>
      <c r="F34" s="352" t="s">
        <v>857</v>
      </c>
      <c r="G34" s="352" t="s">
        <v>857</v>
      </c>
      <c r="H34" s="352" t="s">
        <v>857</v>
      </c>
      <c r="I34" s="352" t="s">
        <v>857</v>
      </c>
      <c r="J34" s="352" t="s">
        <v>857</v>
      </c>
      <c r="K34" s="352" t="s">
        <v>857</v>
      </c>
      <c r="L34" s="3"/>
      <c r="M34" s="3"/>
      <c r="N34" s="3"/>
      <c r="O34" s="2"/>
      <c r="P34" s="2"/>
      <c r="Q34" s="2"/>
      <c r="R34" s="2"/>
      <c r="S34" s="2"/>
      <c r="T34" s="2"/>
      <c r="U34" s="2"/>
      <c r="V34" s="2"/>
      <c r="W34" s="2"/>
      <c r="X34" s="2"/>
    </row>
    <row r="35" spans="1:24" s="170" customFormat="1" ht="70.5" customHeight="1">
      <c r="A35" s="257" t="s">
        <v>297</v>
      </c>
      <c r="B35" s="200" t="s">
        <v>87</v>
      </c>
      <c r="C35" s="262" t="s">
        <v>88</v>
      </c>
      <c r="D35" s="160">
        <v>2023</v>
      </c>
      <c r="E35" s="352" t="s">
        <v>857</v>
      </c>
      <c r="F35" s="352" t="s">
        <v>857</v>
      </c>
      <c r="G35" s="352" t="s">
        <v>857</v>
      </c>
      <c r="H35" s="352" t="s">
        <v>857</v>
      </c>
      <c r="I35" s="352" t="s">
        <v>857</v>
      </c>
      <c r="J35" s="352" t="s">
        <v>857</v>
      </c>
      <c r="K35" s="352" t="s">
        <v>857</v>
      </c>
      <c r="L35" s="3"/>
      <c r="M35" s="3"/>
      <c r="N35" s="3"/>
      <c r="O35" s="2"/>
      <c r="P35" s="2"/>
      <c r="Q35" s="2"/>
      <c r="R35" s="2"/>
      <c r="S35" s="2"/>
      <c r="T35" s="2"/>
      <c r="U35" s="2"/>
      <c r="V35" s="2"/>
      <c r="W35" s="2"/>
      <c r="X35" s="2"/>
    </row>
    <row r="36" spans="1:24" s="170" customFormat="1" ht="61.5" customHeight="1">
      <c r="A36" s="257" t="s">
        <v>298</v>
      </c>
      <c r="B36" s="200" t="s">
        <v>95</v>
      </c>
      <c r="C36" s="262" t="s">
        <v>96</v>
      </c>
      <c r="D36" s="160">
        <v>2024</v>
      </c>
      <c r="E36" s="352" t="s">
        <v>857</v>
      </c>
      <c r="F36" s="352" t="s">
        <v>857</v>
      </c>
      <c r="G36" s="352" t="s">
        <v>857</v>
      </c>
      <c r="H36" s="352" t="s">
        <v>857</v>
      </c>
      <c r="I36" s="352" t="s">
        <v>857</v>
      </c>
      <c r="J36" s="352" t="s">
        <v>857</v>
      </c>
      <c r="K36" s="352" t="s">
        <v>857</v>
      </c>
      <c r="L36" s="3"/>
      <c r="M36" s="3"/>
      <c r="N36" s="3"/>
      <c r="O36" s="2"/>
      <c r="P36" s="2"/>
      <c r="Q36" s="2"/>
      <c r="R36" s="2"/>
      <c r="S36" s="2"/>
      <c r="T36" s="2"/>
      <c r="U36" s="2"/>
      <c r="V36" s="2"/>
      <c r="W36" s="2"/>
      <c r="X36" s="2"/>
    </row>
    <row r="37" spans="1:24" ht="69" customHeight="1">
      <c r="A37" s="257" t="s">
        <v>299</v>
      </c>
      <c r="B37" s="200" t="s">
        <v>98</v>
      </c>
      <c r="C37" s="262" t="s">
        <v>99</v>
      </c>
      <c r="D37" s="160">
        <v>2024</v>
      </c>
      <c r="E37" s="352" t="s">
        <v>857</v>
      </c>
      <c r="F37" s="352" t="s">
        <v>857</v>
      </c>
      <c r="G37" s="352" t="s">
        <v>857</v>
      </c>
      <c r="H37" s="352" t="s">
        <v>857</v>
      </c>
      <c r="I37" s="352" t="s">
        <v>857</v>
      </c>
      <c r="J37" s="352" t="s">
        <v>857</v>
      </c>
      <c r="K37" s="352" t="s">
        <v>857</v>
      </c>
    </row>
    <row r="38" spans="1:24" ht="69.75" customHeight="1">
      <c r="A38" s="257" t="s">
        <v>300</v>
      </c>
      <c r="B38" s="200" t="s">
        <v>101</v>
      </c>
      <c r="C38" s="262" t="s">
        <v>102</v>
      </c>
      <c r="D38" s="160">
        <v>2024</v>
      </c>
      <c r="E38" s="352" t="s">
        <v>857</v>
      </c>
      <c r="F38" s="352" t="s">
        <v>857</v>
      </c>
      <c r="G38" s="352" t="s">
        <v>857</v>
      </c>
      <c r="H38" s="352" t="s">
        <v>857</v>
      </c>
      <c r="I38" s="352" t="s">
        <v>857</v>
      </c>
      <c r="J38" s="352" t="s">
        <v>857</v>
      </c>
      <c r="K38" s="352" t="s">
        <v>857</v>
      </c>
    </row>
    <row r="39" spans="1:24" ht="35.25" customHeight="1">
      <c r="A39" s="457" t="s">
        <v>882</v>
      </c>
      <c r="B39" s="457"/>
      <c r="C39" s="457"/>
      <c r="D39" s="457"/>
      <c r="E39" s="457"/>
      <c r="F39" s="457"/>
      <c r="G39" s="457"/>
      <c r="H39" s="457"/>
      <c r="I39" s="457"/>
      <c r="J39" s="457"/>
      <c r="K39" s="457"/>
      <c r="L39" s="35"/>
      <c r="M39" s="35"/>
      <c r="N39" s="35"/>
      <c r="O39" s="35"/>
      <c r="P39" s="35"/>
      <c r="Q39" s="35"/>
      <c r="R39" s="35"/>
    </row>
    <row r="47" spans="1:24">
      <c r="J47" s="3"/>
      <c r="K47" s="3"/>
      <c r="O47" s="3"/>
      <c r="P47" s="3"/>
      <c r="Q47" s="3"/>
      <c r="R47" s="3"/>
      <c r="S47" s="170"/>
      <c r="T47" s="3"/>
      <c r="U47" s="3"/>
    </row>
    <row r="48" spans="1:24">
      <c r="J48" s="3"/>
      <c r="K48" s="3"/>
      <c r="O48" s="3"/>
      <c r="P48" s="3"/>
      <c r="Q48" s="3"/>
      <c r="R48" s="3"/>
      <c r="S48" s="170"/>
      <c r="T48" s="3"/>
      <c r="U48" s="3"/>
    </row>
    <row r="49" spans="2:21">
      <c r="J49" s="3"/>
      <c r="K49" s="3"/>
      <c r="O49" s="3"/>
      <c r="P49" s="3"/>
      <c r="Q49" s="3"/>
      <c r="R49" s="3"/>
      <c r="S49" s="170"/>
      <c r="T49" s="3"/>
      <c r="U49" s="3"/>
    </row>
    <row r="50" spans="2:21" ht="15.75">
      <c r="B50" s="358" t="s">
        <v>485</v>
      </c>
      <c r="C50" s="68"/>
      <c r="D50" s="4"/>
      <c r="E50" s="4"/>
      <c r="F50" s="6" t="s">
        <v>486</v>
      </c>
      <c r="G50" s="4"/>
      <c r="H50" s="4"/>
      <c r="I50" s="4"/>
      <c r="J50" s="4"/>
      <c r="K50" s="4"/>
      <c r="O50" s="3"/>
      <c r="P50" s="3"/>
      <c r="Q50" s="3"/>
      <c r="R50" s="3"/>
      <c r="S50" s="170"/>
      <c r="T50" s="3"/>
      <c r="U50" s="3"/>
    </row>
  </sheetData>
  <mergeCells count="14">
    <mergeCell ref="G11:H11"/>
    <mergeCell ref="I11:I12"/>
    <mergeCell ref="J11:K11"/>
    <mergeCell ref="A39:K39"/>
    <mergeCell ref="A4:K4"/>
    <mergeCell ref="A6:K6"/>
    <mergeCell ref="A7:K7"/>
    <mergeCell ref="A9:K9"/>
    <mergeCell ref="A11:A12"/>
    <mergeCell ref="B11:B12"/>
    <mergeCell ref="C11:C12"/>
    <mergeCell ref="D11:D12"/>
    <mergeCell ref="E11:E12"/>
    <mergeCell ref="F11:F12"/>
  </mergeCells>
  <pageMargins left="0.70866141732283472" right="0.70866141732283472" top="0.74803149606299213" bottom="0.74803149606299213" header="0.31496062992125984" footer="0.31496062992125984"/>
  <pageSetup paperSize="8" scale="2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44"/>
  <sheetViews>
    <sheetView view="pageBreakPreview" topLeftCell="A25" zoomScale="60" zoomScaleNormal="100" workbookViewId="0">
      <selection activeCell="H27" sqref="H27"/>
    </sheetView>
  </sheetViews>
  <sheetFormatPr defaultColWidth="10.875" defaultRowHeight="15"/>
  <cols>
    <col min="1" max="1" width="10.375" style="2" customWidth="1"/>
    <col min="2" max="2" width="33" style="3" customWidth="1"/>
    <col min="3" max="3" width="14" style="3" customWidth="1"/>
    <col min="4" max="4" width="20.125" style="3" customWidth="1"/>
    <col min="5" max="5" width="18.625" style="3" customWidth="1"/>
    <col min="6" max="6" width="11.75" style="3" customWidth="1"/>
    <col min="7" max="7" width="13.125" style="3" customWidth="1"/>
    <col min="8" max="8" width="15.375" style="3" customWidth="1"/>
    <col min="9" max="9" width="19.625" style="3" customWidth="1"/>
    <col min="10" max="10" width="13.875" style="3" customWidth="1"/>
    <col min="11" max="11" width="18.875" style="3" customWidth="1"/>
    <col min="12" max="12" width="14.75" style="3" customWidth="1"/>
    <col min="13" max="13" width="16" style="3" customWidth="1"/>
    <col min="14" max="14" width="55.25" style="3" customWidth="1"/>
    <col min="15" max="15" width="17.875" style="3" customWidth="1"/>
    <col min="16" max="16" width="12.25" style="3" customWidth="1"/>
    <col min="17" max="17" width="9.375" style="3" customWidth="1"/>
    <col min="18" max="18" width="11" style="3" customWidth="1"/>
    <col min="19" max="19" width="11.375" style="170" customWidth="1"/>
    <col min="20" max="20" width="8.125" style="3" customWidth="1"/>
    <col min="21" max="21" width="12.125" style="3" customWidth="1"/>
    <col min="22" max="250" width="9" style="2" customWidth="1"/>
    <col min="251" max="251" width="3.875" style="2" bestFit="1" customWidth="1"/>
    <col min="252" max="252" width="16" style="2" bestFit="1" customWidth="1"/>
    <col min="253" max="253" width="16.625" style="2" bestFit="1" customWidth="1"/>
    <col min="254" max="254" width="13.5" style="2" bestFit="1" customWidth="1"/>
    <col min="255" max="16384" width="10.875" style="2"/>
  </cols>
  <sheetData>
    <row r="1" spans="1:31" ht="18.75">
      <c r="S1" s="172" t="s">
        <v>883</v>
      </c>
    </row>
    <row r="2" spans="1:31" ht="18.75">
      <c r="S2" s="80" t="s">
        <v>104</v>
      </c>
    </row>
    <row r="3" spans="1:31" ht="18.75">
      <c r="S3" s="80" t="s">
        <v>105</v>
      </c>
    </row>
    <row r="4" spans="1:31" ht="16.5">
      <c r="A4" s="359" t="s">
        <v>884</v>
      </c>
      <c r="B4" s="359"/>
      <c r="C4" s="359"/>
      <c r="D4" s="359"/>
      <c r="E4" s="359"/>
      <c r="F4" s="359"/>
      <c r="G4" s="359"/>
      <c r="H4" s="359"/>
      <c r="I4" s="359"/>
      <c r="J4" s="359"/>
      <c r="K4" s="359"/>
      <c r="L4" s="359"/>
      <c r="M4" s="359"/>
      <c r="N4" s="359"/>
      <c r="O4" s="359"/>
      <c r="P4" s="359"/>
      <c r="Q4" s="359"/>
      <c r="R4" s="359"/>
      <c r="S4" s="359"/>
    </row>
    <row r="5" spans="1:31">
      <c r="B5" s="2"/>
      <c r="C5" s="2"/>
      <c r="D5" s="2"/>
      <c r="E5" s="2"/>
      <c r="F5" s="2"/>
      <c r="G5" s="2"/>
      <c r="H5" s="2"/>
      <c r="I5" s="2"/>
      <c r="J5" s="2"/>
      <c r="K5" s="2"/>
      <c r="L5" s="2"/>
      <c r="M5" s="2"/>
      <c r="N5" s="2"/>
      <c r="O5" s="2"/>
      <c r="P5" s="2"/>
      <c r="Q5" s="2"/>
      <c r="R5" s="2"/>
      <c r="S5" s="2"/>
      <c r="T5" s="450"/>
    </row>
    <row r="6" spans="1:31" ht="15.75">
      <c r="A6" s="327">
        <f>'[10]17'!A7:H7</f>
        <v>0</v>
      </c>
      <c r="B6" s="327"/>
      <c r="C6" s="327"/>
      <c r="D6" s="327"/>
      <c r="E6" s="327"/>
      <c r="F6" s="327"/>
      <c r="G6" s="327"/>
      <c r="H6" s="327"/>
      <c r="I6" s="327"/>
      <c r="J6" s="327"/>
      <c r="K6" s="327"/>
      <c r="L6" s="327"/>
      <c r="M6" s="327"/>
      <c r="N6" s="327"/>
      <c r="O6" s="327"/>
      <c r="P6" s="327"/>
      <c r="Q6" s="327"/>
      <c r="R6" s="327"/>
      <c r="S6" s="327"/>
      <c r="T6" s="450"/>
    </row>
    <row r="7" spans="1:31" ht="15.75">
      <c r="A7" s="52" t="s">
        <v>874</v>
      </c>
      <c r="B7" s="52"/>
      <c r="C7" s="52"/>
      <c r="D7" s="52"/>
      <c r="E7" s="52"/>
      <c r="F7" s="52"/>
      <c r="G7" s="52"/>
      <c r="H7" s="52"/>
      <c r="I7" s="52"/>
      <c r="J7" s="52"/>
      <c r="K7" s="52"/>
      <c r="L7" s="52"/>
      <c r="M7" s="52"/>
      <c r="N7" s="52"/>
      <c r="O7" s="52"/>
      <c r="P7" s="52"/>
      <c r="Q7" s="52"/>
      <c r="R7" s="52"/>
      <c r="S7" s="52"/>
      <c r="T7" s="450"/>
    </row>
    <row r="8" spans="1:31" ht="15.75">
      <c r="A8" s="44"/>
      <c r="B8" s="44"/>
      <c r="C8" s="44"/>
      <c r="D8" s="44"/>
      <c r="E8" s="44"/>
      <c r="F8" s="44"/>
      <c r="G8" s="44"/>
      <c r="H8" s="44"/>
      <c r="I8" s="44"/>
      <c r="J8" s="44"/>
      <c r="K8" s="44"/>
      <c r="L8" s="44"/>
      <c r="M8" s="44"/>
      <c r="N8" s="44"/>
      <c r="O8" s="44"/>
      <c r="P8" s="44"/>
      <c r="Q8" s="44"/>
      <c r="R8" s="44"/>
      <c r="S8" s="44"/>
      <c r="T8" s="450"/>
    </row>
    <row r="9" spans="1:31" ht="15.75">
      <c r="A9" s="55" t="s">
        <v>61</v>
      </c>
      <c r="B9" s="55"/>
      <c r="C9" s="55"/>
      <c r="D9" s="55"/>
      <c r="E9" s="55"/>
      <c r="F9" s="55"/>
      <c r="G9" s="55"/>
      <c r="H9" s="55"/>
      <c r="I9" s="55"/>
      <c r="J9" s="55"/>
      <c r="K9" s="55"/>
      <c r="L9" s="55"/>
      <c r="M9" s="55"/>
      <c r="N9" s="55"/>
      <c r="O9" s="55"/>
      <c r="P9" s="55"/>
      <c r="Q9" s="55"/>
      <c r="R9" s="55"/>
      <c r="S9" s="55"/>
      <c r="T9" s="450"/>
    </row>
    <row r="10" spans="1:31" s="170" customFormat="1" ht="16.5" customHeight="1">
      <c r="A10" s="458"/>
      <c r="B10" s="458"/>
      <c r="C10" s="458"/>
      <c r="D10" s="458"/>
      <c r="E10" s="458"/>
      <c r="F10" s="458"/>
      <c r="G10" s="458"/>
      <c r="H10" s="458"/>
      <c r="I10" s="458"/>
      <c r="J10" s="458"/>
      <c r="K10" s="458"/>
      <c r="L10" s="458"/>
      <c r="M10" s="458"/>
      <c r="N10" s="458"/>
      <c r="O10" s="458"/>
      <c r="P10" s="458"/>
      <c r="Q10" s="458"/>
      <c r="R10" s="458"/>
      <c r="T10" s="3"/>
      <c r="U10" s="3"/>
      <c r="V10" s="2"/>
      <c r="W10" s="2"/>
      <c r="X10" s="2"/>
      <c r="Y10" s="2"/>
      <c r="Z10" s="2"/>
      <c r="AA10" s="2"/>
      <c r="AB10" s="2"/>
      <c r="AC10" s="2"/>
      <c r="AD10" s="2"/>
      <c r="AE10" s="2"/>
    </row>
    <row r="11" spans="1:31" s="170" customFormat="1" ht="38.25" customHeight="1">
      <c r="A11" s="379" t="s">
        <v>55</v>
      </c>
      <c r="B11" s="379" t="s">
        <v>54</v>
      </c>
      <c r="C11" s="379" t="s">
        <v>53</v>
      </c>
      <c r="D11" s="459" t="s">
        <v>118</v>
      </c>
      <c r="E11" s="459" t="s">
        <v>885</v>
      </c>
      <c r="F11" s="460" t="s">
        <v>886</v>
      </c>
      <c r="G11" s="461"/>
      <c r="H11" s="461"/>
      <c r="I11" s="461"/>
      <c r="J11" s="462"/>
      <c r="K11" s="463" t="s">
        <v>887</v>
      </c>
      <c r="L11" s="460" t="s">
        <v>888</v>
      </c>
      <c r="M11" s="462"/>
      <c r="N11" s="379" t="s">
        <v>889</v>
      </c>
      <c r="O11" s="365" t="s">
        <v>890</v>
      </c>
      <c r="P11" s="378" t="s">
        <v>891</v>
      </c>
      <c r="Q11" s="378"/>
      <c r="R11" s="378"/>
      <c r="S11" s="378"/>
      <c r="T11" s="3"/>
      <c r="U11" s="3"/>
      <c r="V11" s="2"/>
      <c r="W11" s="2"/>
      <c r="X11" s="2"/>
      <c r="Y11" s="2"/>
      <c r="Z11" s="2"/>
      <c r="AA11" s="2"/>
      <c r="AB11" s="2"/>
      <c r="AC11" s="2"/>
      <c r="AD11" s="2"/>
      <c r="AE11" s="2"/>
    </row>
    <row r="12" spans="1:31" s="170" customFormat="1" ht="109.5" customHeight="1">
      <c r="A12" s="379"/>
      <c r="B12" s="379"/>
      <c r="C12" s="379"/>
      <c r="D12" s="459"/>
      <c r="E12" s="459"/>
      <c r="F12" s="464"/>
      <c r="G12" s="465"/>
      <c r="H12" s="465"/>
      <c r="I12" s="465"/>
      <c r="J12" s="466"/>
      <c r="K12" s="467"/>
      <c r="L12" s="464"/>
      <c r="M12" s="466"/>
      <c r="N12" s="379"/>
      <c r="O12" s="380"/>
      <c r="P12" s="378" t="s">
        <v>892</v>
      </c>
      <c r="Q12" s="378"/>
      <c r="R12" s="378" t="s">
        <v>893</v>
      </c>
      <c r="S12" s="378"/>
      <c r="T12" s="3"/>
      <c r="U12" s="3"/>
      <c r="V12" s="2"/>
      <c r="W12" s="2"/>
      <c r="X12" s="2"/>
      <c r="Y12" s="2"/>
      <c r="Z12" s="2"/>
      <c r="AA12" s="2"/>
      <c r="AB12" s="2"/>
      <c r="AC12" s="2"/>
      <c r="AD12" s="2"/>
      <c r="AE12" s="2"/>
    </row>
    <row r="13" spans="1:31" s="170" customFormat="1" ht="137.25" customHeight="1">
      <c r="A13" s="379"/>
      <c r="B13" s="379"/>
      <c r="C13" s="379"/>
      <c r="D13" s="459"/>
      <c r="E13" s="459"/>
      <c r="F13" s="468" t="s">
        <v>148</v>
      </c>
      <c r="G13" s="468" t="s">
        <v>149</v>
      </c>
      <c r="H13" s="468" t="s">
        <v>894</v>
      </c>
      <c r="I13" s="111" t="s">
        <v>151</v>
      </c>
      <c r="J13" s="468" t="s">
        <v>152</v>
      </c>
      <c r="K13" s="469"/>
      <c r="L13" s="347" t="s">
        <v>895</v>
      </c>
      <c r="M13" s="347" t="s">
        <v>896</v>
      </c>
      <c r="N13" s="379"/>
      <c r="O13" s="386"/>
      <c r="P13" s="470" t="s">
        <v>897</v>
      </c>
      <c r="Q13" s="470" t="s">
        <v>898</v>
      </c>
      <c r="R13" s="470" t="s">
        <v>897</v>
      </c>
      <c r="S13" s="470" t="s">
        <v>898</v>
      </c>
      <c r="T13" s="3"/>
      <c r="U13" s="3"/>
      <c r="V13" s="2"/>
      <c r="W13" s="2"/>
      <c r="X13" s="2"/>
      <c r="Y13" s="2"/>
      <c r="Z13" s="2"/>
      <c r="AA13" s="2"/>
      <c r="AB13" s="2"/>
      <c r="AC13" s="2"/>
      <c r="AD13" s="2"/>
      <c r="AE13" s="2"/>
    </row>
    <row r="14" spans="1:31" s="170" customFormat="1" ht="15" customHeight="1">
      <c r="A14" s="352">
        <v>1</v>
      </c>
      <c r="B14" s="352">
        <v>2</v>
      </c>
      <c r="C14" s="352">
        <v>3</v>
      </c>
      <c r="D14" s="352">
        <v>4</v>
      </c>
      <c r="E14" s="352">
        <v>5</v>
      </c>
      <c r="F14" s="352">
        <v>6</v>
      </c>
      <c r="G14" s="352">
        <v>7</v>
      </c>
      <c r="H14" s="352">
        <v>8</v>
      </c>
      <c r="I14" s="352">
        <v>9</v>
      </c>
      <c r="J14" s="352">
        <v>10</v>
      </c>
      <c r="K14" s="352">
        <v>11</v>
      </c>
      <c r="L14" s="352">
        <v>12</v>
      </c>
      <c r="M14" s="352">
        <v>13</v>
      </c>
      <c r="N14" s="352">
        <v>14</v>
      </c>
      <c r="O14" s="352">
        <v>15</v>
      </c>
      <c r="P14" s="471" t="s">
        <v>899</v>
      </c>
      <c r="Q14" s="471" t="s">
        <v>900</v>
      </c>
      <c r="R14" s="471" t="s">
        <v>901</v>
      </c>
      <c r="S14" s="471" t="s">
        <v>902</v>
      </c>
      <c r="T14" s="3"/>
      <c r="U14" s="3"/>
      <c r="V14" s="2"/>
      <c r="W14" s="2"/>
      <c r="X14" s="2"/>
      <c r="Y14" s="2"/>
      <c r="Z14" s="2"/>
      <c r="AA14" s="2"/>
      <c r="AB14" s="2"/>
      <c r="AC14" s="2"/>
      <c r="AD14" s="2"/>
      <c r="AE14" s="2"/>
    </row>
    <row r="15" spans="1:31" s="170" customFormat="1" ht="15" customHeight="1">
      <c r="A15" s="454" t="str">
        <f>'[10]1(2017)'!A20</f>
        <v>0</v>
      </c>
      <c r="B15" s="455" t="str">
        <f>'[10]1(2017)'!B20</f>
        <v>ВСЕГО по инвестиционной программе, в том числе:</v>
      </c>
      <c r="C15" s="354"/>
      <c r="D15" s="472">
        <f t="shared" ref="D15:K15" si="0">SUM(D16:D18)</f>
        <v>20.380167556010626</v>
      </c>
      <c r="E15" s="472">
        <f t="shared" si="0"/>
        <v>0</v>
      </c>
      <c r="F15" s="472">
        <f t="shared" si="0"/>
        <v>20.380167556010626</v>
      </c>
      <c r="G15" s="472">
        <f t="shared" si="0"/>
        <v>0</v>
      </c>
      <c r="H15" s="472">
        <f t="shared" si="0"/>
        <v>0</v>
      </c>
      <c r="I15" s="472">
        <f t="shared" si="0"/>
        <v>20.380167556010626</v>
      </c>
      <c r="J15" s="472">
        <f t="shared" si="0"/>
        <v>0</v>
      </c>
      <c r="K15" s="472">
        <f t="shared" si="0"/>
        <v>16.983472963342191</v>
      </c>
      <c r="L15" s="472"/>
      <c r="M15" s="472">
        <f>SUM(M16:M18)</f>
        <v>0</v>
      </c>
      <c r="N15" s="472"/>
      <c r="O15" s="472">
        <f>SUM(O16:O18)</f>
        <v>0</v>
      </c>
      <c r="P15" s="472">
        <f>SUM(P16:P18)</f>
        <v>0</v>
      </c>
      <c r="Q15" s="472">
        <f>SUM(Q16:Q18)</f>
        <v>0</v>
      </c>
      <c r="R15" s="472">
        <f>SUM(R16:R18)</f>
        <v>1.5</v>
      </c>
      <c r="S15" s="472">
        <f>SUM(S16:S18)</f>
        <v>1.56</v>
      </c>
      <c r="T15" s="3"/>
      <c r="U15" s="3"/>
      <c r="V15" s="2"/>
      <c r="W15" s="2"/>
      <c r="X15" s="2"/>
      <c r="Y15" s="2"/>
      <c r="Z15" s="2"/>
      <c r="AA15" s="2"/>
      <c r="AB15" s="2"/>
      <c r="AC15" s="2"/>
      <c r="AD15" s="2"/>
      <c r="AE15" s="2"/>
    </row>
    <row r="16" spans="1:31" s="170" customFormat="1">
      <c r="A16" s="454" t="str">
        <f>'[10]1(2017)'!A21</f>
        <v>0.1</v>
      </c>
      <c r="B16" s="455" t="str">
        <f>'[10]1(2017)'!B21</f>
        <v>Технологическое присоединение, всего</v>
      </c>
      <c r="C16" s="354"/>
      <c r="D16" s="473">
        <f t="shared" ref="D16:M16" si="1">D19</f>
        <v>0</v>
      </c>
      <c r="E16" s="473">
        <f t="shared" si="1"/>
        <v>0</v>
      </c>
      <c r="F16" s="473">
        <f t="shared" si="1"/>
        <v>0</v>
      </c>
      <c r="G16" s="473">
        <f t="shared" si="1"/>
        <v>0</v>
      </c>
      <c r="H16" s="473">
        <f t="shared" si="1"/>
        <v>0</v>
      </c>
      <c r="I16" s="473">
        <f t="shared" si="1"/>
        <v>0</v>
      </c>
      <c r="J16" s="473">
        <f t="shared" si="1"/>
        <v>0</v>
      </c>
      <c r="K16" s="473">
        <f t="shared" si="1"/>
        <v>0</v>
      </c>
      <c r="L16" s="474">
        <f t="shared" si="1"/>
        <v>0</v>
      </c>
      <c r="M16" s="473">
        <f t="shared" si="1"/>
        <v>0</v>
      </c>
      <c r="N16" s="473"/>
      <c r="O16" s="473">
        <f>O19</f>
        <v>0</v>
      </c>
      <c r="P16" s="473">
        <f>P19</f>
        <v>0</v>
      </c>
      <c r="Q16" s="473">
        <f>Q19</f>
        <v>0</v>
      </c>
      <c r="R16" s="473">
        <f>R19</f>
        <v>0</v>
      </c>
      <c r="S16" s="473">
        <f>S19</f>
        <v>0</v>
      </c>
      <c r="T16" s="3"/>
      <c r="U16" s="3"/>
      <c r="V16" s="2"/>
      <c r="W16" s="2"/>
      <c r="X16" s="2"/>
      <c r="Y16" s="2"/>
      <c r="Z16" s="2"/>
      <c r="AA16" s="2"/>
      <c r="AB16" s="2"/>
      <c r="AC16" s="2"/>
      <c r="AD16" s="2"/>
      <c r="AE16" s="2"/>
    </row>
    <row r="17" spans="1:31" s="170" customFormat="1" ht="30">
      <c r="A17" s="454" t="str">
        <f>'[10]1(2017)'!A22</f>
        <v>0.2</v>
      </c>
      <c r="B17" s="455" t="str">
        <f>'[10]1(2017)'!B22</f>
        <v>Реконструкция, модернизация, техническое перевооружение, всего</v>
      </c>
      <c r="C17" s="354"/>
      <c r="D17" s="473">
        <f t="shared" ref="D17:K17" si="2">D21</f>
        <v>18.085000000000001</v>
      </c>
      <c r="E17" s="473" t="str">
        <f t="shared" si="2"/>
        <v>Локальная смета</v>
      </c>
      <c r="F17" s="473">
        <f t="shared" si="2"/>
        <v>18.085000000000001</v>
      </c>
      <c r="G17" s="473">
        <f t="shared" si="2"/>
        <v>0</v>
      </c>
      <c r="H17" s="473">
        <f t="shared" si="2"/>
        <v>0</v>
      </c>
      <c r="I17" s="473">
        <f t="shared" si="2"/>
        <v>18.085000000000001</v>
      </c>
      <c r="J17" s="473">
        <f t="shared" si="2"/>
        <v>0</v>
      </c>
      <c r="K17" s="473">
        <f t="shared" si="2"/>
        <v>15.070833333333335</v>
      </c>
      <c r="L17" s="474"/>
      <c r="M17" s="473">
        <f>M21</f>
        <v>0</v>
      </c>
      <c r="N17" s="473"/>
      <c r="O17" s="473">
        <f>O21</f>
        <v>0</v>
      </c>
      <c r="P17" s="473">
        <f>P21</f>
        <v>0</v>
      </c>
      <c r="Q17" s="473">
        <f>Q21</f>
        <v>0</v>
      </c>
      <c r="R17" s="473">
        <f>R21</f>
        <v>0</v>
      </c>
      <c r="S17" s="473">
        <f>S21</f>
        <v>0</v>
      </c>
      <c r="T17" s="3"/>
      <c r="U17" s="3"/>
      <c r="V17" s="2"/>
      <c r="W17" s="2"/>
      <c r="X17" s="2"/>
      <c r="Y17" s="2"/>
      <c r="Z17" s="2"/>
      <c r="AA17" s="2"/>
      <c r="AB17" s="2"/>
      <c r="AC17" s="2"/>
      <c r="AD17" s="2"/>
      <c r="AE17" s="2"/>
    </row>
    <row r="18" spans="1:31" s="170" customFormat="1" ht="30">
      <c r="A18" s="454" t="str">
        <f>'[10]1(2017)'!A23</f>
        <v>0.6</v>
      </c>
      <c r="B18" s="455" t="str">
        <f>'[10]1(2017)'!B23</f>
        <v>Прочие инвестиционные проекты, всего</v>
      </c>
      <c r="C18" s="354"/>
      <c r="D18" s="473">
        <f t="shared" ref="D18:K18" si="3">D32</f>
        <v>2.2951675560106257</v>
      </c>
      <c r="E18" s="473">
        <f t="shared" si="3"/>
        <v>0</v>
      </c>
      <c r="F18" s="473">
        <f t="shared" si="3"/>
        <v>2.2951675560106257</v>
      </c>
      <c r="G18" s="473">
        <f t="shared" si="3"/>
        <v>0</v>
      </c>
      <c r="H18" s="473">
        <f t="shared" si="3"/>
        <v>0</v>
      </c>
      <c r="I18" s="473">
        <f t="shared" si="3"/>
        <v>2.2951675560106257</v>
      </c>
      <c r="J18" s="473">
        <f t="shared" si="3"/>
        <v>0</v>
      </c>
      <c r="K18" s="473">
        <f t="shared" si="3"/>
        <v>1.9126396300088551</v>
      </c>
      <c r="L18" s="474"/>
      <c r="M18" s="473">
        <f>M32</f>
        <v>0</v>
      </c>
      <c r="N18" s="473"/>
      <c r="O18" s="473">
        <f>O32</f>
        <v>0</v>
      </c>
      <c r="P18" s="473">
        <f>P32</f>
        <v>0</v>
      </c>
      <c r="Q18" s="473">
        <f>Q32</f>
        <v>0</v>
      </c>
      <c r="R18" s="473">
        <f>R32</f>
        <v>1.5</v>
      </c>
      <c r="S18" s="473">
        <f>S32</f>
        <v>1.56</v>
      </c>
      <c r="T18" s="3"/>
      <c r="U18" s="3"/>
      <c r="V18" s="2"/>
      <c r="W18" s="2"/>
      <c r="X18" s="2"/>
      <c r="Y18" s="2"/>
      <c r="Z18" s="2"/>
      <c r="AA18" s="2"/>
      <c r="AB18" s="2"/>
      <c r="AC18" s="2"/>
      <c r="AD18" s="2"/>
      <c r="AE18" s="2"/>
    </row>
    <row r="19" spans="1:31" s="170" customFormat="1" ht="30">
      <c r="A19" s="454">
        <f>'[10]1(2017)'!A24</f>
        <v>0</v>
      </c>
      <c r="B19" s="455" t="str">
        <f>'[10]1(2017)'!B24</f>
        <v>Технологическое присоединение, всего, в том числе:</v>
      </c>
      <c r="C19" s="354"/>
      <c r="D19" s="475">
        <v>0</v>
      </c>
      <c r="E19" s="475">
        <v>0</v>
      </c>
      <c r="F19" s="475">
        <f>SUM(G19:J19)</f>
        <v>0</v>
      </c>
      <c r="G19" s="475">
        <v>0</v>
      </c>
      <c r="H19" s="475">
        <v>0</v>
      </c>
      <c r="I19" s="475">
        <v>0</v>
      </c>
      <c r="J19" s="475">
        <v>0</v>
      </c>
      <c r="K19" s="475">
        <v>0</v>
      </c>
      <c r="L19" s="476">
        <v>0</v>
      </c>
      <c r="M19" s="475">
        <v>0</v>
      </c>
      <c r="N19" s="475">
        <v>0</v>
      </c>
      <c r="O19" s="475">
        <v>0</v>
      </c>
      <c r="P19" s="475">
        <v>0</v>
      </c>
      <c r="Q19" s="475">
        <v>0</v>
      </c>
      <c r="R19" s="475">
        <v>0</v>
      </c>
      <c r="S19" s="475">
        <v>0</v>
      </c>
      <c r="T19" s="3"/>
      <c r="U19" s="3"/>
      <c r="V19" s="2"/>
      <c r="W19" s="2"/>
      <c r="X19" s="2"/>
      <c r="Y19" s="2"/>
      <c r="Z19" s="2"/>
      <c r="AA19" s="2"/>
      <c r="AB19" s="2"/>
      <c r="AC19" s="2"/>
      <c r="AD19" s="2"/>
      <c r="AE19" s="2"/>
    </row>
    <row r="20" spans="1:31" s="170" customFormat="1">
      <c r="A20" s="454">
        <f>'[10]1(2017)'!A25</f>
        <v>0</v>
      </c>
      <c r="B20" s="455" t="str">
        <f>'[10]1(2017)'!B25</f>
        <v>Республика Марий Эл</v>
      </c>
      <c r="C20" s="354"/>
      <c r="D20" s="475">
        <v>0</v>
      </c>
      <c r="E20" s="475">
        <v>0</v>
      </c>
      <c r="F20" s="475">
        <f>SUM(G20:J20)</f>
        <v>0</v>
      </c>
      <c r="G20" s="475">
        <v>0</v>
      </c>
      <c r="H20" s="475">
        <v>0</v>
      </c>
      <c r="I20" s="475">
        <v>0</v>
      </c>
      <c r="J20" s="475">
        <v>0</v>
      </c>
      <c r="K20" s="475">
        <v>0</v>
      </c>
      <c r="L20" s="476">
        <v>0</v>
      </c>
      <c r="M20" s="475">
        <v>0</v>
      </c>
      <c r="N20" s="475">
        <v>0</v>
      </c>
      <c r="O20" s="475">
        <v>0</v>
      </c>
      <c r="P20" s="475">
        <v>0</v>
      </c>
      <c r="Q20" s="475">
        <v>0</v>
      </c>
      <c r="R20" s="475">
        <v>0</v>
      </c>
      <c r="S20" s="475">
        <v>0</v>
      </c>
      <c r="T20" s="3"/>
      <c r="U20" s="3"/>
      <c r="V20" s="2"/>
      <c r="W20" s="2"/>
      <c r="X20" s="2"/>
      <c r="Y20" s="2"/>
      <c r="Z20" s="2"/>
      <c r="AA20" s="2"/>
      <c r="AB20" s="2"/>
      <c r="AC20" s="2"/>
      <c r="AD20" s="2"/>
      <c r="AE20" s="2"/>
    </row>
    <row r="21" spans="1:31" s="170" customFormat="1" ht="45">
      <c r="A21" s="454" t="str">
        <f>'[10]1(2017)'!A26</f>
        <v>1.2.2</v>
      </c>
      <c r="B21" s="455" t="str">
        <f>'[10]1(2017)'!B26</f>
        <v>Реконструкция, модернизация, техническое перевооружение линий электропередачи, всего, в том числе:</v>
      </c>
      <c r="C21" s="354"/>
      <c r="D21" s="473">
        <f t="shared" ref="D21:K22" si="4">D22</f>
        <v>18.085000000000001</v>
      </c>
      <c r="E21" s="473" t="str">
        <f t="shared" si="4"/>
        <v>Локальная смета</v>
      </c>
      <c r="F21" s="473">
        <f t="shared" si="4"/>
        <v>18.085000000000001</v>
      </c>
      <c r="G21" s="473">
        <f t="shared" si="4"/>
        <v>0</v>
      </c>
      <c r="H21" s="473">
        <f t="shared" si="4"/>
        <v>0</v>
      </c>
      <c r="I21" s="473">
        <f t="shared" si="4"/>
        <v>18.085000000000001</v>
      </c>
      <c r="J21" s="473">
        <f t="shared" si="4"/>
        <v>0</v>
      </c>
      <c r="K21" s="473">
        <f t="shared" si="4"/>
        <v>15.070833333333335</v>
      </c>
      <c r="L21" s="474"/>
      <c r="M21" s="473">
        <f>M22</f>
        <v>0</v>
      </c>
      <c r="N21" s="473"/>
      <c r="O21" s="473">
        <f t="shared" ref="O21:S22" si="5">O22</f>
        <v>0</v>
      </c>
      <c r="P21" s="473">
        <f t="shared" si="5"/>
        <v>0</v>
      </c>
      <c r="Q21" s="473">
        <f t="shared" si="5"/>
        <v>0</v>
      </c>
      <c r="R21" s="473">
        <f t="shared" si="5"/>
        <v>0</v>
      </c>
      <c r="S21" s="473">
        <f t="shared" si="5"/>
        <v>0</v>
      </c>
      <c r="T21" s="3"/>
      <c r="U21" s="3"/>
      <c r="V21" s="2"/>
      <c r="W21" s="2"/>
      <c r="X21" s="2"/>
      <c r="Y21" s="2"/>
      <c r="Z21" s="2"/>
      <c r="AA21" s="2"/>
      <c r="AB21" s="2"/>
      <c r="AC21" s="2"/>
      <c r="AD21" s="2"/>
      <c r="AE21" s="2"/>
    </row>
    <row r="22" spans="1:31" s="170" customFormat="1" ht="30">
      <c r="A22" s="454" t="str">
        <f>'[10]1(2017)'!A27</f>
        <v>1.2.2.1</v>
      </c>
      <c r="B22" s="455" t="str">
        <f>'[10]1(2017)'!B27</f>
        <v>Реконструкция линий электропередачи, всего, в том числе:</v>
      </c>
      <c r="C22" s="354"/>
      <c r="D22" s="473">
        <f t="shared" si="4"/>
        <v>18.085000000000001</v>
      </c>
      <c r="E22" s="473" t="str">
        <f t="shared" si="4"/>
        <v>Локальная смета</v>
      </c>
      <c r="F22" s="473">
        <f t="shared" si="4"/>
        <v>18.085000000000001</v>
      </c>
      <c r="G22" s="473">
        <f t="shared" si="4"/>
        <v>0</v>
      </c>
      <c r="H22" s="473">
        <f t="shared" si="4"/>
        <v>0</v>
      </c>
      <c r="I22" s="473">
        <f t="shared" si="4"/>
        <v>18.085000000000001</v>
      </c>
      <c r="J22" s="473">
        <f t="shared" si="4"/>
        <v>0</v>
      </c>
      <c r="K22" s="473">
        <f t="shared" si="4"/>
        <v>15.070833333333335</v>
      </c>
      <c r="L22" s="474"/>
      <c r="M22" s="473">
        <f>M23</f>
        <v>0</v>
      </c>
      <c r="N22" s="473"/>
      <c r="O22" s="473">
        <f t="shared" si="5"/>
        <v>0</v>
      </c>
      <c r="P22" s="473">
        <f t="shared" si="5"/>
        <v>0</v>
      </c>
      <c r="Q22" s="473">
        <f t="shared" si="5"/>
        <v>0</v>
      </c>
      <c r="R22" s="473">
        <f t="shared" si="5"/>
        <v>0</v>
      </c>
      <c r="S22" s="473">
        <f t="shared" si="5"/>
        <v>0</v>
      </c>
      <c r="T22" s="3"/>
      <c r="U22" s="3"/>
      <c r="V22" s="2"/>
      <c r="W22" s="2"/>
      <c r="X22" s="2"/>
      <c r="Y22" s="2"/>
      <c r="Z22" s="2"/>
      <c r="AA22" s="2"/>
      <c r="AB22" s="2"/>
      <c r="AC22" s="2"/>
      <c r="AD22" s="2"/>
      <c r="AE22" s="2"/>
    </row>
    <row r="23" spans="1:31" s="170" customFormat="1" ht="144.75" customHeight="1">
      <c r="A23" s="257" t="s">
        <v>252</v>
      </c>
      <c r="B23" s="297" t="s">
        <v>7</v>
      </c>
      <c r="C23" s="259" t="s">
        <v>72</v>
      </c>
      <c r="D23" s="475">
        <f>18.085</f>
        <v>18.085000000000001</v>
      </c>
      <c r="E23" s="475" t="s">
        <v>903</v>
      </c>
      <c r="F23" s="475">
        <f>SUM(G23:J23)</f>
        <v>18.085000000000001</v>
      </c>
      <c r="G23" s="475">
        <v>0</v>
      </c>
      <c r="H23" s="475">
        <v>0</v>
      </c>
      <c r="I23" s="475">
        <f>D23</f>
        <v>18.085000000000001</v>
      </c>
      <c r="J23" s="475">
        <v>0</v>
      </c>
      <c r="K23" s="475">
        <f t="shared" ref="K23:K31" si="6">D23/1.2</f>
        <v>15.070833333333335</v>
      </c>
      <c r="L23" s="476">
        <v>2022</v>
      </c>
      <c r="M23" s="475">
        <v>0</v>
      </c>
      <c r="N23" s="477" t="s">
        <v>904</v>
      </c>
      <c r="O23" s="475">
        <v>0</v>
      </c>
      <c r="P23" s="475">
        <v>0</v>
      </c>
      <c r="Q23" s="475">
        <v>0</v>
      </c>
      <c r="R23" s="475">
        <v>0</v>
      </c>
      <c r="S23" s="475">
        <v>0</v>
      </c>
      <c r="T23" s="3"/>
      <c r="U23" s="3"/>
      <c r="V23" s="2"/>
      <c r="W23" s="2"/>
      <c r="X23" s="2"/>
      <c r="Y23" s="2"/>
      <c r="Z23" s="2"/>
      <c r="AA23" s="2"/>
      <c r="AB23" s="2"/>
      <c r="AC23" s="2"/>
      <c r="AD23" s="2"/>
      <c r="AE23" s="2"/>
    </row>
    <row r="24" spans="1:31" s="170" customFormat="1" ht="144.75" customHeight="1">
      <c r="A24" s="257" t="s">
        <v>73</v>
      </c>
      <c r="B24" s="297" t="s">
        <v>74</v>
      </c>
      <c r="C24" s="259" t="s">
        <v>72</v>
      </c>
      <c r="D24" s="475">
        <v>1</v>
      </c>
      <c r="E24" s="475" t="s">
        <v>903</v>
      </c>
      <c r="F24" s="475">
        <f t="shared" ref="F24:F28" si="7">SUM(G24:J24)</f>
        <v>1</v>
      </c>
      <c r="G24" s="475">
        <v>0</v>
      </c>
      <c r="H24" s="475">
        <v>0</v>
      </c>
      <c r="I24" s="475">
        <f>D24</f>
        <v>1</v>
      </c>
      <c r="J24" s="475">
        <v>0</v>
      </c>
      <c r="K24" s="475">
        <f t="shared" si="6"/>
        <v>0.83333333333333337</v>
      </c>
      <c r="L24" s="144">
        <v>2022</v>
      </c>
      <c r="M24" s="475">
        <v>0</v>
      </c>
      <c r="N24" s="477" t="s">
        <v>904</v>
      </c>
      <c r="O24" s="475">
        <v>0</v>
      </c>
      <c r="P24" s="475">
        <v>0</v>
      </c>
      <c r="Q24" s="475">
        <v>0</v>
      </c>
      <c r="R24" s="475">
        <v>0</v>
      </c>
      <c r="S24" s="475">
        <v>0</v>
      </c>
      <c r="T24" s="3"/>
      <c r="U24" s="3"/>
      <c r="V24" s="2"/>
      <c r="W24" s="2"/>
      <c r="X24" s="2"/>
      <c r="Y24" s="2"/>
      <c r="Z24" s="2"/>
      <c r="AA24" s="2"/>
      <c r="AB24" s="2"/>
      <c r="AC24" s="2"/>
      <c r="AD24" s="2"/>
      <c r="AE24" s="2"/>
    </row>
    <row r="25" spans="1:31" s="170" customFormat="1" ht="144.75" customHeight="1">
      <c r="A25" s="257" t="s">
        <v>257</v>
      </c>
      <c r="B25" s="258" t="s">
        <v>80</v>
      </c>
      <c r="C25" s="259" t="s">
        <v>72</v>
      </c>
      <c r="D25" s="475">
        <v>6.1779999999999999</v>
      </c>
      <c r="E25" s="475" t="s">
        <v>903</v>
      </c>
      <c r="F25" s="475">
        <f t="shared" si="7"/>
        <v>6.1779999999999999</v>
      </c>
      <c r="G25" s="475">
        <v>0</v>
      </c>
      <c r="H25" s="475">
        <v>0</v>
      </c>
      <c r="I25" s="475">
        <f>D25</f>
        <v>6.1779999999999999</v>
      </c>
      <c r="J25" s="475">
        <v>0</v>
      </c>
      <c r="K25" s="475">
        <f t="shared" si="6"/>
        <v>5.1483333333333334</v>
      </c>
      <c r="L25" s="144">
        <v>2023</v>
      </c>
      <c r="M25" s="475">
        <v>0</v>
      </c>
      <c r="N25" s="477" t="s">
        <v>904</v>
      </c>
      <c r="O25" s="475">
        <v>0</v>
      </c>
      <c r="P25" s="475">
        <v>0</v>
      </c>
      <c r="Q25" s="475">
        <v>0</v>
      </c>
      <c r="R25" s="475">
        <v>0</v>
      </c>
      <c r="S25" s="475">
        <v>0</v>
      </c>
      <c r="T25" s="3"/>
      <c r="U25" s="3"/>
      <c r="V25" s="2"/>
      <c r="W25" s="2"/>
      <c r="X25" s="2"/>
      <c r="Y25" s="2"/>
      <c r="Z25" s="2"/>
      <c r="AA25" s="2"/>
      <c r="AB25" s="2"/>
      <c r="AC25" s="2"/>
      <c r="AD25" s="2"/>
      <c r="AE25" s="2"/>
    </row>
    <row r="26" spans="1:31" s="170" customFormat="1" ht="144.75" customHeight="1">
      <c r="A26" s="257" t="s">
        <v>258</v>
      </c>
      <c r="B26" s="258" t="s">
        <v>82</v>
      </c>
      <c r="C26" s="259" t="s">
        <v>75</v>
      </c>
      <c r="D26" s="475">
        <v>5.7000000000000002E-2</v>
      </c>
      <c r="E26" s="475" t="s">
        <v>903</v>
      </c>
      <c r="F26" s="475">
        <f t="shared" si="7"/>
        <v>5.7000000000000002E-2</v>
      </c>
      <c r="G26" s="475">
        <v>0</v>
      </c>
      <c r="H26" s="475">
        <v>0</v>
      </c>
      <c r="I26" s="475">
        <f>D26</f>
        <v>5.7000000000000002E-2</v>
      </c>
      <c r="J26" s="475">
        <v>0</v>
      </c>
      <c r="K26" s="475">
        <f t="shared" si="6"/>
        <v>4.7500000000000001E-2</v>
      </c>
      <c r="L26" s="147">
        <v>2023</v>
      </c>
      <c r="M26" s="475">
        <v>0</v>
      </c>
      <c r="N26" s="477" t="s">
        <v>904</v>
      </c>
      <c r="O26" s="475">
        <v>0</v>
      </c>
      <c r="P26" s="475">
        <v>0</v>
      </c>
      <c r="Q26" s="475">
        <v>0</v>
      </c>
      <c r="R26" s="475">
        <v>0</v>
      </c>
      <c r="S26" s="475">
        <v>0</v>
      </c>
      <c r="T26" s="3"/>
      <c r="U26" s="3"/>
      <c r="V26" s="2"/>
      <c r="W26" s="2"/>
      <c r="X26" s="2"/>
      <c r="Y26" s="2"/>
      <c r="Z26" s="2"/>
      <c r="AA26" s="2"/>
      <c r="AB26" s="2"/>
      <c r="AC26" s="2"/>
      <c r="AD26" s="2"/>
      <c r="AE26" s="2"/>
    </row>
    <row r="27" spans="1:31" s="170" customFormat="1" ht="144.75" customHeight="1">
      <c r="A27" s="257" t="s">
        <v>259</v>
      </c>
      <c r="B27" s="258" t="s">
        <v>83</v>
      </c>
      <c r="C27" s="259" t="s">
        <v>75</v>
      </c>
      <c r="D27" s="475">
        <v>7.0999999999999994E-2</v>
      </c>
      <c r="E27" s="475" t="s">
        <v>903</v>
      </c>
      <c r="F27" s="475">
        <f t="shared" si="7"/>
        <v>7.0999999999999994E-2</v>
      </c>
      <c r="G27" s="475">
        <v>0</v>
      </c>
      <c r="H27" s="475">
        <v>0</v>
      </c>
      <c r="I27" s="475">
        <f>D27</f>
        <v>7.0999999999999994E-2</v>
      </c>
      <c r="J27" s="475">
        <v>0</v>
      </c>
      <c r="K27" s="475">
        <f t="shared" si="6"/>
        <v>5.9166666666666666E-2</v>
      </c>
      <c r="L27" s="147">
        <v>2023</v>
      </c>
      <c r="M27" s="475">
        <v>0</v>
      </c>
      <c r="N27" s="477" t="s">
        <v>904</v>
      </c>
      <c r="O27" s="475">
        <v>0</v>
      </c>
      <c r="P27" s="475">
        <v>0</v>
      </c>
      <c r="Q27" s="475">
        <v>0</v>
      </c>
      <c r="R27" s="475">
        <v>0</v>
      </c>
      <c r="S27" s="475">
        <v>0</v>
      </c>
      <c r="T27" s="3"/>
      <c r="U27" s="3"/>
      <c r="V27" s="2"/>
      <c r="W27" s="2"/>
      <c r="X27" s="2"/>
      <c r="Y27" s="2"/>
      <c r="Z27" s="2"/>
      <c r="AA27" s="2"/>
      <c r="AB27" s="2"/>
      <c r="AC27" s="2"/>
      <c r="AD27" s="2"/>
      <c r="AE27" s="2"/>
    </row>
    <row r="28" spans="1:31" s="170" customFormat="1" ht="144.75" customHeight="1">
      <c r="A28" s="257" t="s">
        <v>260</v>
      </c>
      <c r="B28" s="258" t="s">
        <v>85</v>
      </c>
      <c r="C28" s="259" t="s">
        <v>86</v>
      </c>
      <c r="D28" s="475">
        <v>4.6945000000000001E-2</v>
      </c>
      <c r="E28" s="475" t="s">
        <v>903</v>
      </c>
      <c r="F28" s="475">
        <f t="shared" si="7"/>
        <v>4.6945000000000001E-2</v>
      </c>
      <c r="G28" s="475">
        <v>0</v>
      </c>
      <c r="H28" s="475">
        <v>0</v>
      </c>
      <c r="I28" s="475">
        <f t="shared" ref="I28:I31" si="8">D28</f>
        <v>4.6945000000000001E-2</v>
      </c>
      <c r="J28" s="475">
        <v>0</v>
      </c>
      <c r="K28" s="475">
        <f t="shared" si="6"/>
        <v>3.9120833333333334E-2</v>
      </c>
      <c r="L28" s="147">
        <v>2023</v>
      </c>
      <c r="M28" s="475">
        <v>0</v>
      </c>
      <c r="N28" s="477" t="s">
        <v>904</v>
      </c>
      <c r="O28" s="475">
        <v>0</v>
      </c>
      <c r="P28" s="475">
        <v>0</v>
      </c>
      <c r="Q28" s="475">
        <v>0</v>
      </c>
      <c r="R28" s="475">
        <v>0</v>
      </c>
      <c r="S28" s="475">
        <v>0</v>
      </c>
      <c r="T28" s="3"/>
      <c r="U28" s="3"/>
      <c r="V28" s="2"/>
      <c r="W28" s="2"/>
      <c r="X28" s="2"/>
      <c r="Y28" s="2"/>
      <c r="Z28" s="2"/>
      <c r="AA28" s="2"/>
      <c r="AB28" s="2"/>
      <c r="AC28" s="2"/>
      <c r="AD28" s="2"/>
      <c r="AE28" s="2"/>
    </row>
    <row r="29" spans="1:31" s="170" customFormat="1" ht="144.75" customHeight="1">
      <c r="A29" s="257" t="s">
        <v>261</v>
      </c>
      <c r="B29" s="258" t="s">
        <v>90</v>
      </c>
      <c r="C29" s="259" t="s">
        <v>86</v>
      </c>
      <c r="D29" s="475">
        <v>0.93899999999999995</v>
      </c>
      <c r="E29" s="475" t="s">
        <v>903</v>
      </c>
      <c r="F29" s="475">
        <f t="shared" ref="F29:F31" si="9">SUM(G29:J29)</f>
        <v>0.93899999999999995</v>
      </c>
      <c r="G29" s="475">
        <v>0</v>
      </c>
      <c r="H29" s="475">
        <v>0</v>
      </c>
      <c r="I29" s="475">
        <f t="shared" si="8"/>
        <v>0.93899999999999995</v>
      </c>
      <c r="J29" s="475">
        <v>0</v>
      </c>
      <c r="K29" s="475">
        <f t="shared" si="6"/>
        <v>0.78249999999999997</v>
      </c>
      <c r="L29" s="147">
        <v>2024</v>
      </c>
      <c r="M29" s="475">
        <v>0</v>
      </c>
      <c r="N29" s="477" t="s">
        <v>904</v>
      </c>
      <c r="O29" s="475">
        <v>0</v>
      </c>
      <c r="P29" s="475">
        <v>0</v>
      </c>
      <c r="Q29" s="475">
        <v>0</v>
      </c>
      <c r="R29" s="475">
        <v>0</v>
      </c>
      <c r="S29" s="475">
        <v>0</v>
      </c>
      <c r="T29" s="3"/>
      <c r="U29" s="3"/>
      <c r="V29" s="2"/>
      <c r="W29" s="2"/>
      <c r="X29" s="2"/>
      <c r="Y29" s="2"/>
      <c r="Z29" s="2"/>
      <c r="AA29" s="2"/>
      <c r="AB29" s="2"/>
      <c r="AC29" s="2"/>
      <c r="AD29" s="2"/>
      <c r="AE29" s="2"/>
    </row>
    <row r="30" spans="1:31" s="170" customFormat="1" ht="144.75" customHeight="1">
      <c r="A30" s="257" t="s">
        <v>262</v>
      </c>
      <c r="B30" s="258" t="s">
        <v>91</v>
      </c>
      <c r="C30" s="259" t="s">
        <v>92</v>
      </c>
      <c r="D30" s="475">
        <v>1.1719999999999999</v>
      </c>
      <c r="E30" s="475" t="s">
        <v>903</v>
      </c>
      <c r="F30" s="475">
        <f t="shared" si="9"/>
        <v>1.1719999999999999</v>
      </c>
      <c r="G30" s="475">
        <v>0</v>
      </c>
      <c r="H30" s="475">
        <v>0</v>
      </c>
      <c r="I30" s="475">
        <f t="shared" si="8"/>
        <v>1.1719999999999999</v>
      </c>
      <c r="J30" s="475">
        <v>0</v>
      </c>
      <c r="K30" s="475">
        <f t="shared" si="6"/>
        <v>0.97666666666666668</v>
      </c>
      <c r="L30" s="147">
        <v>2024</v>
      </c>
      <c r="M30" s="475">
        <v>0</v>
      </c>
      <c r="N30" s="477" t="s">
        <v>904</v>
      </c>
      <c r="O30" s="475">
        <v>0</v>
      </c>
      <c r="P30" s="475">
        <v>0</v>
      </c>
      <c r="Q30" s="475">
        <v>0</v>
      </c>
      <c r="R30" s="475">
        <v>0</v>
      </c>
      <c r="S30" s="475">
        <v>0</v>
      </c>
      <c r="T30" s="3"/>
      <c r="U30" s="3"/>
      <c r="V30" s="2"/>
      <c r="W30" s="2"/>
      <c r="X30" s="2"/>
      <c r="Y30" s="2"/>
      <c r="Z30" s="2"/>
      <c r="AA30" s="2"/>
      <c r="AB30" s="2"/>
      <c r="AC30" s="2"/>
      <c r="AD30" s="2"/>
      <c r="AE30" s="2"/>
    </row>
    <row r="31" spans="1:31" s="170" customFormat="1" ht="144.75" customHeight="1">
      <c r="A31" s="257" t="s">
        <v>263</v>
      </c>
      <c r="B31" s="258" t="s">
        <v>93</v>
      </c>
      <c r="C31" s="259" t="s">
        <v>94</v>
      </c>
      <c r="D31" s="475">
        <v>0.84499999999999997</v>
      </c>
      <c r="E31" s="475" t="s">
        <v>903</v>
      </c>
      <c r="F31" s="475">
        <f t="shared" si="9"/>
        <v>0.84499999999999997</v>
      </c>
      <c r="G31" s="475">
        <v>0</v>
      </c>
      <c r="H31" s="475">
        <v>0</v>
      </c>
      <c r="I31" s="475">
        <f t="shared" si="8"/>
        <v>0.84499999999999997</v>
      </c>
      <c r="J31" s="475">
        <v>0</v>
      </c>
      <c r="K31" s="475">
        <f t="shared" si="6"/>
        <v>0.70416666666666672</v>
      </c>
      <c r="L31" s="147">
        <v>2024</v>
      </c>
      <c r="M31" s="475">
        <v>0</v>
      </c>
      <c r="N31" s="477" t="s">
        <v>904</v>
      </c>
      <c r="O31" s="475">
        <v>0</v>
      </c>
      <c r="P31" s="475">
        <v>0</v>
      </c>
      <c r="Q31" s="475">
        <v>0</v>
      </c>
      <c r="R31" s="475">
        <v>0</v>
      </c>
      <c r="S31" s="475">
        <v>0</v>
      </c>
      <c r="T31" s="3"/>
      <c r="U31" s="3"/>
      <c r="V31" s="2"/>
      <c r="W31" s="2"/>
      <c r="X31" s="2"/>
      <c r="Y31" s="2"/>
      <c r="Z31" s="2"/>
      <c r="AA31" s="2"/>
      <c r="AB31" s="2"/>
      <c r="AC31" s="2"/>
      <c r="AD31" s="2"/>
      <c r="AE31" s="2"/>
    </row>
    <row r="32" spans="1:31" s="170" customFormat="1" ht="72.75" customHeight="1">
      <c r="A32" s="454" t="str">
        <f>'[10]1(2017)'!A29</f>
        <v>1.6</v>
      </c>
      <c r="B32" s="455" t="str">
        <f>'[10]1(2017)'!B29</f>
        <v>Прочие инвестиционные проекты, всего, в том числе:</v>
      </c>
      <c r="C32" s="354"/>
      <c r="D32" s="473">
        <f>SUM(D33:D38)</f>
        <v>2.2951675560106257</v>
      </c>
      <c r="E32" s="473">
        <f t="shared" ref="E32:J32" si="10">SUM(E33:E37)</f>
        <v>0</v>
      </c>
      <c r="F32" s="473">
        <f>SUM(F33:F38)</f>
        <v>2.2951675560106257</v>
      </c>
      <c r="G32" s="473">
        <f t="shared" si="10"/>
        <v>0</v>
      </c>
      <c r="H32" s="473">
        <f t="shared" si="10"/>
        <v>0</v>
      </c>
      <c r="I32" s="473">
        <f>SUM(I33:I38)</f>
        <v>2.2951675560106257</v>
      </c>
      <c r="J32" s="473">
        <f t="shared" si="10"/>
        <v>0</v>
      </c>
      <c r="K32" s="473">
        <f>SUM(K33:K38)</f>
        <v>1.9126396300088551</v>
      </c>
      <c r="L32" s="474"/>
      <c r="M32" s="473">
        <f>SUM(M33:M37)</f>
        <v>0</v>
      </c>
      <c r="N32" s="478"/>
      <c r="O32" s="473">
        <f>SUM(O33:O38)</f>
        <v>0</v>
      </c>
      <c r="P32" s="473">
        <f>SUM(P33:P38)</f>
        <v>0</v>
      </c>
      <c r="Q32" s="473">
        <f>SUM(Q33:Q38)</f>
        <v>0</v>
      </c>
      <c r="R32" s="473">
        <f>SUM(R33:R38)</f>
        <v>1.5</v>
      </c>
      <c r="S32" s="473">
        <f>SUM(S33:S38)</f>
        <v>1.56</v>
      </c>
      <c r="T32" s="3"/>
      <c r="U32" s="3"/>
      <c r="V32" s="2"/>
      <c r="W32" s="2"/>
      <c r="X32" s="2"/>
      <c r="Y32" s="2"/>
      <c r="Z32" s="2"/>
      <c r="AA32" s="2"/>
      <c r="AB32" s="2"/>
      <c r="AC32" s="2"/>
      <c r="AD32" s="2"/>
      <c r="AE32" s="2"/>
    </row>
    <row r="33" spans="1:31" s="170" customFormat="1" ht="71.25" customHeight="1">
      <c r="A33" s="257" t="s">
        <v>3</v>
      </c>
      <c r="B33" s="200" t="s">
        <v>63</v>
      </c>
      <c r="C33" s="262" t="s">
        <v>64</v>
      </c>
      <c r="D33" s="475">
        <v>0.62476967620799995</v>
      </c>
      <c r="E33" s="477" t="s">
        <v>905</v>
      </c>
      <c r="F33" s="475">
        <f t="shared" ref="F33:F38" si="11">SUM(G33:J33)</f>
        <v>0.62476967620799995</v>
      </c>
      <c r="G33" s="475">
        <v>0</v>
      </c>
      <c r="H33" s="475">
        <v>0</v>
      </c>
      <c r="I33" s="475">
        <f>D33</f>
        <v>0.62476967620799995</v>
      </c>
      <c r="J33" s="475">
        <v>0</v>
      </c>
      <c r="K33" s="475">
        <f>D33/1.2</f>
        <v>0.52064139683999999</v>
      </c>
      <c r="L33" s="476">
        <v>2020</v>
      </c>
      <c r="M33" s="475">
        <v>0</v>
      </c>
      <c r="N33" s="477" t="s">
        <v>866</v>
      </c>
      <c r="O33" s="475">
        <v>0</v>
      </c>
      <c r="P33" s="475">
        <v>0</v>
      </c>
      <c r="Q33" s="475">
        <v>0</v>
      </c>
      <c r="R33" s="475">
        <v>0.25</v>
      </c>
      <c r="S33" s="475">
        <v>0.25</v>
      </c>
      <c r="T33" s="3"/>
      <c r="U33" s="3"/>
      <c r="V33" s="2"/>
      <c r="W33" s="2"/>
      <c r="X33" s="2"/>
      <c r="Y33" s="2"/>
      <c r="Z33" s="2"/>
      <c r="AA33" s="2"/>
      <c r="AB33" s="2"/>
      <c r="AC33" s="2"/>
      <c r="AD33" s="2"/>
      <c r="AE33" s="2"/>
    </row>
    <row r="34" spans="1:31" s="170" customFormat="1" ht="75">
      <c r="A34" s="257" t="s">
        <v>97</v>
      </c>
      <c r="B34" s="200" t="s">
        <v>68</v>
      </c>
      <c r="C34" s="262" t="s">
        <v>69</v>
      </c>
      <c r="D34" s="475">
        <v>0.322068768085224</v>
      </c>
      <c r="E34" s="477" t="s">
        <v>905</v>
      </c>
      <c r="F34" s="475">
        <f t="shared" si="11"/>
        <v>0.322068768085224</v>
      </c>
      <c r="G34" s="475">
        <v>0</v>
      </c>
      <c r="H34" s="475">
        <v>0</v>
      </c>
      <c r="I34" s="475">
        <f>D34</f>
        <v>0.322068768085224</v>
      </c>
      <c r="J34" s="475">
        <v>0</v>
      </c>
      <c r="K34" s="475">
        <f>D34/1.2</f>
        <v>0.26839064007102004</v>
      </c>
      <c r="L34" s="476">
        <v>2021</v>
      </c>
      <c r="M34" s="475">
        <v>0</v>
      </c>
      <c r="N34" s="477" t="s">
        <v>866</v>
      </c>
      <c r="O34" s="475">
        <v>0</v>
      </c>
      <c r="P34" s="475">
        <v>0</v>
      </c>
      <c r="Q34" s="475">
        <v>0</v>
      </c>
      <c r="R34" s="475">
        <v>0.25</v>
      </c>
      <c r="S34" s="475">
        <v>0.25</v>
      </c>
      <c r="T34" s="3"/>
      <c r="U34" s="3"/>
      <c r="V34" s="2"/>
      <c r="W34" s="2"/>
      <c r="X34" s="2"/>
      <c r="Y34" s="2"/>
      <c r="Z34" s="2"/>
      <c r="AA34" s="2"/>
      <c r="AB34" s="2"/>
      <c r="AC34" s="2"/>
      <c r="AD34" s="2"/>
      <c r="AE34" s="2"/>
    </row>
    <row r="35" spans="1:31" s="170" customFormat="1" ht="75">
      <c r="A35" s="257" t="s">
        <v>100</v>
      </c>
      <c r="B35" s="200" t="s">
        <v>76</v>
      </c>
      <c r="C35" s="262" t="s">
        <v>77</v>
      </c>
      <c r="D35" s="475">
        <v>0.21499828050811465</v>
      </c>
      <c r="E35" s="477" t="s">
        <v>905</v>
      </c>
      <c r="F35" s="475">
        <f t="shared" si="11"/>
        <v>0.21499828050811465</v>
      </c>
      <c r="G35" s="475">
        <v>0</v>
      </c>
      <c r="H35" s="475">
        <v>0</v>
      </c>
      <c r="I35" s="475">
        <f>D35</f>
        <v>0.21499828050811465</v>
      </c>
      <c r="J35" s="475">
        <v>0</v>
      </c>
      <c r="K35" s="475">
        <f t="shared" ref="K35:K39" si="12">D35/1.2</f>
        <v>0.17916523375676222</v>
      </c>
      <c r="L35" s="476">
        <v>2022</v>
      </c>
      <c r="M35" s="475">
        <v>0</v>
      </c>
      <c r="N35" s="477" t="s">
        <v>866</v>
      </c>
      <c r="O35" s="475">
        <v>0</v>
      </c>
      <c r="P35" s="475">
        <v>0</v>
      </c>
      <c r="Q35" s="475">
        <v>0</v>
      </c>
      <c r="R35" s="475">
        <v>0.1</v>
      </c>
      <c r="S35" s="475">
        <v>0.16</v>
      </c>
      <c r="T35" s="3"/>
      <c r="U35" s="3"/>
      <c r="V35" s="2"/>
      <c r="W35" s="2"/>
      <c r="X35" s="2"/>
      <c r="Y35" s="2"/>
      <c r="Z35" s="2"/>
      <c r="AA35" s="2"/>
      <c r="AB35" s="2"/>
      <c r="AC35" s="2"/>
      <c r="AD35" s="2"/>
      <c r="AE35" s="2"/>
    </row>
    <row r="36" spans="1:31" s="170" customFormat="1" ht="78" customHeight="1">
      <c r="A36" s="257" t="s">
        <v>297</v>
      </c>
      <c r="B36" s="200" t="s">
        <v>87</v>
      </c>
      <c r="C36" s="262" t="s">
        <v>88</v>
      </c>
      <c r="D36" s="475">
        <v>0.34234653979263802</v>
      </c>
      <c r="E36" s="477" t="s">
        <v>905</v>
      </c>
      <c r="F36" s="475">
        <f t="shared" si="11"/>
        <v>0.34234653979263802</v>
      </c>
      <c r="G36" s="475">
        <v>0</v>
      </c>
      <c r="H36" s="475">
        <v>0</v>
      </c>
      <c r="I36" s="475">
        <f>D36</f>
        <v>0.34234653979263802</v>
      </c>
      <c r="J36" s="475">
        <v>0</v>
      </c>
      <c r="K36" s="475">
        <f t="shared" si="12"/>
        <v>0.28528878316053169</v>
      </c>
      <c r="L36" s="476">
        <v>2023</v>
      </c>
      <c r="M36" s="475">
        <v>0</v>
      </c>
      <c r="N36" s="477" t="s">
        <v>866</v>
      </c>
      <c r="O36" s="475">
        <v>0</v>
      </c>
      <c r="P36" s="475">
        <v>0</v>
      </c>
      <c r="Q36" s="475">
        <v>0</v>
      </c>
      <c r="R36" s="475">
        <v>0.25</v>
      </c>
      <c r="S36" s="475">
        <v>0.25</v>
      </c>
      <c r="T36" s="3"/>
      <c r="U36" s="3"/>
      <c r="V36" s="2"/>
      <c r="W36" s="2"/>
      <c r="X36" s="2"/>
      <c r="Y36" s="2"/>
      <c r="Z36" s="2"/>
      <c r="AA36" s="2"/>
      <c r="AB36" s="2"/>
      <c r="AC36" s="2"/>
      <c r="AD36" s="2"/>
      <c r="AE36" s="2"/>
    </row>
    <row r="37" spans="1:31" s="170" customFormat="1" ht="78" customHeight="1">
      <c r="A37" s="257" t="s">
        <v>298</v>
      </c>
      <c r="B37" s="200" t="s">
        <v>95</v>
      </c>
      <c r="C37" s="262" t="s">
        <v>96</v>
      </c>
      <c r="D37" s="475">
        <v>0.43802500889043938</v>
      </c>
      <c r="E37" s="477" t="s">
        <v>905</v>
      </c>
      <c r="F37" s="475">
        <f t="shared" si="11"/>
        <v>0.43802500889043938</v>
      </c>
      <c r="G37" s="475">
        <v>0</v>
      </c>
      <c r="H37" s="475">
        <v>0</v>
      </c>
      <c r="I37" s="475">
        <f t="shared" ref="I37:I39" si="13">D37</f>
        <v>0.43802500889043938</v>
      </c>
      <c r="J37" s="475">
        <v>0</v>
      </c>
      <c r="K37" s="475">
        <f t="shared" si="12"/>
        <v>0.36502084074203284</v>
      </c>
      <c r="L37" s="476">
        <v>2024</v>
      </c>
      <c r="M37" s="475">
        <v>0</v>
      </c>
      <c r="N37" s="477" t="s">
        <v>866</v>
      </c>
      <c r="O37" s="475">
        <v>0</v>
      </c>
      <c r="P37" s="475">
        <v>0</v>
      </c>
      <c r="Q37" s="475">
        <v>0</v>
      </c>
      <c r="R37" s="475">
        <v>0.4</v>
      </c>
      <c r="S37" s="475">
        <v>0.4</v>
      </c>
      <c r="T37" s="3"/>
      <c r="U37" s="3"/>
      <c r="V37" s="2"/>
      <c r="W37" s="2"/>
      <c r="X37" s="2"/>
      <c r="Y37" s="2"/>
      <c r="Z37" s="2"/>
      <c r="AA37" s="2"/>
      <c r="AB37" s="2"/>
      <c r="AC37" s="2"/>
      <c r="AD37" s="2"/>
      <c r="AE37" s="2"/>
    </row>
    <row r="38" spans="1:31" ht="78.75">
      <c r="A38" s="257" t="s">
        <v>299</v>
      </c>
      <c r="B38" s="200" t="s">
        <v>98</v>
      </c>
      <c r="C38" s="262" t="s">
        <v>99</v>
      </c>
      <c r="D38" s="475">
        <v>0.35295928252620995</v>
      </c>
      <c r="E38" s="477" t="s">
        <v>905</v>
      </c>
      <c r="F38" s="475">
        <f t="shared" si="11"/>
        <v>0.35295928252620995</v>
      </c>
      <c r="G38" s="475">
        <v>0</v>
      </c>
      <c r="H38" s="475">
        <v>0</v>
      </c>
      <c r="I38" s="475">
        <f t="shared" si="13"/>
        <v>0.35295928252620995</v>
      </c>
      <c r="J38" s="475">
        <v>0</v>
      </c>
      <c r="K38" s="475">
        <f t="shared" si="12"/>
        <v>0.29413273543850832</v>
      </c>
      <c r="L38" s="476">
        <v>2024</v>
      </c>
      <c r="M38" s="475">
        <v>0</v>
      </c>
      <c r="N38" s="477" t="s">
        <v>866</v>
      </c>
      <c r="O38" s="475">
        <v>0</v>
      </c>
      <c r="P38" s="475">
        <v>0</v>
      </c>
      <c r="Q38" s="475">
        <v>0</v>
      </c>
      <c r="R38" s="475">
        <v>0.25</v>
      </c>
      <c r="S38" s="475">
        <v>0.25</v>
      </c>
    </row>
    <row r="39" spans="1:31" ht="72" customHeight="1">
      <c r="A39" s="257" t="s">
        <v>300</v>
      </c>
      <c r="B39" s="200" t="s">
        <v>101</v>
      </c>
      <c r="C39" s="262" t="s">
        <v>102</v>
      </c>
      <c r="D39" s="475">
        <v>2.89</v>
      </c>
      <c r="E39" s="477" t="s">
        <v>905</v>
      </c>
      <c r="F39" s="475">
        <f t="shared" ref="F39" si="14">SUM(G39:J39)</f>
        <v>3.89</v>
      </c>
      <c r="G39" s="475">
        <v>0</v>
      </c>
      <c r="H39" s="475">
        <v>0</v>
      </c>
      <c r="I39" s="475">
        <f t="shared" si="13"/>
        <v>2.89</v>
      </c>
      <c r="J39" s="475">
        <v>1</v>
      </c>
      <c r="K39" s="475">
        <f t="shared" si="12"/>
        <v>2.4083333333333337</v>
      </c>
      <c r="L39" s="476">
        <v>2024</v>
      </c>
      <c r="M39" s="475">
        <v>0</v>
      </c>
      <c r="N39" s="477" t="s">
        <v>904</v>
      </c>
      <c r="O39" s="475">
        <v>0</v>
      </c>
      <c r="P39" s="475">
        <v>0</v>
      </c>
      <c r="Q39" s="475">
        <v>0</v>
      </c>
      <c r="R39" s="475">
        <v>0</v>
      </c>
      <c r="S39" s="475">
        <v>0</v>
      </c>
    </row>
    <row r="40" spans="1:31" ht="39.75" customHeight="1">
      <c r="B40" s="67" t="s">
        <v>2</v>
      </c>
      <c r="C40" s="67"/>
      <c r="D40" s="67"/>
      <c r="E40" s="169" t="s">
        <v>305</v>
      </c>
    </row>
    <row r="44" spans="1:31" ht="15.75">
      <c r="B44" s="68" t="s">
        <v>0</v>
      </c>
      <c r="C44" s="68"/>
      <c r="D44" s="4"/>
      <c r="E44" s="4"/>
      <c r="F44" s="4"/>
      <c r="G44" s="4"/>
      <c r="H44" s="4"/>
      <c r="I44" s="4"/>
      <c r="J44" s="4"/>
      <c r="K44" s="4"/>
    </row>
  </sheetData>
  <mergeCells count="19">
    <mergeCell ref="B40:D40"/>
    <mergeCell ref="F11:J12"/>
    <mergeCell ref="K11:K13"/>
    <mergeCell ref="L11:M12"/>
    <mergeCell ref="N11:N13"/>
    <mergeCell ref="O11:O13"/>
    <mergeCell ref="P11:S11"/>
    <mergeCell ref="P12:Q12"/>
    <mergeCell ref="R12:S12"/>
    <mergeCell ref="A4:S4"/>
    <mergeCell ref="A6:S6"/>
    <mergeCell ref="A7:S7"/>
    <mergeCell ref="A9:S9"/>
    <mergeCell ref="A10:R10"/>
    <mergeCell ref="A11:A13"/>
    <mergeCell ref="B11:B13"/>
    <mergeCell ref="C11:C13"/>
    <mergeCell ref="D11:D13"/>
    <mergeCell ref="E11:E13"/>
  </mergeCells>
  <pageMargins left="0.70866141732283472" right="0.70866141732283472" top="0.74803149606299213" bottom="0.74803149606299213" header="0.31496062992125984" footer="0.31496062992125984"/>
  <pageSetup paperSize="8" scale="2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16"/>
  <sheetViews>
    <sheetView view="pageBreakPreview" zoomScale="60" zoomScaleNormal="50" workbookViewId="0">
      <selection activeCell="A9" sqref="A9:L9"/>
    </sheetView>
  </sheetViews>
  <sheetFormatPr defaultColWidth="16" defaultRowHeight="15"/>
  <cols>
    <col min="1" max="1" width="12" style="2" customWidth="1"/>
    <col min="2" max="2" width="33" style="3" customWidth="1"/>
    <col min="3" max="3" width="15.5" style="3" customWidth="1"/>
    <col min="4" max="4" width="22.375" style="3" customWidth="1"/>
    <col min="5" max="5" width="27.125" style="3" customWidth="1"/>
    <col min="6" max="6" width="42.125" style="3" customWidth="1"/>
    <col min="7" max="7" width="17.875" style="3" customWidth="1"/>
    <col min="8" max="8" width="17.375" style="3" customWidth="1"/>
    <col min="9" max="9" width="14" style="3" customWidth="1"/>
    <col min="10" max="10" width="12.75" style="3" customWidth="1"/>
    <col min="11" max="12" width="17.375" style="3" customWidth="1"/>
    <col min="13" max="14" width="18.5" style="3" customWidth="1"/>
    <col min="15" max="15" width="10.5" style="3" customWidth="1"/>
    <col min="16" max="16" width="11.5" style="3" customWidth="1"/>
    <col min="17" max="17" width="22" style="3" customWidth="1"/>
    <col min="18" max="18" width="22.625" style="3" customWidth="1"/>
    <col min="19" max="19" width="12.875" style="2" customWidth="1"/>
    <col min="20" max="20" width="15.625" style="2" customWidth="1"/>
    <col min="21" max="21" width="16.75" style="2" customWidth="1"/>
    <col min="22" max="22" width="19.25" style="2" customWidth="1"/>
    <col min="23" max="23" width="19.875" style="2" customWidth="1"/>
    <col min="24" max="24" width="22.375" style="2" customWidth="1"/>
    <col min="25" max="25" width="46" style="2" customWidth="1"/>
    <col min="26" max="245" width="9" style="2" customWidth="1"/>
    <col min="246" max="246" width="3.875" style="2" bestFit="1" customWidth="1"/>
    <col min="247" max="247" width="16" style="2" bestFit="1" customWidth="1"/>
    <col min="248" max="248" width="16.625" style="2" bestFit="1" customWidth="1"/>
    <col min="249" max="249" width="13.5" style="2" bestFit="1" customWidth="1"/>
    <col min="250" max="251" width="10.875" style="2" bestFit="1" customWidth="1"/>
    <col min="252" max="252" width="6.25" style="2" bestFit="1" customWidth="1"/>
    <col min="253" max="253" width="8.875" style="2" bestFit="1" customWidth="1"/>
    <col min="254" max="254" width="13.875" style="2" bestFit="1" customWidth="1"/>
    <col min="255" max="255" width="13.25" style="2" bestFit="1" customWidth="1"/>
    <col min="256" max="16384" width="16" style="2"/>
  </cols>
  <sheetData>
    <row r="1" spans="1:26" ht="18.75">
      <c r="L1" s="172" t="s">
        <v>906</v>
      </c>
    </row>
    <row r="2" spans="1:26" ht="18.75">
      <c r="L2" s="80" t="s">
        <v>104</v>
      </c>
    </row>
    <row r="3" spans="1:26" ht="18.75">
      <c r="L3" s="80" t="s">
        <v>105</v>
      </c>
    </row>
    <row r="4" spans="1:26" ht="16.5">
      <c r="A4" s="359" t="s">
        <v>907</v>
      </c>
      <c r="B4" s="359"/>
      <c r="C4" s="359"/>
      <c r="D4" s="359"/>
      <c r="E4" s="359"/>
      <c r="F4" s="359"/>
      <c r="G4" s="359"/>
      <c r="H4" s="359"/>
      <c r="I4" s="359"/>
      <c r="J4" s="359"/>
      <c r="K4" s="359"/>
      <c r="L4" s="359"/>
    </row>
    <row r="5" spans="1:26" ht="16.5">
      <c r="A5" s="360"/>
      <c r="B5" s="360"/>
      <c r="C5" s="360"/>
      <c r="D5" s="360"/>
      <c r="E5" s="360"/>
      <c r="F5" s="360"/>
      <c r="G5" s="360"/>
      <c r="H5" s="360"/>
      <c r="I5" s="360"/>
      <c r="J5" s="360"/>
      <c r="K5" s="360"/>
      <c r="L5" s="360"/>
    </row>
    <row r="6" spans="1:26" ht="15.75">
      <c r="A6" s="327" t="s">
        <v>107</v>
      </c>
      <c r="B6" s="327"/>
      <c r="C6" s="327"/>
      <c r="D6" s="327"/>
      <c r="E6" s="327"/>
      <c r="F6" s="327"/>
      <c r="G6" s="327"/>
      <c r="H6" s="327"/>
      <c r="I6" s="327"/>
      <c r="J6" s="327"/>
      <c r="K6" s="327"/>
      <c r="L6" s="327"/>
      <c r="M6" s="169"/>
      <c r="N6" s="169"/>
      <c r="O6" s="169"/>
      <c r="P6" s="169"/>
      <c r="Q6" s="169"/>
      <c r="R6" s="169"/>
      <c r="S6" s="169"/>
      <c r="T6" s="169"/>
      <c r="U6" s="169"/>
      <c r="V6" s="169"/>
      <c r="W6" s="169"/>
      <c r="X6" s="169"/>
      <c r="Y6" s="169"/>
    </row>
    <row r="7" spans="1:26" ht="15.75">
      <c r="A7" s="52" t="s">
        <v>874</v>
      </c>
      <c r="B7" s="52"/>
      <c r="C7" s="52"/>
      <c r="D7" s="52"/>
      <c r="E7" s="52"/>
      <c r="F7" s="52"/>
      <c r="G7" s="52"/>
      <c r="H7" s="52"/>
      <c r="I7" s="52"/>
      <c r="J7" s="52"/>
      <c r="K7" s="52"/>
      <c r="L7" s="52"/>
      <c r="M7" s="79"/>
      <c r="N7" s="79"/>
      <c r="O7" s="79"/>
      <c r="P7" s="79"/>
      <c r="Q7" s="79"/>
      <c r="R7" s="79"/>
      <c r="S7" s="79"/>
      <c r="T7" s="79"/>
      <c r="U7" s="79"/>
      <c r="V7" s="79"/>
      <c r="W7" s="79"/>
      <c r="X7" s="79"/>
      <c r="Y7" s="79"/>
    </row>
    <row r="8" spans="1:26" ht="15.75">
      <c r="A8" s="52"/>
      <c r="B8" s="52"/>
      <c r="C8" s="52"/>
      <c r="D8" s="52"/>
      <c r="E8" s="52"/>
      <c r="F8" s="52"/>
      <c r="G8" s="52"/>
      <c r="H8" s="52"/>
      <c r="I8" s="52"/>
      <c r="J8" s="52"/>
      <c r="K8" s="52"/>
      <c r="L8" s="52"/>
      <c r="M8" s="79"/>
      <c r="N8" s="79"/>
      <c r="O8" s="79"/>
      <c r="P8" s="79"/>
      <c r="Q8" s="79"/>
      <c r="R8" s="79"/>
      <c r="S8" s="79"/>
      <c r="T8" s="79"/>
      <c r="U8" s="79"/>
      <c r="V8" s="79"/>
      <c r="W8" s="79"/>
      <c r="X8" s="79"/>
      <c r="Y8" s="79"/>
    </row>
    <row r="9" spans="1:26" ht="16.5">
      <c r="A9" s="479" t="s">
        <v>908</v>
      </c>
      <c r="B9" s="479"/>
      <c r="C9" s="479"/>
      <c r="D9" s="479"/>
      <c r="E9" s="479"/>
      <c r="F9" s="479"/>
      <c r="G9" s="479"/>
      <c r="H9" s="479"/>
      <c r="I9" s="479"/>
      <c r="J9" s="479"/>
      <c r="K9" s="479"/>
      <c r="L9" s="479"/>
      <c r="M9" s="363"/>
      <c r="N9" s="363"/>
      <c r="O9" s="363"/>
      <c r="P9" s="363"/>
      <c r="Q9" s="363"/>
      <c r="R9" s="363"/>
      <c r="S9" s="363"/>
      <c r="T9" s="363"/>
      <c r="U9" s="363"/>
      <c r="V9" s="363"/>
      <c r="W9" s="363"/>
      <c r="X9" s="363"/>
      <c r="Y9" s="363"/>
    </row>
    <row r="10" spans="1:26" s="170" customFormat="1" ht="16.5" customHeigh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2"/>
      <c r="Z10" s="2"/>
    </row>
    <row r="11" spans="1:26" s="170" customFormat="1" ht="63" customHeight="1">
      <c r="A11" s="365" t="s">
        <v>55</v>
      </c>
      <c r="B11" s="365" t="s">
        <v>54</v>
      </c>
      <c r="C11" s="365" t="s">
        <v>53</v>
      </c>
      <c r="D11" s="480" t="s">
        <v>909</v>
      </c>
      <c r="E11" s="481"/>
      <c r="F11" s="482"/>
      <c r="G11" s="365" t="s">
        <v>910</v>
      </c>
      <c r="H11" s="379" t="s">
        <v>911</v>
      </c>
      <c r="I11" s="379"/>
      <c r="J11" s="379"/>
      <c r="K11" s="379"/>
      <c r="L11" s="379"/>
      <c r="M11" s="378" t="s">
        <v>912</v>
      </c>
      <c r="N11" s="378"/>
      <c r="O11" s="378"/>
      <c r="P11" s="378"/>
      <c r="Q11" s="373" t="s">
        <v>913</v>
      </c>
      <c r="R11" s="376" t="s">
        <v>914</v>
      </c>
      <c r="S11" s="378" t="s">
        <v>915</v>
      </c>
      <c r="T11" s="378"/>
      <c r="U11" s="378"/>
      <c r="V11" s="378"/>
      <c r="W11" s="370" t="s">
        <v>916</v>
      </c>
      <c r="X11" s="372"/>
      <c r="Y11" s="379" t="s">
        <v>917</v>
      </c>
      <c r="Z11" s="2"/>
    </row>
    <row r="12" spans="1:26" s="170" customFormat="1" ht="213.75" customHeight="1">
      <c r="A12" s="380"/>
      <c r="B12" s="380"/>
      <c r="C12" s="380"/>
      <c r="D12" s="379" t="s">
        <v>918</v>
      </c>
      <c r="E12" s="379"/>
      <c r="F12" s="379" t="s">
        <v>919</v>
      </c>
      <c r="G12" s="380"/>
      <c r="H12" s="365" t="s">
        <v>920</v>
      </c>
      <c r="I12" s="379" t="s">
        <v>921</v>
      </c>
      <c r="J12" s="379"/>
      <c r="K12" s="365" t="s">
        <v>922</v>
      </c>
      <c r="L12" s="365" t="s">
        <v>923</v>
      </c>
      <c r="M12" s="376" t="s">
        <v>924</v>
      </c>
      <c r="N12" s="376" t="s">
        <v>925</v>
      </c>
      <c r="O12" s="377" t="s">
        <v>926</v>
      </c>
      <c r="P12" s="377"/>
      <c r="Q12" s="381"/>
      <c r="R12" s="384"/>
      <c r="S12" s="385" t="s">
        <v>927</v>
      </c>
      <c r="T12" s="385"/>
      <c r="U12" s="366" t="s">
        <v>928</v>
      </c>
      <c r="V12" s="366"/>
      <c r="W12" s="483" t="s">
        <v>929</v>
      </c>
      <c r="X12" s="378" t="s">
        <v>930</v>
      </c>
      <c r="Y12" s="379"/>
      <c r="Z12" s="2"/>
    </row>
    <row r="13" spans="1:26" s="170" customFormat="1" ht="43.5" customHeight="1">
      <c r="A13" s="386"/>
      <c r="B13" s="386"/>
      <c r="C13" s="386"/>
      <c r="D13" s="346" t="s">
        <v>689</v>
      </c>
      <c r="E13" s="346" t="s">
        <v>690</v>
      </c>
      <c r="F13" s="379"/>
      <c r="G13" s="386"/>
      <c r="H13" s="386"/>
      <c r="I13" s="387" t="s">
        <v>691</v>
      </c>
      <c r="J13" s="387" t="s">
        <v>692</v>
      </c>
      <c r="K13" s="386"/>
      <c r="L13" s="386"/>
      <c r="M13" s="388"/>
      <c r="N13" s="388"/>
      <c r="O13" s="389" t="s">
        <v>693</v>
      </c>
      <c r="P13" s="389" t="s">
        <v>694</v>
      </c>
      <c r="Q13" s="390"/>
      <c r="R13" s="388"/>
      <c r="S13" s="392" t="s">
        <v>697</v>
      </c>
      <c r="T13" s="392" t="s">
        <v>698</v>
      </c>
      <c r="U13" s="392" t="s">
        <v>697</v>
      </c>
      <c r="V13" s="392" t="s">
        <v>698</v>
      </c>
      <c r="W13" s="484"/>
      <c r="X13" s="378"/>
      <c r="Y13" s="379"/>
      <c r="Z13" s="2"/>
    </row>
    <row r="14" spans="1:26" s="170" customFormat="1" ht="15" customHeight="1">
      <c r="A14" s="352">
        <v>1</v>
      </c>
      <c r="B14" s="352">
        <v>2</v>
      </c>
      <c r="C14" s="352">
        <v>3</v>
      </c>
      <c r="D14" s="352">
        <v>4</v>
      </c>
      <c r="E14" s="352">
        <v>5</v>
      </c>
      <c r="F14" s="352">
        <v>6</v>
      </c>
      <c r="G14" s="352">
        <v>7</v>
      </c>
      <c r="H14" s="352">
        <v>8</v>
      </c>
      <c r="I14" s="352">
        <v>9</v>
      </c>
      <c r="J14" s="352">
        <v>10</v>
      </c>
      <c r="K14" s="352">
        <v>11</v>
      </c>
      <c r="L14" s="352">
        <v>12</v>
      </c>
      <c r="M14" s="352">
        <v>13</v>
      </c>
      <c r="N14" s="352">
        <v>14</v>
      </c>
      <c r="O14" s="352">
        <v>15</v>
      </c>
      <c r="P14" s="352">
        <v>16</v>
      </c>
      <c r="Q14" s="352">
        <v>17</v>
      </c>
      <c r="R14" s="352">
        <v>18</v>
      </c>
      <c r="S14" s="352">
        <v>19</v>
      </c>
      <c r="T14" s="352">
        <v>20</v>
      </c>
      <c r="U14" s="352">
        <v>21</v>
      </c>
      <c r="V14" s="352">
        <v>22</v>
      </c>
      <c r="W14" s="352">
        <v>23</v>
      </c>
      <c r="X14" s="352">
        <v>24</v>
      </c>
      <c r="Y14" s="352">
        <v>25</v>
      </c>
      <c r="Z14" s="2"/>
    </row>
    <row r="15" spans="1:26" ht="15.75">
      <c r="A15" s="19"/>
      <c r="B15" s="41"/>
      <c r="C15" s="393"/>
      <c r="D15" s="393"/>
      <c r="E15" s="393"/>
      <c r="F15" s="393"/>
      <c r="G15" s="393"/>
      <c r="H15" s="393"/>
      <c r="I15" s="393"/>
      <c r="J15" s="393"/>
      <c r="K15" s="393"/>
      <c r="L15" s="393"/>
      <c r="M15" s="393"/>
      <c r="N15" s="393"/>
      <c r="O15" s="393"/>
      <c r="P15" s="393"/>
      <c r="Q15" s="393"/>
      <c r="R15" s="393"/>
      <c r="S15" s="393"/>
      <c r="T15" s="393"/>
      <c r="U15" s="393"/>
      <c r="V15" s="393"/>
      <c r="W15" s="394"/>
      <c r="X15" s="394"/>
      <c r="Y15" s="394"/>
    </row>
    <row r="16" spans="1:26" ht="15.75">
      <c r="A16" s="19"/>
      <c r="B16" s="485"/>
    </row>
  </sheetData>
  <mergeCells count="31">
    <mergeCell ref="K12:K13"/>
    <mergeCell ref="L12:L13"/>
    <mergeCell ref="M12:M13"/>
    <mergeCell ref="N12:N13"/>
    <mergeCell ref="O12:P12"/>
    <mergeCell ref="S12:T12"/>
    <mergeCell ref="M11:P11"/>
    <mergeCell ref="Q11:Q13"/>
    <mergeCell ref="R11:R13"/>
    <mergeCell ref="S11:V11"/>
    <mergeCell ref="W11:X11"/>
    <mergeCell ref="Y11:Y13"/>
    <mergeCell ref="U12:V12"/>
    <mergeCell ref="W12:W13"/>
    <mergeCell ref="X12:X13"/>
    <mergeCell ref="A11:A13"/>
    <mergeCell ref="B11:B13"/>
    <mergeCell ref="C11:C13"/>
    <mergeCell ref="D11:F11"/>
    <mergeCell ref="G11:G13"/>
    <mergeCell ref="H11:L11"/>
    <mergeCell ref="D12:E12"/>
    <mergeCell ref="F12:F13"/>
    <mergeCell ref="H12:H13"/>
    <mergeCell ref="I12:J12"/>
    <mergeCell ref="A4:L4"/>
    <mergeCell ref="A6:L6"/>
    <mergeCell ref="A7:L7"/>
    <mergeCell ref="A8:L8"/>
    <mergeCell ref="A9:L9"/>
    <mergeCell ref="A10:X10"/>
  </mergeCells>
  <pageMargins left="0.70866141732283472" right="0.70866141732283472" top="0.74803149606299213" bottom="0.74803149606299213" header="0.31496062992125984" footer="0.31496062992125984"/>
  <pageSetup paperSize="8" scale="65" fitToWidth="2" orientation="landscape" r:id="rId1"/>
  <headerFooter differentFirst="1">
    <oddHeader>&amp;C&amp;P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15"/>
  <sheetViews>
    <sheetView view="pageBreakPreview" zoomScale="85" zoomScaleNormal="100" zoomScaleSheetLayoutView="85" workbookViewId="0">
      <selection activeCell="A10" sqref="A10:V10"/>
    </sheetView>
  </sheetViews>
  <sheetFormatPr defaultRowHeight="15"/>
  <cols>
    <col min="1" max="1" width="10.25" style="449" customWidth="1"/>
    <col min="2" max="2" width="21.75" style="449" customWidth="1"/>
    <col min="3" max="3" width="15.75" style="449" customWidth="1"/>
    <col min="4" max="4" width="20.5" style="449" customWidth="1"/>
    <col min="5" max="5" width="11.75" style="449" customWidth="1"/>
    <col min="6" max="6" width="11.125" style="449" customWidth="1"/>
    <col min="7" max="7" width="16.125" style="449" customWidth="1"/>
    <col min="8" max="8" width="17.25" style="449" customWidth="1"/>
    <col min="9" max="9" width="21.125" style="449" customWidth="1"/>
    <col min="10" max="10" width="19.875" style="449" customWidth="1"/>
    <col min="11" max="11" width="15.5" style="449" customWidth="1"/>
    <col min="12" max="12" width="15" style="449" customWidth="1"/>
    <col min="13" max="13" width="14.375" style="449" customWidth="1"/>
    <col min="14" max="14" width="24.5" style="449" customWidth="1"/>
    <col min="15" max="16" width="19.875" style="449" customWidth="1"/>
    <col min="17" max="17" width="14.25" style="3" customWidth="1"/>
    <col min="18" max="18" width="8.625" style="2" customWidth="1"/>
    <col min="19" max="19" width="6.75" style="2" customWidth="1"/>
    <col min="20" max="21" width="9.5" style="2" customWidth="1"/>
    <col min="22" max="22" width="14.5" style="449" customWidth="1"/>
    <col min="23" max="23" width="13.25" style="449" customWidth="1"/>
    <col min="24" max="24" width="13.125" style="449" customWidth="1"/>
    <col min="25" max="16384" width="9" style="449"/>
  </cols>
  <sheetData>
    <row r="1" spans="1:29" s="426" customFormat="1" ht="18.75" customHeight="1">
      <c r="A1" s="425"/>
      <c r="Q1" s="3"/>
      <c r="R1" s="2"/>
      <c r="S1" s="2"/>
      <c r="T1" s="2"/>
      <c r="X1" s="172" t="s">
        <v>931</v>
      </c>
    </row>
    <row r="2" spans="1:29" s="426" customFormat="1" ht="18.75" customHeight="1">
      <c r="A2" s="425"/>
      <c r="Q2" s="3"/>
      <c r="R2" s="2"/>
      <c r="S2" s="2"/>
      <c r="T2" s="2"/>
      <c r="X2" s="80" t="s">
        <v>104</v>
      </c>
    </row>
    <row r="3" spans="1:29" s="426" customFormat="1" ht="18.75">
      <c r="A3" s="427"/>
      <c r="Q3" s="3"/>
      <c r="R3" s="2"/>
      <c r="S3" s="2"/>
      <c r="T3" s="2"/>
      <c r="X3" s="80" t="s">
        <v>105</v>
      </c>
    </row>
    <row r="4" spans="1:29" s="426" customFormat="1" ht="16.5">
      <c r="A4" s="359" t="s">
        <v>932</v>
      </c>
      <c r="B4" s="359"/>
      <c r="C4" s="359"/>
      <c r="D4" s="359"/>
      <c r="E4" s="359"/>
      <c r="F4" s="359"/>
      <c r="G4" s="359"/>
      <c r="H4" s="359"/>
      <c r="I4" s="359"/>
      <c r="J4" s="359"/>
      <c r="K4" s="359"/>
      <c r="L4" s="359"/>
      <c r="M4" s="359"/>
      <c r="N4" s="359"/>
      <c r="O4" s="359"/>
      <c r="P4" s="359"/>
      <c r="Q4" s="359"/>
      <c r="R4" s="359"/>
      <c r="S4" s="359"/>
      <c r="T4" s="359"/>
      <c r="U4" s="359"/>
      <c r="V4" s="359"/>
      <c r="W4" s="359"/>
      <c r="X4" s="359"/>
    </row>
    <row r="5" spans="1:29" s="426" customFormat="1" ht="15.75">
      <c r="A5" s="486"/>
      <c r="B5" s="486"/>
      <c r="C5" s="486"/>
      <c r="D5" s="486"/>
      <c r="E5" s="486"/>
      <c r="F5" s="486"/>
      <c r="G5" s="486"/>
      <c r="H5" s="486"/>
      <c r="I5" s="486"/>
      <c r="J5" s="486"/>
      <c r="K5" s="486"/>
      <c r="L5" s="486"/>
      <c r="M5" s="486"/>
      <c r="N5" s="486"/>
      <c r="O5" s="486"/>
      <c r="P5" s="486"/>
      <c r="Q5" s="486"/>
      <c r="R5" s="486"/>
      <c r="S5" s="486"/>
      <c r="T5" s="486"/>
      <c r="U5" s="486"/>
      <c r="V5" s="486"/>
      <c r="W5" s="486"/>
      <c r="X5" s="486"/>
    </row>
    <row r="6" spans="1:29" s="426" customFormat="1" ht="15.75">
      <c r="A6" s="327" t="s">
        <v>107</v>
      </c>
      <c r="B6" s="327"/>
      <c r="C6" s="327"/>
      <c r="D6" s="327"/>
      <c r="E6" s="327"/>
      <c r="F6" s="327"/>
      <c r="G6" s="327"/>
      <c r="H6" s="327"/>
      <c r="I6" s="327"/>
      <c r="J6" s="327"/>
      <c r="K6" s="327"/>
      <c r="L6" s="327"/>
      <c r="M6" s="327"/>
      <c r="N6" s="327"/>
      <c r="O6" s="327"/>
      <c r="P6" s="327"/>
      <c r="Q6" s="327"/>
      <c r="R6" s="327"/>
      <c r="S6" s="327"/>
      <c r="T6" s="327"/>
      <c r="U6" s="327"/>
      <c r="V6" s="327"/>
      <c r="W6" s="327"/>
      <c r="X6" s="327"/>
      <c r="Y6" s="169"/>
      <c r="Z6" s="169"/>
      <c r="AA6" s="169"/>
      <c r="AB6" s="169"/>
      <c r="AC6" s="169"/>
    </row>
    <row r="7" spans="1:29" s="426" customFormat="1" ht="15.75">
      <c r="A7" s="327" t="s">
        <v>874</v>
      </c>
      <c r="B7" s="327"/>
      <c r="C7" s="327"/>
      <c r="D7" s="327"/>
      <c r="E7" s="327"/>
      <c r="F7" s="327"/>
      <c r="G7" s="327"/>
      <c r="H7" s="327"/>
      <c r="I7" s="327"/>
      <c r="J7" s="327"/>
      <c r="K7" s="327"/>
      <c r="L7" s="327"/>
      <c r="M7" s="327"/>
      <c r="N7" s="327"/>
      <c r="O7" s="327"/>
      <c r="P7" s="327"/>
      <c r="Q7" s="327"/>
      <c r="R7" s="327"/>
      <c r="S7" s="327"/>
      <c r="T7" s="327"/>
      <c r="U7" s="327"/>
      <c r="V7" s="327"/>
      <c r="W7" s="327"/>
      <c r="X7" s="327"/>
      <c r="Y7" s="79"/>
      <c r="Z7" s="79"/>
      <c r="AA7" s="79"/>
      <c r="AB7" s="79"/>
      <c r="AC7" s="79"/>
    </row>
    <row r="8" spans="1:29" s="426" customFormat="1" ht="15.75">
      <c r="A8" s="52"/>
      <c r="B8" s="52"/>
      <c r="C8" s="52"/>
      <c r="D8" s="52"/>
      <c r="E8" s="52"/>
      <c r="F8" s="52"/>
      <c r="G8" s="52"/>
      <c r="H8" s="52"/>
      <c r="I8" s="52"/>
      <c r="J8" s="52"/>
      <c r="K8" s="52"/>
      <c r="L8" s="52"/>
      <c r="M8" s="52"/>
      <c r="N8" s="52"/>
      <c r="O8" s="52"/>
      <c r="P8" s="52"/>
      <c r="Q8" s="52"/>
      <c r="R8" s="52"/>
      <c r="S8" s="52"/>
      <c r="T8" s="52"/>
      <c r="U8" s="52"/>
      <c r="V8" s="52"/>
      <c r="W8" s="52"/>
      <c r="X8" s="52"/>
      <c r="Y8" s="79"/>
      <c r="Z8" s="79"/>
      <c r="AA8" s="79"/>
      <c r="AB8" s="79"/>
      <c r="AC8" s="79"/>
    </row>
    <row r="9" spans="1:29" s="426" customFormat="1" ht="16.5">
      <c r="A9" s="487" t="s">
        <v>908</v>
      </c>
      <c r="B9" s="487"/>
      <c r="C9" s="487"/>
      <c r="D9" s="487"/>
      <c r="E9" s="487"/>
      <c r="F9" s="487"/>
      <c r="G9" s="487"/>
      <c r="H9" s="487"/>
      <c r="I9" s="487"/>
      <c r="J9" s="487"/>
      <c r="K9" s="487"/>
      <c r="L9" s="487"/>
      <c r="M9" s="487"/>
      <c r="N9" s="487"/>
      <c r="O9" s="487"/>
      <c r="P9" s="487"/>
      <c r="Q9" s="487"/>
      <c r="R9" s="487"/>
      <c r="S9" s="487"/>
      <c r="T9" s="487"/>
      <c r="U9" s="487"/>
      <c r="V9" s="487"/>
      <c r="W9" s="487"/>
      <c r="X9" s="487"/>
      <c r="Y9" s="363"/>
      <c r="Z9" s="363"/>
      <c r="AA9" s="363"/>
      <c r="AB9" s="363"/>
      <c r="AC9" s="363"/>
    </row>
    <row r="10" spans="1:29" s="426" customFormat="1" ht="18.75">
      <c r="A10" s="432"/>
      <c r="B10" s="432"/>
      <c r="C10" s="432"/>
      <c r="D10" s="432"/>
      <c r="E10" s="432"/>
      <c r="F10" s="432"/>
      <c r="G10" s="432"/>
      <c r="H10" s="432"/>
      <c r="I10" s="432"/>
      <c r="J10" s="432"/>
      <c r="K10" s="432"/>
      <c r="L10" s="432"/>
      <c r="M10" s="432"/>
      <c r="N10" s="432"/>
      <c r="O10" s="432"/>
      <c r="P10" s="432"/>
      <c r="Q10" s="432"/>
      <c r="R10" s="432"/>
      <c r="S10" s="432"/>
      <c r="T10" s="432"/>
      <c r="U10" s="432"/>
      <c r="V10" s="432"/>
    </row>
    <row r="11" spans="1:29" s="426" customFormat="1" ht="83.25" customHeight="1">
      <c r="A11" s="488" t="s">
        <v>933</v>
      </c>
      <c r="B11" s="488" t="s">
        <v>54</v>
      </c>
      <c r="C11" s="488" t="s">
        <v>829</v>
      </c>
      <c r="D11" s="489" t="s">
        <v>934</v>
      </c>
      <c r="E11" s="490" t="s">
        <v>831</v>
      </c>
      <c r="F11" s="490" t="s">
        <v>832</v>
      </c>
      <c r="G11" s="490" t="s">
        <v>833</v>
      </c>
      <c r="H11" s="488" t="s">
        <v>834</v>
      </c>
      <c r="I11" s="488"/>
      <c r="J11" s="488"/>
      <c r="K11" s="488"/>
      <c r="L11" s="491" t="s">
        <v>835</v>
      </c>
      <c r="M11" s="492"/>
      <c r="N11" s="379" t="s">
        <v>836</v>
      </c>
      <c r="O11" s="379" t="s">
        <v>837</v>
      </c>
      <c r="P11" s="373" t="s">
        <v>935</v>
      </c>
      <c r="Q11" s="493" t="s">
        <v>936</v>
      </c>
      <c r="R11" s="378" t="s">
        <v>937</v>
      </c>
      <c r="S11" s="378"/>
      <c r="T11" s="378"/>
      <c r="U11" s="378"/>
      <c r="V11" s="488" t="s">
        <v>843</v>
      </c>
      <c r="W11" s="488" t="s">
        <v>938</v>
      </c>
      <c r="X11" s="488"/>
    </row>
    <row r="12" spans="1:29" s="16" customFormat="1" ht="96.75" customHeight="1">
      <c r="A12" s="488"/>
      <c r="B12" s="488"/>
      <c r="C12" s="488"/>
      <c r="D12" s="489"/>
      <c r="E12" s="494"/>
      <c r="F12" s="494"/>
      <c r="G12" s="494"/>
      <c r="H12" s="488" t="s">
        <v>845</v>
      </c>
      <c r="I12" s="488" t="s">
        <v>846</v>
      </c>
      <c r="J12" s="488" t="s">
        <v>847</v>
      </c>
      <c r="K12" s="490" t="s">
        <v>848</v>
      </c>
      <c r="L12" s="495"/>
      <c r="M12" s="496"/>
      <c r="N12" s="379"/>
      <c r="O12" s="379"/>
      <c r="P12" s="381"/>
      <c r="Q12" s="497"/>
      <c r="R12" s="480" t="s">
        <v>927</v>
      </c>
      <c r="S12" s="482"/>
      <c r="T12" s="366" t="s">
        <v>928</v>
      </c>
      <c r="U12" s="366"/>
      <c r="V12" s="488"/>
      <c r="W12" s="488"/>
      <c r="X12" s="488"/>
    </row>
    <row r="13" spans="1:29" s="16" customFormat="1" ht="99" customHeight="1">
      <c r="A13" s="488"/>
      <c r="B13" s="488"/>
      <c r="C13" s="488"/>
      <c r="D13" s="489"/>
      <c r="E13" s="498"/>
      <c r="F13" s="498"/>
      <c r="G13" s="498"/>
      <c r="H13" s="488"/>
      <c r="I13" s="488"/>
      <c r="J13" s="488"/>
      <c r="K13" s="498"/>
      <c r="L13" s="346" t="s">
        <v>852</v>
      </c>
      <c r="M13" s="41" t="s">
        <v>853</v>
      </c>
      <c r="N13" s="379"/>
      <c r="O13" s="379"/>
      <c r="P13" s="390"/>
      <c r="Q13" s="499"/>
      <c r="R13" s="392" t="s">
        <v>697</v>
      </c>
      <c r="S13" s="392" t="s">
        <v>698</v>
      </c>
      <c r="T13" s="392" t="s">
        <v>697</v>
      </c>
      <c r="U13" s="392" t="s">
        <v>698</v>
      </c>
      <c r="V13" s="488"/>
      <c r="W13" s="500" t="s">
        <v>854</v>
      </c>
      <c r="X13" s="501" t="s">
        <v>855</v>
      </c>
    </row>
    <row r="14" spans="1:29" s="442" customFormat="1" ht="15.75">
      <c r="A14" s="441">
        <v>1</v>
      </c>
      <c r="B14" s="441">
        <v>2</v>
      </c>
      <c r="C14" s="441">
        <v>3</v>
      </c>
      <c r="D14" s="441">
        <v>4</v>
      </c>
      <c r="E14" s="441">
        <v>5</v>
      </c>
      <c r="F14" s="441">
        <v>6</v>
      </c>
      <c r="G14" s="441">
        <v>7</v>
      </c>
      <c r="H14" s="441">
        <v>8</v>
      </c>
      <c r="I14" s="441">
        <v>9</v>
      </c>
      <c r="J14" s="441">
        <v>10</v>
      </c>
      <c r="K14" s="441">
        <v>11</v>
      </c>
      <c r="L14" s="441">
        <v>12</v>
      </c>
      <c r="M14" s="441">
        <v>13</v>
      </c>
      <c r="N14" s="441">
        <v>14</v>
      </c>
      <c r="O14" s="441">
        <v>15</v>
      </c>
      <c r="P14" s="441">
        <v>16</v>
      </c>
      <c r="Q14" s="441">
        <v>17</v>
      </c>
      <c r="R14" s="441">
        <v>18</v>
      </c>
      <c r="S14" s="441">
        <v>19</v>
      </c>
      <c r="T14" s="441">
        <v>20</v>
      </c>
      <c r="U14" s="441">
        <v>21</v>
      </c>
      <c r="V14" s="441">
        <v>22</v>
      </c>
      <c r="W14" s="441">
        <v>23</v>
      </c>
      <c r="X14" s="441">
        <v>24</v>
      </c>
    </row>
    <row r="15" spans="1:29" ht="15.75">
      <c r="A15" s="502"/>
      <c r="B15" s="444"/>
      <c r="C15" s="503"/>
      <c r="D15" s="503"/>
      <c r="E15" s="503"/>
      <c r="F15" s="503"/>
      <c r="G15" s="503"/>
      <c r="H15" s="504"/>
      <c r="I15" s="504"/>
      <c r="J15" s="504"/>
      <c r="K15" s="504"/>
      <c r="L15" s="503"/>
      <c r="M15" s="503"/>
      <c r="N15" s="503"/>
      <c r="O15" s="503"/>
      <c r="P15" s="503"/>
      <c r="Q15" s="393"/>
      <c r="R15" s="393"/>
      <c r="S15" s="393"/>
      <c r="T15" s="393"/>
      <c r="U15" s="393"/>
      <c r="V15" s="503"/>
      <c r="W15" s="504"/>
      <c r="X15" s="504"/>
    </row>
  </sheetData>
  <mergeCells count="29">
    <mergeCell ref="W11:X12"/>
    <mergeCell ref="H12:H13"/>
    <mergeCell ref="I12:I13"/>
    <mergeCell ref="J12:J13"/>
    <mergeCell ref="K12:K13"/>
    <mergeCell ref="R12:S12"/>
    <mergeCell ref="T12:U12"/>
    <mergeCell ref="N11:N13"/>
    <mergeCell ref="O11:O13"/>
    <mergeCell ref="P11:P13"/>
    <mergeCell ref="Q11:Q13"/>
    <mergeCell ref="R11:U11"/>
    <mergeCell ref="V11:V13"/>
    <mergeCell ref="A10:V10"/>
    <mergeCell ref="A11:A13"/>
    <mergeCell ref="B11:B13"/>
    <mergeCell ref="C11:C13"/>
    <mergeCell ref="D11:D13"/>
    <mergeCell ref="E11:E13"/>
    <mergeCell ref="F11:F13"/>
    <mergeCell ref="G11:G13"/>
    <mergeCell ref="H11:K11"/>
    <mergeCell ref="L11:M12"/>
    <mergeCell ref="A4:X4"/>
    <mergeCell ref="A5:X5"/>
    <mergeCell ref="A6:X6"/>
    <mergeCell ref="A7:X7"/>
    <mergeCell ref="A8:X8"/>
    <mergeCell ref="A9:X9"/>
  </mergeCells>
  <pageMargins left="0.70866141732283472" right="0.70866141732283472" top="0.74803149606299213" bottom="0.74803149606299213" header="0.31496062992125984" footer="0.31496062992125984"/>
  <pageSetup paperSize="8" scale="49" orientation="landscape" r:id="rId1"/>
  <headerFooter differentFirst="1">
    <oddHeader>&amp;C&amp;P</oddHeader>
  </headerFooter>
  <colBreaks count="1" manualBreakCount="1">
    <brk id="13" max="14"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9"/>
  <sheetViews>
    <sheetView view="pageBreakPreview" zoomScale="110" zoomScaleNormal="100" zoomScaleSheetLayoutView="110" workbookViewId="0">
      <selection activeCell="O12" sqref="O12"/>
    </sheetView>
  </sheetViews>
  <sheetFormatPr defaultRowHeight="15.75"/>
  <cols>
    <col min="1" max="1" width="7.25" style="71" customWidth="1"/>
    <col min="2" max="2" width="49.625" style="71" customWidth="1"/>
    <col min="3" max="4" width="11.5" style="71" customWidth="1"/>
    <col min="5" max="5" width="12.375" style="71" customWidth="1"/>
    <col min="6" max="7" width="16.5" style="71" customWidth="1"/>
    <col min="8" max="8" width="14.375" style="71" customWidth="1"/>
    <col min="9" max="9" width="4.5" style="71" customWidth="1"/>
    <col min="10" max="10" width="6" style="71" customWidth="1"/>
    <col min="11" max="12" width="5.75" style="71" customWidth="1"/>
    <col min="13" max="13" width="5" style="71" customWidth="1"/>
    <col min="14" max="14" width="4.75" style="71" customWidth="1"/>
    <col min="15" max="15" width="4.375" style="71" customWidth="1"/>
    <col min="16" max="16" width="4.25" style="71" customWidth="1"/>
    <col min="17" max="17" width="5.75" style="71" customWidth="1"/>
    <col min="18" max="18" width="6.25" style="71" customWidth="1"/>
    <col min="19" max="19" width="4.625" style="71" customWidth="1"/>
    <col min="20" max="20" width="4.375" style="71" customWidth="1"/>
    <col min="21" max="22" width="3.375" style="71" customWidth="1"/>
    <col min="23" max="23" width="4.125" style="71" customWidth="1"/>
    <col min="24" max="26" width="5.75" style="71" customWidth="1"/>
    <col min="27" max="27" width="3.875" style="71" customWidth="1"/>
    <col min="28" max="28" width="4.5" style="71" customWidth="1"/>
    <col min="29" max="29" width="3.875" style="71" customWidth="1"/>
    <col min="30" max="30" width="4.375" style="71" customWidth="1"/>
    <col min="31" max="33" width="5.75" style="71" customWidth="1"/>
    <col min="34" max="34" width="6.125" style="71" customWidth="1"/>
    <col min="35" max="35" width="5.75" style="71" customWidth="1"/>
    <col min="36" max="36" width="6.5" style="71" customWidth="1"/>
    <col min="37" max="37" width="3.5" style="71" customWidth="1"/>
    <col min="38" max="38" width="5.75" style="71" customWidth="1"/>
    <col min="39" max="39" width="16.125" style="71" customWidth="1"/>
    <col min="40" max="40" width="21.25" style="71" customWidth="1"/>
    <col min="41" max="41" width="12.625" style="71" customWidth="1"/>
    <col min="42" max="42" width="22.375" style="71" customWidth="1"/>
    <col min="43" max="43" width="10.875" style="71" customWidth="1"/>
    <col min="44" max="44" width="17.375" style="71" customWidth="1"/>
    <col min="45" max="46" width="4.125" style="71" customWidth="1"/>
    <col min="47" max="47" width="3.75" style="71" customWidth="1"/>
    <col min="48" max="48" width="3.875" style="71" customWidth="1"/>
    <col min="49" max="49" width="4.5" style="71" customWidth="1"/>
    <col min="50" max="50" width="5" style="71" customWidth="1"/>
    <col min="51" max="51" width="5.5" style="71" customWidth="1"/>
    <col min="52" max="52" width="5.75" style="71" customWidth="1"/>
    <col min="53" max="53" width="5.5" style="71" customWidth="1"/>
    <col min="54" max="55" width="5" style="71" customWidth="1"/>
    <col min="56" max="56" width="12.875" style="71" customWidth="1"/>
    <col min="57" max="66" width="5" style="71" customWidth="1"/>
    <col min="67" max="16384" width="9" style="71"/>
  </cols>
  <sheetData>
    <row r="1" spans="1:56" ht="18.75">
      <c r="H1" s="172" t="s">
        <v>939</v>
      </c>
      <c r="N1" s="69"/>
      <c r="O1" s="505"/>
      <c r="P1" s="69"/>
      <c r="Q1" s="69"/>
      <c r="R1" s="69"/>
      <c r="S1" s="69"/>
      <c r="T1" s="69"/>
      <c r="U1" s="69"/>
      <c r="V1" s="69"/>
      <c r="W1" s="69"/>
      <c r="X1" s="69"/>
    </row>
    <row r="2" spans="1:56" ht="18.75">
      <c r="H2" s="80" t="s">
        <v>104</v>
      </c>
      <c r="N2" s="69"/>
      <c r="O2" s="505"/>
      <c r="P2" s="69"/>
      <c r="Q2" s="69"/>
      <c r="R2" s="69"/>
      <c r="S2" s="69"/>
      <c r="T2" s="69"/>
      <c r="U2" s="69"/>
      <c r="V2" s="69"/>
      <c r="W2" s="69"/>
      <c r="X2" s="69"/>
    </row>
    <row r="3" spans="1:56" ht="18.75">
      <c r="H3" s="80" t="s">
        <v>105</v>
      </c>
      <c r="N3" s="69"/>
      <c r="O3" s="505"/>
      <c r="P3" s="69"/>
      <c r="Q3" s="69"/>
      <c r="R3" s="69"/>
      <c r="S3" s="69"/>
      <c r="T3" s="69"/>
      <c r="U3" s="69"/>
      <c r="V3" s="69"/>
      <c r="W3" s="69"/>
      <c r="X3" s="69"/>
    </row>
    <row r="4" spans="1:56" ht="18.75">
      <c r="H4" s="80"/>
      <c r="N4" s="69"/>
      <c r="O4" s="505"/>
      <c r="P4" s="69"/>
      <c r="Q4" s="69"/>
      <c r="R4" s="69"/>
      <c r="S4" s="69"/>
      <c r="T4" s="69"/>
      <c r="U4" s="69"/>
      <c r="V4" s="69"/>
      <c r="W4" s="69"/>
      <c r="X4" s="69"/>
    </row>
    <row r="5" spans="1:56">
      <c r="A5" s="506" t="s">
        <v>940</v>
      </c>
      <c r="B5" s="506"/>
      <c r="C5" s="506"/>
      <c r="D5" s="506"/>
      <c r="E5" s="506"/>
      <c r="F5" s="506"/>
      <c r="G5" s="506"/>
      <c r="H5" s="506"/>
      <c r="N5" s="69"/>
      <c r="O5" s="505"/>
      <c r="P5" s="69"/>
      <c r="Q5" s="69"/>
      <c r="R5" s="69"/>
      <c r="S5" s="69"/>
      <c r="T5" s="69"/>
      <c r="U5" s="69"/>
      <c r="V5" s="69"/>
      <c r="W5" s="69"/>
      <c r="X5" s="69"/>
    </row>
    <row r="6" spans="1:56">
      <c r="I6" s="69"/>
      <c r="J6" s="69"/>
      <c r="K6" s="69"/>
      <c r="L6" s="69"/>
      <c r="M6" s="69"/>
      <c r="N6" s="69"/>
      <c r="O6" s="84"/>
      <c r="P6" s="84"/>
      <c r="Q6" s="84"/>
      <c r="R6" s="84"/>
      <c r="S6" s="84"/>
      <c r="T6" s="84"/>
      <c r="U6" s="84"/>
      <c r="V6" s="84"/>
      <c r="W6" s="84"/>
      <c r="X6" s="84"/>
      <c r="Y6" s="84"/>
      <c r="Z6" s="84"/>
      <c r="AA6" s="84"/>
      <c r="AB6" s="84"/>
      <c r="AC6" s="69"/>
      <c r="AD6" s="84"/>
      <c r="AE6" s="69"/>
      <c r="AF6" s="69"/>
      <c r="AG6" s="69"/>
      <c r="AH6" s="69"/>
      <c r="AI6" s="69"/>
      <c r="AJ6" s="69"/>
      <c r="AK6" s="69"/>
      <c r="AL6" s="69"/>
      <c r="AM6" s="69"/>
      <c r="AN6" s="69"/>
      <c r="AO6" s="69"/>
      <c r="AP6" s="69"/>
      <c r="AQ6" s="69"/>
      <c r="AR6" s="69"/>
      <c r="AS6" s="69"/>
      <c r="AT6" s="69"/>
      <c r="AU6" s="69"/>
    </row>
    <row r="7" spans="1:56">
      <c r="A7" s="327" t="str">
        <f>'[11]17'!A7:H7</f>
        <v>Инвестиционная программа филиал "Волго-Вятский" АО "Оборонэнерго" в границах Республики Марий Эл</v>
      </c>
      <c r="B7" s="327"/>
      <c r="C7" s="327"/>
      <c r="D7" s="327"/>
      <c r="E7" s="327"/>
      <c r="F7" s="327"/>
      <c r="G7" s="327"/>
      <c r="H7" s="327"/>
      <c r="I7" s="169"/>
      <c r="J7" s="169"/>
      <c r="K7" s="169"/>
      <c r="L7" s="169"/>
      <c r="M7" s="169"/>
      <c r="N7" s="169"/>
      <c r="O7" s="84"/>
      <c r="P7" s="84"/>
      <c r="Q7" s="84"/>
      <c r="R7" s="84"/>
      <c r="S7" s="84"/>
      <c r="T7" s="84"/>
      <c r="U7" s="84"/>
      <c r="V7" s="84"/>
      <c r="W7" s="84"/>
      <c r="X7" s="84"/>
      <c r="Y7" s="84"/>
      <c r="Z7" s="84"/>
      <c r="AA7" s="84"/>
      <c r="AB7" s="84"/>
      <c r="AC7" s="69"/>
      <c r="AD7" s="84"/>
      <c r="AE7" s="69"/>
      <c r="AF7" s="69"/>
      <c r="AG7" s="69"/>
      <c r="AH7" s="69"/>
      <c r="AI7" s="69"/>
      <c r="AJ7" s="69"/>
      <c r="AK7" s="69"/>
      <c r="AL7" s="69"/>
      <c r="AM7" s="69"/>
      <c r="AN7" s="69"/>
      <c r="AO7" s="69"/>
      <c r="AP7" s="69"/>
      <c r="AQ7" s="69"/>
      <c r="AR7" s="69"/>
      <c r="AS7" s="69"/>
      <c r="AT7" s="69"/>
      <c r="AU7" s="69"/>
    </row>
    <row r="8" spans="1:56">
      <c r="A8" s="327" t="s">
        <v>57</v>
      </c>
      <c r="B8" s="327"/>
      <c r="C8" s="327"/>
      <c r="D8" s="327"/>
      <c r="E8" s="327"/>
      <c r="F8" s="327"/>
      <c r="G8" s="327"/>
      <c r="H8" s="327"/>
      <c r="I8" s="419"/>
      <c r="J8" s="419"/>
      <c r="K8" s="419"/>
      <c r="L8" s="419"/>
      <c r="M8" s="419"/>
      <c r="N8" s="419"/>
      <c r="O8" s="84"/>
      <c r="P8" s="84"/>
      <c r="Q8" s="84"/>
      <c r="R8" s="84"/>
      <c r="S8" s="84"/>
      <c r="T8" s="84"/>
      <c r="U8" s="84"/>
      <c r="V8" s="84"/>
      <c r="W8" s="84"/>
      <c r="X8" s="84"/>
      <c r="Y8" s="84"/>
      <c r="Z8" s="84"/>
      <c r="AA8" s="84"/>
      <c r="AB8" s="84"/>
      <c r="AC8" s="69"/>
      <c r="AD8" s="84"/>
      <c r="AE8" s="69"/>
      <c r="AF8" s="69"/>
      <c r="AG8" s="69"/>
      <c r="AH8" s="69"/>
      <c r="AI8" s="69"/>
      <c r="AJ8" s="69"/>
      <c r="AK8" s="69"/>
      <c r="AL8" s="69"/>
      <c r="AM8" s="69"/>
      <c r="AN8" s="69"/>
      <c r="AO8" s="69"/>
      <c r="AP8" s="69"/>
      <c r="AQ8" s="69"/>
      <c r="AR8" s="69"/>
      <c r="AS8" s="69"/>
      <c r="AT8" s="69"/>
      <c r="AU8" s="69"/>
    </row>
    <row r="9" spans="1:56">
      <c r="A9" s="69"/>
      <c r="B9" s="69"/>
      <c r="C9" s="69"/>
      <c r="D9" s="69"/>
      <c r="E9" s="69"/>
      <c r="F9" s="69"/>
      <c r="G9" s="69"/>
      <c r="H9" s="69"/>
      <c r="I9" s="69"/>
      <c r="J9" s="69"/>
      <c r="K9" s="69"/>
      <c r="L9" s="69"/>
      <c r="M9" s="69"/>
      <c r="N9" s="69"/>
      <c r="O9" s="84"/>
      <c r="P9" s="84"/>
      <c r="Q9" s="84"/>
      <c r="R9" s="84"/>
      <c r="S9" s="84"/>
      <c r="T9" s="84"/>
      <c r="U9" s="84"/>
      <c r="V9" s="84"/>
      <c r="W9" s="84"/>
      <c r="X9" s="84"/>
      <c r="Y9" s="84"/>
      <c r="Z9" s="84"/>
      <c r="AA9" s="84"/>
      <c r="AB9" s="84"/>
      <c r="AC9" s="69"/>
      <c r="AD9" s="84"/>
      <c r="AE9" s="69"/>
      <c r="AF9" s="69"/>
      <c r="AG9" s="69"/>
      <c r="AH9" s="69"/>
      <c r="AI9" s="69"/>
      <c r="AJ9" s="69"/>
      <c r="AK9" s="69"/>
      <c r="AL9" s="69"/>
      <c r="AM9" s="69"/>
      <c r="AN9" s="69"/>
      <c r="AO9" s="69"/>
      <c r="AP9" s="69"/>
      <c r="AQ9" s="69"/>
      <c r="AR9" s="69"/>
      <c r="AS9" s="69"/>
      <c r="AT9" s="69"/>
      <c r="AU9" s="69"/>
    </row>
    <row r="10" spans="1:56" ht="26.25" customHeight="1">
      <c r="A10" s="211" t="s">
        <v>61</v>
      </c>
      <c r="B10" s="211"/>
      <c r="C10" s="211"/>
      <c r="D10" s="211"/>
      <c r="E10" s="211"/>
      <c r="F10" s="211"/>
      <c r="G10" s="211"/>
      <c r="H10" s="211"/>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M10" s="208"/>
      <c r="AN10" s="208"/>
      <c r="AO10" s="208"/>
      <c r="AP10" s="208"/>
      <c r="AQ10" s="208"/>
      <c r="AR10" s="208"/>
      <c r="AS10" s="208"/>
      <c r="AT10" s="208"/>
      <c r="AU10" s="208"/>
      <c r="AV10" s="208"/>
      <c r="AW10" s="208"/>
      <c r="AX10" s="208"/>
      <c r="AY10" s="208"/>
      <c r="AZ10" s="208"/>
      <c r="BA10" s="208"/>
      <c r="BB10" s="208"/>
      <c r="BC10" s="208"/>
      <c r="BD10" s="208"/>
    </row>
    <row r="11" spans="1:56" ht="15" customHeight="1">
      <c r="A11" s="206"/>
      <c r="B11" s="206"/>
      <c r="C11" s="206"/>
      <c r="D11" s="206"/>
      <c r="E11" s="206"/>
      <c r="F11" s="206"/>
      <c r="G11" s="206"/>
      <c r="H11" s="206"/>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208"/>
      <c r="AL11" s="208"/>
      <c r="AM11" s="208"/>
      <c r="AN11" s="208"/>
      <c r="AO11" s="208"/>
      <c r="AP11" s="208"/>
      <c r="AQ11" s="208"/>
      <c r="AR11" s="208"/>
      <c r="AS11" s="208"/>
      <c r="AT11" s="208"/>
      <c r="AU11" s="208"/>
      <c r="AV11" s="208"/>
      <c r="AW11" s="208"/>
      <c r="AX11" s="208"/>
      <c r="AY11" s="208"/>
      <c r="AZ11" s="208"/>
      <c r="BA11" s="208"/>
      <c r="BB11" s="208"/>
      <c r="BC11" s="208"/>
      <c r="BD11" s="208"/>
    </row>
    <row r="12" spans="1:56" ht="18" customHeight="1">
      <c r="A12" s="211" t="s">
        <v>941</v>
      </c>
      <c r="B12" s="211"/>
      <c r="C12" s="211"/>
      <c r="D12" s="211"/>
      <c r="E12" s="211"/>
      <c r="F12" s="211"/>
      <c r="G12" s="211"/>
      <c r="H12" s="211"/>
      <c r="I12" s="212"/>
      <c r="J12" s="212"/>
      <c r="K12" s="212"/>
      <c r="L12" s="212"/>
      <c r="M12" s="212"/>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208"/>
      <c r="AQ12" s="208"/>
      <c r="AR12" s="208"/>
      <c r="AS12" s="208"/>
      <c r="AT12" s="208"/>
      <c r="AU12" s="208"/>
      <c r="AV12" s="208"/>
      <c r="AW12" s="208"/>
      <c r="AX12" s="208"/>
      <c r="AY12" s="208"/>
      <c r="AZ12" s="208"/>
      <c r="BA12" s="208"/>
      <c r="BB12" s="208"/>
      <c r="BC12" s="208"/>
      <c r="BD12" s="208"/>
    </row>
    <row r="13" spans="1:56" ht="13.5" customHeight="1">
      <c r="A13" s="212" t="s">
        <v>942</v>
      </c>
      <c r="B13" s="212"/>
      <c r="C13" s="212"/>
      <c r="D13" s="212"/>
      <c r="E13" s="212"/>
      <c r="F13" s="212"/>
      <c r="G13" s="212"/>
      <c r="H13" s="212"/>
      <c r="I13" s="212"/>
      <c r="J13" s="212"/>
      <c r="K13" s="212"/>
      <c r="L13" s="212"/>
      <c r="M13" s="212"/>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8"/>
      <c r="AM13" s="208"/>
      <c r="AN13" s="208"/>
      <c r="AO13" s="208"/>
      <c r="AP13" s="208"/>
      <c r="AQ13" s="208"/>
      <c r="AR13" s="208"/>
      <c r="AS13" s="208"/>
      <c r="AT13" s="208"/>
      <c r="AU13" s="208"/>
      <c r="AV13" s="208"/>
      <c r="AW13" s="208"/>
      <c r="AX13" s="208"/>
      <c r="AY13" s="208"/>
      <c r="AZ13" s="208"/>
      <c r="BA13" s="208"/>
      <c r="BB13" s="208"/>
      <c r="BC13" s="208"/>
      <c r="BD13" s="208"/>
    </row>
    <row r="14" spans="1:56" ht="36" customHeight="1">
      <c r="A14" s="507" t="s">
        <v>703</v>
      </c>
      <c r="B14" s="176" t="s">
        <v>943</v>
      </c>
      <c r="C14" s="97" t="s">
        <v>944</v>
      </c>
      <c r="D14" s="508" t="s">
        <v>945</v>
      </c>
      <c r="E14" s="509"/>
      <c r="F14" s="509"/>
      <c r="G14" s="509"/>
      <c r="H14" s="510"/>
      <c r="I14" s="250"/>
      <c r="J14" s="511"/>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row>
    <row r="15" spans="1:56">
      <c r="A15" s="507"/>
      <c r="B15" s="176"/>
      <c r="C15" s="113"/>
      <c r="D15" s="512" t="s">
        <v>946</v>
      </c>
      <c r="E15" s="512" t="s">
        <v>947</v>
      </c>
      <c r="F15" s="512" t="s">
        <v>948</v>
      </c>
      <c r="G15" s="512" t="s">
        <v>949</v>
      </c>
      <c r="H15" s="512" t="s">
        <v>950</v>
      </c>
      <c r="I15" s="250"/>
      <c r="J15" s="511"/>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row>
    <row r="16" spans="1:56">
      <c r="A16" s="513">
        <v>1</v>
      </c>
      <c r="B16" s="514">
        <v>2</v>
      </c>
      <c r="C16" s="513">
        <v>3</v>
      </c>
      <c r="D16" s="512">
        <v>4</v>
      </c>
      <c r="E16" s="513">
        <v>5</v>
      </c>
      <c r="F16" s="512">
        <v>6</v>
      </c>
      <c r="G16" s="512"/>
      <c r="H16" s="512">
        <v>7</v>
      </c>
      <c r="I16" s="250"/>
      <c r="J16" s="511"/>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row>
    <row r="17" spans="1:48" ht="31.5">
      <c r="A17" s="513">
        <v>1</v>
      </c>
      <c r="B17" s="515" t="s">
        <v>951</v>
      </c>
      <c r="C17" s="514" t="s">
        <v>952</v>
      </c>
      <c r="D17" s="516">
        <v>0.1217</v>
      </c>
      <c r="E17" s="517">
        <v>0.11987449999999999</v>
      </c>
      <c r="F17" s="517">
        <v>0.11807638249999999</v>
      </c>
      <c r="G17" s="517">
        <v>0.11630523676249999</v>
      </c>
      <c r="H17" s="518">
        <v>0.11456065821106248</v>
      </c>
      <c r="I17" s="519"/>
      <c r="J17" s="511"/>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row>
    <row r="18" spans="1:48" ht="31.5">
      <c r="A18" s="513">
        <v>2</v>
      </c>
      <c r="B18" s="520" t="s">
        <v>953</v>
      </c>
      <c r="C18" s="514" t="s">
        <v>952</v>
      </c>
      <c r="D18" s="516">
        <v>1</v>
      </c>
      <c r="E18" s="517">
        <v>1</v>
      </c>
      <c r="F18" s="517">
        <v>1</v>
      </c>
      <c r="G18" s="517">
        <v>1</v>
      </c>
      <c r="H18" s="517">
        <v>1</v>
      </c>
      <c r="I18" s="521"/>
      <c r="J18" s="511"/>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row>
    <row r="19" spans="1:48" ht="31.5">
      <c r="A19" s="513">
        <v>3</v>
      </c>
      <c r="B19" s="515" t="s">
        <v>954</v>
      </c>
      <c r="C19" s="514" t="s">
        <v>952</v>
      </c>
      <c r="D19" s="516">
        <v>0.89749999999999996</v>
      </c>
      <c r="E19" s="516">
        <v>0.89749999999999996</v>
      </c>
      <c r="F19" s="516">
        <v>0.89749999999999996</v>
      </c>
      <c r="G19" s="516">
        <v>0.89749999999999996</v>
      </c>
      <c r="H19" s="516">
        <v>0.89749999999999996</v>
      </c>
      <c r="I19" s="522"/>
      <c r="J19" s="511"/>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row>
    <row r="20" spans="1:48">
      <c r="I20" s="250"/>
      <c r="J20" s="250"/>
    </row>
    <row r="21" spans="1:48">
      <c r="I21" s="250"/>
      <c r="J21" s="250"/>
    </row>
    <row r="23" spans="1:48" s="3" customFormat="1" ht="15">
      <c r="A23" s="523" t="s">
        <v>2</v>
      </c>
      <c r="B23" s="523"/>
      <c r="C23" s="523"/>
      <c r="D23" s="524"/>
      <c r="F23" s="525" t="s">
        <v>305</v>
      </c>
      <c r="G23" s="525"/>
    </row>
    <row r="26" spans="1:48">
      <c r="A26" s="526" t="s">
        <v>955</v>
      </c>
      <c r="B26" s="526"/>
      <c r="C26" s="526"/>
      <c r="D26" s="527"/>
      <c r="F26" s="528" t="s">
        <v>486</v>
      </c>
      <c r="G26" s="528"/>
      <c r="I26" s="529"/>
    </row>
    <row r="29" spans="1:48">
      <c r="M29" s="530"/>
    </row>
  </sheetData>
  <mergeCells count="11">
    <mergeCell ref="A23:C23"/>
    <mergeCell ref="A26:C26"/>
    <mergeCell ref="A5:H5"/>
    <mergeCell ref="A7:H7"/>
    <mergeCell ref="A8:H8"/>
    <mergeCell ref="A10:H10"/>
    <mergeCell ref="A12:H12"/>
    <mergeCell ref="A14:A15"/>
    <mergeCell ref="B14:B15"/>
    <mergeCell ref="C14:C15"/>
    <mergeCell ref="D14:H14"/>
  </mergeCells>
  <pageMargins left="0.70866141732283472" right="0.70866141732283472" top="0.74803149606299213" bottom="0.74803149606299213" header="0.31496062992125984" footer="0.31496062992125984"/>
  <pageSetup paperSize="9" scale="5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7"/>
  <sheetViews>
    <sheetView view="pageBreakPreview" zoomScaleNormal="100" zoomScaleSheetLayoutView="100" workbookViewId="0">
      <selection activeCell="A8" sqref="A8"/>
    </sheetView>
  </sheetViews>
  <sheetFormatPr defaultRowHeight="15.75"/>
  <cols>
    <col min="2" max="2" width="77" customWidth="1"/>
  </cols>
  <sheetData>
    <row r="1" spans="1:10" ht="18.75">
      <c r="A1" s="531"/>
      <c r="B1" s="172" t="s">
        <v>956</v>
      </c>
      <c r="C1" s="2"/>
      <c r="D1" s="2"/>
      <c r="E1" s="2"/>
      <c r="F1" s="2"/>
      <c r="G1" s="2"/>
      <c r="H1" s="2"/>
      <c r="I1" s="2"/>
    </row>
    <row r="2" spans="1:10" ht="18.75">
      <c r="A2" s="531"/>
      <c r="B2" s="80" t="s">
        <v>104</v>
      </c>
      <c r="C2" s="2"/>
      <c r="D2" s="2"/>
      <c r="E2" s="2"/>
      <c r="F2" s="2"/>
      <c r="G2" s="2"/>
      <c r="H2" s="2"/>
      <c r="I2" s="2"/>
    </row>
    <row r="3" spans="1:10" ht="18.75">
      <c r="A3" s="531"/>
      <c r="B3" s="80" t="s">
        <v>105</v>
      </c>
      <c r="C3" s="2"/>
      <c r="D3" s="2"/>
      <c r="E3" s="2"/>
      <c r="F3" s="2"/>
      <c r="G3" s="2"/>
      <c r="H3" s="2"/>
      <c r="I3" s="2"/>
    </row>
    <row r="4" spans="1:10" ht="18.75">
      <c r="A4" s="531"/>
      <c r="B4" s="80"/>
      <c r="C4" s="2"/>
      <c r="D4" s="2"/>
      <c r="E4" s="2"/>
      <c r="F4" s="2"/>
      <c r="G4" s="2"/>
      <c r="H4" s="2"/>
      <c r="I4" s="2"/>
    </row>
    <row r="5" spans="1:10" ht="171" customHeight="1">
      <c r="A5" s="532" t="s">
        <v>957</v>
      </c>
      <c r="B5" s="532"/>
      <c r="C5" s="533"/>
      <c r="D5" s="533"/>
      <c r="E5" s="533"/>
      <c r="F5" s="533"/>
      <c r="G5" s="533"/>
      <c r="H5" s="533"/>
      <c r="I5" s="533"/>
      <c r="J5" s="533"/>
    </row>
    <row r="6" spans="1:10" ht="20.25" customHeight="1">
      <c r="A6" s="534"/>
      <c r="B6" s="534"/>
      <c r="C6" s="533"/>
      <c r="D6" s="533"/>
      <c r="E6" s="533"/>
      <c r="F6" s="533"/>
      <c r="G6" s="533"/>
      <c r="H6" s="533"/>
      <c r="I6" s="533"/>
      <c r="J6" s="533"/>
    </row>
    <row r="7" spans="1:10" ht="18.75">
      <c r="A7" s="54" t="s">
        <v>61</v>
      </c>
      <c r="B7" s="54"/>
      <c r="C7" s="534"/>
      <c r="D7" s="534"/>
      <c r="E7" s="534"/>
      <c r="F7" s="2"/>
      <c r="G7" s="2"/>
      <c r="H7" s="2"/>
      <c r="I7" s="2"/>
      <c r="J7" s="2"/>
    </row>
    <row r="9" spans="1:10" ht="69" customHeight="1">
      <c r="A9" s="144" t="s">
        <v>703</v>
      </c>
      <c r="B9" s="514" t="s">
        <v>958</v>
      </c>
    </row>
    <row r="10" spans="1:10">
      <c r="A10" s="535">
        <v>1</v>
      </c>
      <c r="B10" s="535">
        <v>2</v>
      </c>
    </row>
    <row r="11" spans="1:10">
      <c r="A11" s="144">
        <v>1</v>
      </c>
      <c r="B11" s="536" t="s">
        <v>13</v>
      </c>
    </row>
    <row r="17" spans="1:6">
      <c r="A17" s="537" t="s">
        <v>0</v>
      </c>
      <c r="B17" s="537"/>
      <c r="C17" s="538"/>
      <c r="D17" s="71"/>
      <c r="E17" s="539"/>
      <c r="F17" s="71"/>
    </row>
  </sheetData>
  <mergeCells count="3">
    <mergeCell ref="A5:B5"/>
    <mergeCell ref="A7:B7"/>
    <mergeCell ref="A17:B17"/>
  </mergeCells>
  <pageMargins left="0.70866141732283472" right="0.70866141732283472" top="0.74803149606299213" bottom="0.74803149606299213" header="0.31496062992125984" footer="0.31496062992125984"/>
  <pageSetup paperSize="9" scale="9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9"/>
  <sheetViews>
    <sheetView zoomScale="70" zoomScaleNormal="70" workbookViewId="0">
      <selection activeCell="G61" sqref="G61"/>
    </sheetView>
  </sheetViews>
  <sheetFormatPr defaultColWidth="9" defaultRowHeight="15.75"/>
  <cols>
    <col min="1" max="1" width="8.875" style="540" customWidth="1"/>
    <col min="2" max="2" width="74.625" style="541" customWidth="1"/>
    <col min="3" max="3" width="10.75" style="542" customWidth="1"/>
    <col min="4" max="4" width="12.625" style="543" customWidth="1"/>
    <col min="5" max="5" width="13.375" style="543" customWidth="1"/>
    <col min="6" max="6" width="15.375" style="543" customWidth="1"/>
    <col min="7" max="18" width="13.75" style="543" customWidth="1"/>
    <col min="19" max="19" width="91.875" style="543" customWidth="1"/>
    <col min="20" max="20" width="157.375" style="543" customWidth="1"/>
    <col min="21" max="260" width="9" style="543"/>
    <col min="261" max="261" width="8.875" style="543" customWidth="1"/>
    <col min="262" max="262" width="74.625" style="543" customWidth="1"/>
    <col min="263" max="263" width="10.75" style="543" customWidth="1"/>
    <col min="264" max="264" width="8.375" style="543" bestFit="1" customWidth="1"/>
    <col min="265" max="265" width="8.625" style="543" customWidth="1"/>
    <col min="266" max="266" width="9" style="543" customWidth="1"/>
    <col min="267" max="267" width="13.375" style="543" customWidth="1"/>
    <col min="268" max="268" width="17.875" style="543" customWidth="1"/>
    <col min="269" max="269" width="13.25" style="543" customWidth="1"/>
    <col min="270" max="270" width="17.375" style="543" customWidth="1"/>
    <col min="271" max="271" width="13.125" style="543" customWidth="1"/>
    <col min="272" max="272" width="16.5" style="543" customWidth="1"/>
    <col min="273" max="273" width="13.25" style="543" customWidth="1"/>
    <col min="274" max="274" width="17.125" style="543" customWidth="1"/>
    <col min="275" max="275" width="91.875" style="543" customWidth="1"/>
    <col min="276" max="276" width="157.375" style="543" customWidth="1"/>
    <col min="277" max="516" width="9" style="543"/>
    <col min="517" max="517" width="8.875" style="543" customWidth="1"/>
    <col min="518" max="518" width="74.625" style="543" customWidth="1"/>
    <col min="519" max="519" width="10.75" style="543" customWidth="1"/>
    <col min="520" max="520" width="8.375" style="543" bestFit="1" customWidth="1"/>
    <col min="521" max="521" width="8.625" style="543" customWidth="1"/>
    <col min="522" max="522" width="9" style="543" customWidth="1"/>
    <col min="523" max="523" width="13.375" style="543" customWidth="1"/>
    <col min="524" max="524" width="17.875" style="543" customWidth="1"/>
    <col min="525" max="525" width="13.25" style="543" customWidth="1"/>
    <col min="526" max="526" width="17.375" style="543" customWidth="1"/>
    <col min="527" max="527" width="13.125" style="543" customWidth="1"/>
    <col min="528" max="528" width="16.5" style="543" customWidth="1"/>
    <col min="529" max="529" width="13.25" style="543" customWidth="1"/>
    <col min="530" max="530" width="17.125" style="543" customWidth="1"/>
    <col min="531" max="531" width="91.875" style="543" customWidth="1"/>
    <col min="532" max="532" width="157.375" style="543" customWidth="1"/>
    <col min="533" max="772" width="9" style="543"/>
    <col min="773" max="773" width="8.875" style="543" customWidth="1"/>
    <col min="774" max="774" width="74.625" style="543" customWidth="1"/>
    <col min="775" max="775" width="10.75" style="543" customWidth="1"/>
    <col min="776" max="776" width="8.375" style="543" bestFit="1" customWidth="1"/>
    <col min="777" max="777" width="8.625" style="543" customWidth="1"/>
    <col min="778" max="778" width="9" style="543" customWidth="1"/>
    <col min="779" max="779" width="13.375" style="543" customWidth="1"/>
    <col min="780" max="780" width="17.875" style="543" customWidth="1"/>
    <col min="781" max="781" width="13.25" style="543" customWidth="1"/>
    <col min="782" max="782" width="17.375" style="543" customWidth="1"/>
    <col min="783" max="783" width="13.125" style="543" customWidth="1"/>
    <col min="784" max="784" width="16.5" style="543" customWidth="1"/>
    <col min="785" max="785" width="13.25" style="543" customWidth="1"/>
    <col min="786" max="786" width="17.125" style="543" customWidth="1"/>
    <col min="787" max="787" width="91.875" style="543" customWidth="1"/>
    <col min="788" max="788" width="157.375" style="543" customWidth="1"/>
    <col min="789" max="1028" width="9" style="543"/>
    <col min="1029" max="1029" width="8.875" style="543" customWidth="1"/>
    <col min="1030" max="1030" width="74.625" style="543" customWidth="1"/>
    <col min="1031" max="1031" width="10.75" style="543" customWidth="1"/>
    <col min="1032" max="1032" width="8.375" style="543" bestFit="1" customWidth="1"/>
    <col min="1033" max="1033" width="8.625" style="543" customWidth="1"/>
    <col min="1034" max="1034" width="9" style="543" customWidth="1"/>
    <col min="1035" max="1035" width="13.375" style="543" customWidth="1"/>
    <col min="1036" max="1036" width="17.875" style="543" customWidth="1"/>
    <col min="1037" max="1037" width="13.25" style="543" customWidth="1"/>
    <col min="1038" max="1038" width="17.375" style="543" customWidth="1"/>
    <col min="1039" max="1039" width="13.125" style="543" customWidth="1"/>
    <col min="1040" max="1040" width="16.5" style="543" customWidth="1"/>
    <col min="1041" max="1041" width="13.25" style="543" customWidth="1"/>
    <col min="1042" max="1042" width="17.125" style="543" customWidth="1"/>
    <col min="1043" max="1043" width="91.875" style="543" customWidth="1"/>
    <col min="1044" max="1044" width="157.375" style="543" customWidth="1"/>
    <col min="1045" max="1284" width="9" style="543"/>
    <col min="1285" max="1285" width="8.875" style="543" customWidth="1"/>
    <col min="1286" max="1286" width="74.625" style="543" customWidth="1"/>
    <col min="1287" max="1287" width="10.75" style="543" customWidth="1"/>
    <col min="1288" max="1288" width="8.375" style="543" bestFit="1" customWidth="1"/>
    <col min="1289" max="1289" width="8.625" style="543" customWidth="1"/>
    <col min="1290" max="1290" width="9" style="543" customWidth="1"/>
    <col min="1291" max="1291" width="13.375" style="543" customWidth="1"/>
    <col min="1292" max="1292" width="17.875" style="543" customWidth="1"/>
    <col min="1293" max="1293" width="13.25" style="543" customWidth="1"/>
    <col min="1294" max="1294" width="17.375" style="543" customWidth="1"/>
    <col min="1295" max="1295" width="13.125" style="543" customWidth="1"/>
    <col min="1296" max="1296" width="16.5" style="543" customWidth="1"/>
    <col min="1297" max="1297" width="13.25" style="543" customWidth="1"/>
    <col min="1298" max="1298" width="17.125" style="543" customWidth="1"/>
    <col min="1299" max="1299" width="91.875" style="543" customWidth="1"/>
    <col min="1300" max="1300" width="157.375" style="543" customWidth="1"/>
    <col min="1301" max="1540" width="9" style="543"/>
    <col min="1541" max="1541" width="8.875" style="543" customWidth="1"/>
    <col min="1542" max="1542" width="74.625" style="543" customWidth="1"/>
    <col min="1543" max="1543" width="10.75" style="543" customWidth="1"/>
    <col min="1544" max="1544" width="8.375" style="543" bestFit="1" customWidth="1"/>
    <col min="1545" max="1545" width="8.625" style="543" customWidth="1"/>
    <col min="1546" max="1546" width="9" style="543" customWidth="1"/>
    <col min="1547" max="1547" width="13.375" style="543" customWidth="1"/>
    <col min="1548" max="1548" width="17.875" style="543" customWidth="1"/>
    <col min="1549" max="1549" width="13.25" style="543" customWidth="1"/>
    <col min="1550" max="1550" width="17.375" style="543" customWidth="1"/>
    <col min="1551" max="1551" width="13.125" style="543" customWidth="1"/>
    <col min="1552" max="1552" width="16.5" style="543" customWidth="1"/>
    <col min="1553" max="1553" width="13.25" style="543" customWidth="1"/>
    <col min="1554" max="1554" width="17.125" style="543" customWidth="1"/>
    <col min="1555" max="1555" width="91.875" style="543" customWidth="1"/>
    <col min="1556" max="1556" width="157.375" style="543" customWidth="1"/>
    <col min="1557" max="1796" width="9" style="543"/>
    <col min="1797" max="1797" width="8.875" style="543" customWidth="1"/>
    <col min="1798" max="1798" width="74.625" style="543" customWidth="1"/>
    <col min="1799" max="1799" width="10.75" style="543" customWidth="1"/>
    <col min="1800" max="1800" width="8.375" style="543" bestFit="1" customWidth="1"/>
    <col min="1801" max="1801" width="8.625" style="543" customWidth="1"/>
    <col min="1802" max="1802" width="9" style="543" customWidth="1"/>
    <col min="1803" max="1803" width="13.375" style="543" customWidth="1"/>
    <col min="1804" max="1804" width="17.875" style="543" customWidth="1"/>
    <col min="1805" max="1805" width="13.25" style="543" customWidth="1"/>
    <col min="1806" max="1806" width="17.375" style="543" customWidth="1"/>
    <col min="1807" max="1807" width="13.125" style="543" customWidth="1"/>
    <col min="1808" max="1808" width="16.5" style="543" customWidth="1"/>
    <col min="1809" max="1809" width="13.25" style="543" customWidth="1"/>
    <col min="1810" max="1810" width="17.125" style="543" customWidth="1"/>
    <col min="1811" max="1811" width="91.875" style="543" customWidth="1"/>
    <col min="1812" max="1812" width="157.375" style="543" customWidth="1"/>
    <col min="1813" max="2052" width="9" style="543"/>
    <col min="2053" max="2053" width="8.875" style="543" customWidth="1"/>
    <col min="2054" max="2054" width="74.625" style="543" customWidth="1"/>
    <col min="2055" max="2055" width="10.75" style="543" customWidth="1"/>
    <col min="2056" max="2056" width="8.375" style="543" bestFit="1" customWidth="1"/>
    <col min="2057" max="2057" width="8.625" style="543" customWidth="1"/>
    <col min="2058" max="2058" width="9" style="543" customWidth="1"/>
    <col min="2059" max="2059" width="13.375" style="543" customWidth="1"/>
    <col min="2060" max="2060" width="17.875" style="543" customWidth="1"/>
    <col min="2061" max="2061" width="13.25" style="543" customWidth="1"/>
    <col min="2062" max="2062" width="17.375" style="543" customWidth="1"/>
    <col min="2063" max="2063" width="13.125" style="543" customWidth="1"/>
    <col min="2064" max="2064" width="16.5" style="543" customWidth="1"/>
    <col min="2065" max="2065" width="13.25" style="543" customWidth="1"/>
    <col min="2066" max="2066" width="17.125" style="543" customWidth="1"/>
    <col min="2067" max="2067" width="91.875" style="543" customWidth="1"/>
    <col min="2068" max="2068" width="157.375" style="543" customWidth="1"/>
    <col min="2069" max="2308" width="9" style="543"/>
    <col min="2309" max="2309" width="8.875" style="543" customWidth="1"/>
    <col min="2310" max="2310" width="74.625" style="543" customWidth="1"/>
    <col min="2311" max="2311" width="10.75" style="543" customWidth="1"/>
    <col min="2312" max="2312" width="8.375" style="543" bestFit="1" customWidth="1"/>
    <col min="2313" max="2313" width="8.625" style="543" customWidth="1"/>
    <col min="2314" max="2314" width="9" style="543" customWidth="1"/>
    <col min="2315" max="2315" width="13.375" style="543" customWidth="1"/>
    <col min="2316" max="2316" width="17.875" style="543" customWidth="1"/>
    <col min="2317" max="2317" width="13.25" style="543" customWidth="1"/>
    <col min="2318" max="2318" width="17.375" style="543" customWidth="1"/>
    <col min="2319" max="2319" width="13.125" style="543" customWidth="1"/>
    <col min="2320" max="2320" width="16.5" style="543" customWidth="1"/>
    <col min="2321" max="2321" width="13.25" style="543" customWidth="1"/>
    <col min="2322" max="2322" width="17.125" style="543" customWidth="1"/>
    <col min="2323" max="2323" width="91.875" style="543" customWidth="1"/>
    <col min="2324" max="2324" width="157.375" style="543" customWidth="1"/>
    <col min="2325" max="2564" width="9" style="543"/>
    <col min="2565" max="2565" width="8.875" style="543" customWidth="1"/>
    <col min="2566" max="2566" width="74.625" style="543" customWidth="1"/>
    <col min="2567" max="2567" width="10.75" style="543" customWidth="1"/>
    <col min="2568" max="2568" width="8.375" style="543" bestFit="1" customWidth="1"/>
    <col min="2569" max="2569" width="8.625" style="543" customWidth="1"/>
    <col min="2570" max="2570" width="9" style="543" customWidth="1"/>
    <col min="2571" max="2571" width="13.375" style="543" customWidth="1"/>
    <col min="2572" max="2572" width="17.875" style="543" customWidth="1"/>
    <col min="2573" max="2573" width="13.25" style="543" customWidth="1"/>
    <col min="2574" max="2574" width="17.375" style="543" customWidth="1"/>
    <col min="2575" max="2575" width="13.125" style="543" customWidth="1"/>
    <col min="2576" max="2576" width="16.5" style="543" customWidth="1"/>
    <col min="2577" max="2577" width="13.25" style="543" customWidth="1"/>
    <col min="2578" max="2578" width="17.125" style="543" customWidth="1"/>
    <col min="2579" max="2579" width="91.875" style="543" customWidth="1"/>
    <col min="2580" max="2580" width="157.375" style="543" customWidth="1"/>
    <col min="2581" max="2820" width="9" style="543"/>
    <col min="2821" max="2821" width="8.875" style="543" customWidth="1"/>
    <col min="2822" max="2822" width="74.625" style="543" customWidth="1"/>
    <col min="2823" max="2823" width="10.75" style="543" customWidth="1"/>
    <col min="2824" max="2824" width="8.375" style="543" bestFit="1" customWidth="1"/>
    <col min="2825" max="2825" width="8.625" style="543" customWidth="1"/>
    <col min="2826" max="2826" width="9" style="543" customWidth="1"/>
    <col min="2827" max="2827" width="13.375" style="543" customWidth="1"/>
    <col min="2828" max="2828" width="17.875" style="543" customWidth="1"/>
    <col min="2829" max="2829" width="13.25" style="543" customWidth="1"/>
    <col min="2830" max="2830" width="17.375" style="543" customWidth="1"/>
    <col min="2831" max="2831" width="13.125" style="543" customWidth="1"/>
    <col min="2832" max="2832" width="16.5" style="543" customWidth="1"/>
    <col min="2833" max="2833" width="13.25" style="543" customWidth="1"/>
    <col min="2834" max="2834" width="17.125" style="543" customWidth="1"/>
    <col min="2835" max="2835" width="91.875" style="543" customWidth="1"/>
    <col min="2836" max="2836" width="157.375" style="543" customWidth="1"/>
    <col min="2837" max="3076" width="9" style="543"/>
    <col min="3077" max="3077" width="8.875" style="543" customWidth="1"/>
    <col min="3078" max="3078" width="74.625" style="543" customWidth="1"/>
    <col min="3079" max="3079" width="10.75" style="543" customWidth="1"/>
    <col min="3080" max="3080" width="8.375" style="543" bestFit="1" customWidth="1"/>
    <col min="3081" max="3081" width="8.625" style="543" customWidth="1"/>
    <col min="3082" max="3082" width="9" style="543" customWidth="1"/>
    <col min="3083" max="3083" width="13.375" style="543" customWidth="1"/>
    <col min="3084" max="3084" width="17.875" style="543" customWidth="1"/>
    <col min="3085" max="3085" width="13.25" style="543" customWidth="1"/>
    <col min="3086" max="3086" width="17.375" style="543" customWidth="1"/>
    <col min="3087" max="3087" width="13.125" style="543" customWidth="1"/>
    <col min="3088" max="3088" width="16.5" style="543" customWidth="1"/>
    <col min="3089" max="3089" width="13.25" style="543" customWidth="1"/>
    <col min="3090" max="3090" width="17.125" style="543" customWidth="1"/>
    <col min="3091" max="3091" width="91.875" style="543" customWidth="1"/>
    <col min="3092" max="3092" width="157.375" style="543" customWidth="1"/>
    <col min="3093" max="3332" width="9" style="543"/>
    <col min="3333" max="3333" width="8.875" style="543" customWidth="1"/>
    <col min="3334" max="3334" width="74.625" style="543" customWidth="1"/>
    <col min="3335" max="3335" width="10.75" style="543" customWidth="1"/>
    <col min="3336" max="3336" width="8.375" style="543" bestFit="1" customWidth="1"/>
    <col min="3337" max="3337" width="8.625" style="543" customWidth="1"/>
    <col min="3338" max="3338" width="9" style="543" customWidth="1"/>
    <col min="3339" max="3339" width="13.375" style="543" customWidth="1"/>
    <col min="3340" max="3340" width="17.875" style="543" customWidth="1"/>
    <col min="3341" max="3341" width="13.25" style="543" customWidth="1"/>
    <col min="3342" max="3342" width="17.375" style="543" customWidth="1"/>
    <col min="3343" max="3343" width="13.125" style="543" customWidth="1"/>
    <col min="3344" max="3344" width="16.5" style="543" customWidth="1"/>
    <col min="3345" max="3345" width="13.25" style="543" customWidth="1"/>
    <col min="3346" max="3346" width="17.125" style="543" customWidth="1"/>
    <col min="3347" max="3347" width="91.875" style="543" customWidth="1"/>
    <col min="3348" max="3348" width="157.375" style="543" customWidth="1"/>
    <col min="3349" max="3588" width="9" style="543"/>
    <col min="3589" max="3589" width="8.875" style="543" customWidth="1"/>
    <col min="3590" max="3590" width="74.625" style="543" customWidth="1"/>
    <col min="3591" max="3591" width="10.75" style="543" customWidth="1"/>
    <col min="3592" max="3592" width="8.375" style="543" bestFit="1" customWidth="1"/>
    <col min="3593" max="3593" width="8.625" style="543" customWidth="1"/>
    <col min="3594" max="3594" width="9" style="543" customWidth="1"/>
    <col min="3595" max="3595" width="13.375" style="543" customWidth="1"/>
    <col min="3596" max="3596" width="17.875" style="543" customWidth="1"/>
    <col min="3597" max="3597" width="13.25" style="543" customWidth="1"/>
    <col min="3598" max="3598" width="17.375" style="543" customWidth="1"/>
    <col min="3599" max="3599" width="13.125" style="543" customWidth="1"/>
    <col min="3600" max="3600" width="16.5" style="543" customWidth="1"/>
    <col min="3601" max="3601" width="13.25" style="543" customWidth="1"/>
    <col min="3602" max="3602" width="17.125" style="543" customWidth="1"/>
    <col min="3603" max="3603" width="91.875" style="543" customWidth="1"/>
    <col min="3604" max="3604" width="157.375" style="543" customWidth="1"/>
    <col min="3605" max="3844" width="9" style="543"/>
    <col min="3845" max="3845" width="8.875" style="543" customWidth="1"/>
    <col min="3846" max="3846" width="74.625" style="543" customWidth="1"/>
    <col min="3847" max="3847" width="10.75" style="543" customWidth="1"/>
    <col min="3848" max="3848" width="8.375" style="543" bestFit="1" customWidth="1"/>
    <col min="3849" max="3849" width="8.625" style="543" customWidth="1"/>
    <col min="3850" max="3850" width="9" style="543" customWidth="1"/>
    <col min="3851" max="3851" width="13.375" style="543" customWidth="1"/>
    <col min="3852" max="3852" width="17.875" style="543" customWidth="1"/>
    <col min="3853" max="3853" width="13.25" style="543" customWidth="1"/>
    <col min="3854" max="3854" width="17.375" style="543" customWidth="1"/>
    <col min="3855" max="3855" width="13.125" style="543" customWidth="1"/>
    <col min="3856" max="3856" width="16.5" style="543" customWidth="1"/>
    <col min="3857" max="3857" width="13.25" style="543" customWidth="1"/>
    <col min="3858" max="3858" width="17.125" style="543" customWidth="1"/>
    <col min="3859" max="3859" width="91.875" style="543" customWidth="1"/>
    <col min="3860" max="3860" width="157.375" style="543" customWidth="1"/>
    <col min="3861" max="4100" width="9" style="543"/>
    <col min="4101" max="4101" width="8.875" style="543" customWidth="1"/>
    <col min="4102" max="4102" width="74.625" style="543" customWidth="1"/>
    <col min="4103" max="4103" width="10.75" style="543" customWidth="1"/>
    <col min="4104" max="4104" width="8.375" style="543" bestFit="1" customWidth="1"/>
    <col min="4105" max="4105" width="8.625" style="543" customWidth="1"/>
    <col min="4106" max="4106" width="9" style="543" customWidth="1"/>
    <col min="4107" max="4107" width="13.375" style="543" customWidth="1"/>
    <col min="4108" max="4108" width="17.875" style="543" customWidth="1"/>
    <col min="4109" max="4109" width="13.25" style="543" customWidth="1"/>
    <col min="4110" max="4110" width="17.375" style="543" customWidth="1"/>
    <col min="4111" max="4111" width="13.125" style="543" customWidth="1"/>
    <col min="4112" max="4112" width="16.5" style="543" customWidth="1"/>
    <col min="4113" max="4113" width="13.25" style="543" customWidth="1"/>
    <col min="4114" max="4114" width="17.125" style="543" customWidth="1"/>
    <col min="4115" max="4115" width="91.875" style="543" customWidth="1"/>
    <col min="4116" max="4116" width="157.375" style="543" customWidth="1"/>
    <col min="4117" max="4356" width="9" style="543"/>
    <col min="4357" max="4357" width="8.875" style="543" customWidth="1"/>
    <col min="4358" max="4358" width="74.625" style="543" customWidth="1"/>
    <col min="4359" max="4359" width="10.75" style="543" customWidth="1"/>
    <col min="4360" max="4360" width="8.375" style="543" bestFit="1" customWidth="1"/>
    <col min="4361" max="4361" width="8.625" style="543" customWidth="1"/>
    <col min="4362" max="4362" width="9" style="543" customWidth="1"/>
    <col min="4363" max="4363" width="13.375" style="543" customWidth="1"/>
    <col min="4364" max="4364" width="17.875" style="543" customWidth="1"/>
    <col min="4365" max="4365" width="13.25" style="543" customWidth="1"/>
    <col min="4366" max="4366" width="17.375" style="543" customWidth="1"/>
    <col min="4367" max="4367" width="13.125" style="543" customWidth="1"/>
    <col min="4368" max="4368" width="16.5" style="543" customWidth="1"/>
    <col min="4369" max="4369" width="13.25" style="543" customWidth="1"/>
    <col min="4370" max="4370" width="17.125" style="543" customWidth="1"/>
    <col min="4371" max="4371" width="91.875" style="543" customWidth="1"/>
    <col min="4372" max="4372" width="157.375" style="543" customWidth="1"/>
    <col min="4373" max="4612" width="9" style="543"/>
    <col min="4613" max="4613" width="8.875" style="543" customWidth="1"/>
    <col min="4614" max="4614" width="74.625" style="543" customWidth="1"/>
    <col min="4615" max="4615" width="10.75" style="543" customWidth="1"/>
    <col min="4616" max="4616" width="8.375" style="543" bestFit="1" customWidth="1"/>
    <col min="4617" max="4617" width="8.625" style="543" customWidth="1"/>
    <col min="4618" max="4618" width="9" style="543" customWidth="1"/>
    <col min="4619" max="4619" width="13.375" style="543" customWidth="1"/>
    <col min="4620" max="4620" width="17.875" style="543" customWidth="1"/>
    <col min="4621" max="4621" width="13.25" style="543" customWidth="1"/>
    <col min="4622" max="4622" width="17.375" style="543" customWidth="1"/>
    <col min="4623" max="4623" width="13.125" style="543" customWidth="1"/>
    <col min="4624" max="4624" width="16.5" style="543" customWidth="1"/>
    <col min="4625" max="4625" width="13.25" style="543" customWidth="1"/>
    <col min="4626" max="4626" width="17.125" style="543" customWidth="1"/>
    <col min="4627" max="4627" width="91.875" style="543" customWidth="1"/>
    <col min="4628" max="4628" width="157.375" style="543" customWidth="1"/>
    <col min="4629" max="4868" width="9" style="543"/>
    <col min="4869" max="4869" width="8.875" style="543" customWidth="1"/>
    <col min="4870" max="4870" width="74.625" style="543" customWidth="1"/>
    <col min="4871" max="4871" width="10.75" style="543" customWidth="1"/>
    <col min="4872" max="4872" width="8.375" style="543" bestFit="1" customWidth="1"/>
    <col min="4873" max="4873" width="8.625" style="543" customWidth="1"/>
    <col min="4874" max="4874" width="9" style="543" customWidth="1"/>
    <col min="4875" max="4875" width="13.375" style="543" customWidth="1"/>
    <col min="4876" max="4876" width="17.875" style="543" customWidth="1"/>
    <col min="4877" max="4877" width="13.25" style="543" customWidth="1"/>
    <col min="4878" max="4878" width="17.375" style="543" customWidth="1"/>
    <col min="4879" max="4879" width="13.125" style="543" customWidth="1"/>
    <col min="4880" max="4880" width="16.5" style="543" customWidth="1"/>
    <col min="4881" max="4881" width="13.25" style="543" customWidth="1"/>
    <col min="4882" max="4882" width="17.125" style="543" customWidth="1"/>
    <col min="4883" max="4883" width="91.875" style="543" customWidth="1"/>
    <col min="4884" max="4884" width="157.375" style="543" customWidth="1"/>
    <col min="4885" max="5124" width="9" style="543"/>
    <col min="5125" max="5125" width="8.875" style="543" customWidth="1"/>
    <col min="5126" max="5126" width="74.625" style="543" customWidth="1"/>
    <col min="5127" max="5127" width="10.75" style="543" customWidth="1"/>
    <col min="5128" max="5128" width="8.375" style="543" bestFit="1" customWidth="1"/>
    <col min="5129" max="5129" width="8.625" style="543" customWidth="1"/>
    <col min="5130" max="5130" width="9" style="543" customWidth="1"/>
    <col min="5131" max="5131" width="13.375" style="543" customWidth="1"/>
    <col min="5132" max="5132" width="17.875" style="543" customWidth="1"/>
    <col min="5133" max="5133" width="13.25" style="543" customWidth="1"/>
    <col min="5134" max="5134" width="17.375" style="543" customWidth="1"/>
    <col min="5135" max="5135" width="13.125" style="543" customWidth="1"/>
    <col min="5136" max="5136" width="16.5" style="543" customWidth="1"/>
    <col min="5137" max="5137" width="13.25" style="543" customWidth="1"/>
    <col min="5138" max="5138" width="17.125" style="543" customWidth="1"/>
    <col min="5139" max="5139" width="91.875" style="543" customWidth="1"/>
    <col min="5140" max="5140" width="157.375" style="543" customWidth="1"/>
    <col min="5141" max="5380" width="9" style="543"/>
    <col min="5381" max="5381" width="8.875" style="543" customWidth="1"/>
    <col min="5382" max="5382" width="74.625" style="543" customWidth="1"/>
    <col min="5383" max="5383" width="10.75" style="543" customWidth="1"/>
    <col min="5384" max="5384" width="8.375" style="543" bestFit="1" customWidth="1"/>
    <col min="5385" max="5385" width="8.625" style="543" customWidth="1"/>
    <col min="5386" max="5386" width="9" style="543" customWidth="1"/>
    <col min="5387" max="5387" width="13.375" style="543" customWidth="1"/>
    <col min="5388" max="5388" width="17.875" style="543" customWidth="1"/>
    <col min="5389" max="5389" width="13.25" style="543" customWidth="1"/>
    <col min="5390" max="5390" width="17.375" style="543" customWidth="1"/>
    <col min="5391" max="5391" width="13.125" style="543" customWidth="1"/>
    <col min="5392" max="5392" width="16.5" style="543" customWidth="1"/>
    <col min="5393" max="5393" width="13.25" style="543" customWidth="1"/>
    <col min="5394" max="5394" width="17.125" style="543" customWidth="1"/>
    <col min="5395" max="5395" width="91.875" style="543" customWidth="1"/>
    <col min="5396" max="5396" width="157.375" style="543" customWidth="1"/>
    <col min="5397" max="5636" width="9" style="543"/>
    <col min="5637" max="5637" width="8.875" style="543" customWidth="1"/>
    <col min="5638" max="5638" width="74.625" style="543" customWidth="1"/>
    <col min="5639" max="5639" width="10.75" style="543" customWidth="1"/>
    <col min="5640" max="5640" width="8.375" style="543" bestFit="1" customWidth="1"/>
    <col min="5641" max="5641" width="8.625" style="543" customWidth="1"/>
    <col min="5642" max="5642" width="9" style="543" customWidth="1"/>
    <col min="5643" max="5643" width="13.375" style="543" customWidth="1"/>
    <col min="5644" max="5644" width="17.875" style="543" customWidth="1"/>
    <col min="5645" max="5645" width="13.25" style="543" customWidth="1"/>
    <col min="5646" max="5646" width="17.375" style="543" customWidth="1"/>
    <col min="5647" max="5647" width="13.125" style="543" customWidth="1"/>
    <col min="5648" max="5648" width="16.5" style="543" customWidth="1"/>
    <col min="5649" max="5649" width="13.25" style="543" customWidth="1"/>
    <col min="5650" max="5650" width="17.125" style="543" customWidth="1"/>
    <col min="5651" max="5651" width="91.875" style="543" customWidth="1"/>
    <col min="5652" max="5652" width="157.375" style="543" customWidth="1"/>
    <col min="5653" max="5892" width="9" style="543"/>
    <col min="5893" max="5893" width="8.875" style="543" customWidth="1"/>
    <col min="5894" max="5894" width="74.625" style="543" customWidth="1"/>
    <col min="5895" max="5895" width="10.75" style="543" customWidth="1"/>
    <col min="5896" max="5896" width="8.375" style="543" bestFit="1" customWidth="1"/>
    <col min="5897" max="5897" width="8.625" style="543" customWidth="1"/>
    <col min="5898" max="5898" width="9" style="543" customWidth="1"/>
    <col min="5899" max="5899" width="13.375" style="543" customWidth="1"/>
    <col min="5900" max="5900" width="17.875" style="543" customWidth="1"/>
    <col min="5901" max="5901" width="13.25" style="543" customWidth="1"/>
    <col min="5902" max="5902" width="17.375" style="543" customWidth="1"/>
    <col min="5903" max="5903" width="13.125" style="543" customWidth="1"/>
    <col min="5904" max="5904" width="16.5" style="543" customWidth="1"/>
    <col min="5905" max="5905" width="13.25" style="543" customWidth="1"/>
    <col min="5906" max="5906" width="17.125" style="543" customWidth="1"/>
    <col min="5907" max="5907" width="91.875" style="543" customWidth="1"/>
    <col min="5908" max="5908" width="157.375" style="543" customWidth="1"/>
    <col min="5909" max="6148" width="9" style="543"/>
    <col min="6149" max="6149" width="8.875" style="543" customWidth="1"/>
    <col min="6150" max="6150" width="74.625" style="543" customWidth="1"/>
    <col min="6151" max="6151" width="10.75" style="543" customWidth="1"/>
    <col min="6152" max="6152" width="8.375" style="543" bestFit="1" customWidth="1"/>
    <col min="6153" max="6153" width="8.625" style="543" customWidth="1"/>
    <col min="6154" max="6154" width="9" style="543" customWidth="1"/>
    <col min="6155" max="6155" width="13.375" style="543" customWidth="1"/>
    <col min="6156" max="6156" width="17.875" style="543" customWidth="1"/>
    <col min="6157" max="6157" width="13.25" style="543" customWidth="1"/>
    <col min="6158" max="6158" width="17.375" style="543" customWidth="1"/>
    <col min="6159" max="6159" width="13.125" style="543" customWidth="1"/>
    <col min="6160" max="6160" width="16.5" style="543" customWidth="1"/>
    <col min="6161" max="6161" width="13.25" style="543" customWidth="1"/>
    <col min="6162" max="6162" width="17.125" style="543" customWidth="1"/>
    <col min="6163" max="6163" width="91.875" style="543" customWidth="1"/>
    <col min="6164" max="6164" width="157.375" style="543" customWidth="1"/>
    <col min="6165" max="6404" width="9" style="543"/>
    <col min="6405" max="6405" width="8.875" style="543" customWidth="1"/>
    <col min="6406" max="6406" width="74.625" style="543" customWidth="1"/>
    <col min="6407" max="6407" width="10.75" style="543" customWidth="1"/>
    <col min="6408" max="6408" width="8.375" style="543" bestFit="1" customWidth="1"/>
    <col min="6409" max="6409" width="8.625" style="543" customWidth="1"/>
    <col min="6410" max="6410" width="9" style="543" customWidth="1"/>
    <col min="6411" max="6411" width="13.375" style="543" customWidth="1"/>
    <col min="6412" max="6412" width="17.875" style="543" customWidth="1"/>
    <col min="6413" max="6413" width="13.25" style="543" customWidth="1"/>
    <col min="6414" max="6414" width="17.375" style="543" customWidth="1"/>
    <col min="6415" max="6415" width="13.125" style="543" customWidth="1"/>
    <col min="6416" max="6416" width="16.5" style="543" customWidth="1"/>
    <col min="6417" max="6417" width="13.25" style="543" customWidth="1"/>
    <col min="6418" max="6418" width="17.125" style="543" customWidth="1"/>
    <col min="6419" max="6419" width="91.875" style="543" customWidth="1"/>
    <col min="6420" max="6420" width="157.375" style="543" customWidth="1"/>
    <col min="6421" max="6660" width="9" style="543"/>
    <col min="6661" max="6661" width="8.875" style="543" customWidth="1"/>
    <col min="6662" max="6662" width="74.625" style="543" customWidth="1"/>
    <col min="6663" max="6663" width="10.75" style="543" customWidth="1"/>
    <col min="6664" max="6664" width="8.375" style="543" bestFit="1" customWidth="1"/>
    <col min="6665" max="6665" width="8.625" style="543" customWidth="1"/>
    <col min="6666" max="6666" width="9" style="543" customWidth="1"/>
    <col min="6667" max="6667" width="13.375" style="543" customWidth="1"/>
    <col min="6668" max="6668" width="17.875" style="543" customWidth="1"/>
    <col min="6669" max="6669" width="13.25" style="543" customWidth="1"/>
    <col min="6670" max="6670" width="17.375" style="543" customWidth="1"/>
    <col min="6671" max="6671" width="13.125" style="543" customWidth="1"/>
    <col min="6672" max="6672" width="16.5" style="543" customWidth="1"/>
    <col min="6673" max="6673" width="13.25" style="543" customWidth="1"/>
    <col min="6674" max="6674" width="17.125" style="543" customWidth="1"/>
    <col min="6675" max="6675" width="91.875" style="543" customWidth="1"/>
    <col min="6676" max="6676" width="157.375" style="543" customWidth="1"/>
    <col min="6677" max="6916" width="9" style="543"/>
    <col min="6917" max="6917" width="8.875" style="543" customWidth="1"/>
    <col min="6918" max="6918" width="74.625" style="543" customWidth="1"/>
    <col min="6919" max="6919" width="10.75" style="543" customWidth="1"/>
    <col min="6920" max="6920" width="8.375" style="543" bestFit="1" customWidth="1"/>
    <col min="6921" max="6921" width="8.625" style="543" customWidth="1"/>
    <col min="6922" max="6922" width="9" style="543" customWidth="1"/>
    <col min="6923" max="6923" width="13.375" style="543" customWidth="1"/>
    <col min="6924" max="6924" width="17.875" style="543" customWidth="1"/>
    <col min="6925" max="6925" width="13.25" style="543" customWidth="1"/>
    <col min="6926" max="6926" width="17.375" style="543" customWidth="1"/>
    <col min="6927" max="6927" width="13.125" style="543" customWidth="1"/>
    <col min="6928" max="6928" width="16.5" style="543" customWidth="1"/>
    <col min="6929" max="6929" width="13.25" style="543" customWidth="1"/>
    <col min="6930" max="6930" width="17.125" style="543" customWidth="1"/>
    <col min="6931" max="6931" width="91.875" style="543" customWidth="1"/>
    <col min="6932" max="6932" width="157.375" style="543" customWidth="1"/>
    <col min="6933" max="7172" width="9" style="543"/>
    <col min="7173" max="7173" width="8.875" style="543" customWidth="1"/>
    <col min="7174" max="7174" width="74.625" style="543" customWidth="1"/>
    <col min="7175" max="7175" width="10.75" style="543" customWidth="1"/>
    <col min="7176" max="7176" width="8.375" style="543" bestFit="1" customWidth="1"/>
    <col min="7177" max="7177" width="8.625" style="543" customWidth="1"/>
    <col min="7178" max="7178" width="9" style="543" customWidth="1"/>
    <col min="7179" max="7179" width="13.375" style="543" customWidth="1"/>
    <col min="7180" max="7180" width="17.875" style="543" customWidth="1"/>
    <col min="7181" max="7181" width="13.25" style="543" customWidth="1"/>
    <col min="7182" max="7182" width="17.375" style="543" customWidth="1"/>
    <col min="7183" max="7183" width="13.125" style="543" customWidth="1"/>
    <col min="7184" max="7184" width="16.5" style="543" customWidth="1"/>
    <col min="7185" max="7185" width="13.25" style="543" customWidth="1"/>
    <col min="7186" max="7186" width="17.125" style="543" customWidth="1"/>
    <col min="7187" max="7187" width="91.875" style="543" customWidth="1"/>
    <col min="7188" max="7188" width="157.375" style="543" customWidth="1"/>
    <col min="7189" max="7428" width="9" style="543"/>
    <col min="7429" max="7429" width="8.875" style="543" customWidth="1"/>
    <col min="7430" max="7430" width="74.625" style="543" customWidth="1"/>
    <col min="7431" max="7431" width="10.75" style="543" customWidth="1"/>
    <col min="7432" max="7432" width="8.375" style="543" bestFit="1" customWidth="1"/>
    <col min="7433" max="7433" width="8.625" style="543" customWidth="1"/>
    <col min="7434" max="7434" width="9" style="543" customWidth="1"/>
    <col min="7435" max="7435" width="13.375" style="543" customWidth="1"/>
    <col min="7436" max="7436" width="17.875" style="543" customWidth="1"/>
    <col min="7437" max="7437" width="13.25" style="543" customWidth="1"/>
    <col min="7438" max="7438" width="17.375" style="543" customWidth="1"/>
    <col min="7439" max="7439" width="13.125" style="543" customWidth="1"/>
    <col min="7440" max="7440" width="16.5" style="543" customWidth="1"/>
    <col min="7441" max="7441" width="13.25" style="543" customWidth="1"/>
    <col min="7442" max="7442" width="17.125" style="543" customWidth="1"/>
    <col min="7443" max="7443" width="91.875" style="543" customWidth="1"/>
    <col min="7444" max="7444" width="157.375" style="543" customWidth="1"/>
    <col min="7445" max="7684" width="9" style="543"/>
    <col min="7685" max="7685" width="8.875" style="543" customWidth="1"/>
    <col min="7686" max="7686" width="74.625" style="543" customWidth="1"/>
    <col min="7687" max="7687" width="10.75" style="543" customWidth="1"/>
    <col min="7688" max="7688" width="8.375" style="543" bestFit="1" customWidth="1"/>
    <col min="7689" max="7689" width="8.625" style="543" customWidth="1"/>
    <col min="7690" max="7690" width="9" style="543" customWidth="1"/>
    <col min="7691" max="7691" width="13.375" style="543" customWidth="1"/>
    <col min="7692" max="7692" width="17.875" style="543" customWidth="1"/>
    <col min="7693" max="7693" width="13.25" style="543" customWidth="1"/>
    <col min="7694" max="7694" width="17.375" style="543" customWidth="1"/>
    <col min="7695" max="7695" width="13.125" style="543" customWidth="1"/>
    <col min="7696" max="7696" width="16.5" style="543" customWidth="1"/>
    <col min="7697" max="7697" width="13.25" style="543" customWidth="1"/>
    <col min="7698" max="7698" width="17.125" style="543" customWidth="1"/>
    <col min="7699" max="7699" width="91.875" style="543" customWidth="1"/>
    <col min="7700" max="7700" width="157.375" style="543" customWidth="1"/>
    <col min="7701" max="7940" width="9" style="543"/>
    <col min="7941" max="7941" width="8.875" style="543" customWidth="1"/>
    <col min="7942" max="7942" width="74.625" style="543" customWidth="1"/>
    <col min="7943" max="7943" width="10.75" style="543" customWidth="1"/>
    <col min="7944" max="7944" width="8.375" style="543" bestFit="1" customWidth="1"/>
    <col min="7945" max="7945" width="8.625" style="543" customWidth="1"/>
    <col min="7946" max="7946" width="9" style="543" customWidth="1"/>
    <col min="7947" max="7947" width="13.375" style="543" customWidth="1"/>
    <col min="7948" max="7948" width="17.875" style="543" customWidth="1"/>
    <col min="7949" max="7949" width="13.25" style="543" customWidth="1"/>
    <col min="7950" max="7950" width="17.375" style="543" customWidth="1"/>
    <col min="7951" max="7951" width="13.125" style="543" customWidth="1"/>
    <col min="7952" max="7952" width="16.5" style="543" customWidth="1"/>
    <col min="7953" max="7953" width="13.25" style="543" customWidth="1"/>
    <col min="7954" max="7954" width="17.125" style="543" customWidth="1"/>
    <col min="7955" max="7955" width="91.875" style="543" customWidth="1"/>
    <col min="7956" max="7956" width="157.375" style="543" customWidth="1"/>
    <col min="7957" max="8196" width="9" style="543"/>
    <col min="8197" max="8197" width="8.875" style="543" customWidth="1"/>
    <col min="8198" max="8198" width="74.625" style="543" customWidth="1"/>
    <col min="8199" max="8199" width="10.75" style="543" customWidth="1"/>
    <col min="8200" max="8200" width="8.375" style="543" bestFit="1" customWidth="1"/>
    <col min="8201" max="8201" width="8.625" style="543" customWidth="1"/>
    <col min="8202" max="8202" width="9" style="543" customWidth="1"/>
    <col min="8203" max="8203" width="13.375" style="543" customWidth="1"/>
    <col min="8204" max="8204" width="17.875" style="543" customWidth="1"/>
    <col min="8205" max="8205" width="13.25" style="543" customWidth="1"/>
    <col min="8206" max="8206" width="17.375" style="543" customWidth="1"/>
    <col min="8207" max="8207" width="13.125" style="543" customWidth="1"/>
    <col min="8208" max="8208" width="16.5" style="543" customWidth="1"/>
    <col min="8209" max="8209" width="13.25" style="543" customWidth="1"/>
    <col min="8210" max="8210" width="17.125" style="543" customWidth="1"/>
    <col min="8211" max="8211" width="91.875" style="543" customWidth="1"/>
    <col min="8212" max="8212" width="157.375" style="543" customWidth="1"/>
    <col min="8213" max="8452" width="9" style="543"/>
    <col min="8453" max="8453" width="8.875" style="543" customWidth="1"/>
    <col min="8454" max="8454" width="74.625" style="543" customWidth="1"/>
    <col min="8455" max="8455" width="10.75" style="543" customWidth="1"/>
    <col min="8456" max="8456" width="8.375" style="543" bestFit="1" customWidth="1"/>
    <col min="8457" max="8457" width="8.625" style="543" customWidth="1"/>
    <col min="8458" max="8458" width="9" style="543" customWidth="1"/>
    <col min="8459" max="8459" width="13.375" style="543" customWidth="1"/>
    <col min="8460" max="8460" width="17.875" style="543" customWidth="1"/>
    <col min="8461" max="8461" width="13.25" style="543" customWidth="1"/>
    <col min="8462" max="8462" width="17.375" style="543" customWidth="1"/>
    <col min="8463" max="8463" width="13.125" style="543" customWidth="1"/>
    <col min="8464" max="8464" width="16.5" style="543" customWidth="1"/>
    <col min="8465" max="8465" width="13.25" style="543" customWidth="1"/>
    <col min="8466" max="8466" width="17.125" style="543" customWidth="1"/>
    <col min="8467" max="8467" width="91.875" style="543" customWidth="1"/>
    <col min="8468" max="8468" width="157.375" style="543" customWidth="1"/>
    <col min="8469" max="8708" width="9" style="543"/>
    <col min="8709" max="8709" width="8.875" style="543" customWidth="1"/>
    <col min="8710" max="8710" width="74.625" style="543" customWidth="1"/>
    <col min="8711" max="8711" width="10.75" style="543" customWidth="1"/>
    <col min="8712" max="8712" width="8.375" style="543" bestFit="1" customWidth="1"/>
    <col min="8713" max="8713" width="8.625" style="543" customWidth="1"/>
    <col min="8714" max="8714" width="9" style="543" customWidth="1"/>
    <col min="8715" max="8715" width="13.375" style="543" customWidth="1"/>
    <col min="8716" max="8716" width="17.875" style="543" customWidth="1"/>
    <col min="8717" max="8717" width="13.25" style="543" customWidth="1"/>
    <col min="8718" max="8718" width="17.375" style="543" customWidth="1"/>
    <col min="8719" max="8719" width="13.125" style="543" customWidth="1"/>
    <col min="8720" max="8720" width="16.5" style="543" customWidth="1"/>
    <col min="8721" max="8721" width="13.25" style="543" customWidth="1"/>
    <col min="8722" max="8722" width="17.125" style="543" customWidth="1"/>
    <col min="8723" max="8723" width="91.875" style="543" customWidth="1"/>
    <col min="8724" max="8724" width="157.375" style="543" customWidth="1"/>
    <col min="8725" max="8964" width="9" style="543"/>
    <col min="8965" max="8965" width="8.875" style="543" customWidth="1"/>
    <col min="8966" max="8966" width="74.625" style="543" customWidth="1"/>
    <col min="8967" max="8967" width="10.75" style="543" customWidth="1"/>
    <col min="8968" max="8968" width="8.375" style="543" bestFit="1" customWidth="1"/>
    <col min="8969" max="8969" width="8.625" style="543" customWidth="1"/>
    <col min="8970" max="8970" width="9" style="543" customWidth="1"/>
    <col min="8971" max="8971" width="13.375" style="543" customWidth="1"/>
    <col min="8972" max="8972" width="17.875" style="543" customWidth="1"/>
    <col min="8973" max="8973" width="13.25" style="543" customWidth="1"/>
    <col min="8974" max="8974" width="17.375" style="543" customWidth="1"/>
    <col min="8975" max="8975" width="13.125" style="543" customWidth="1"/>
    <col min="8976" max="8976" width="16.5" style="543" customWidth="1"/>
    <col min="8977" max="8977" width="13.25" style="543" customWidth="1"/>
    <col min="8978" max="8978" width="17.125" style="543" customWidth="1"/>
    <col min="8979" max="8979" width="91.875" style="543" customWidth="1"/>
    <col min="8980" max="8980" width="157.375" style="543" customWidth="1"/>
    <col min="8981" max="9220" width="9" style="543"/>
    <col min="9221" max="9221" width="8.875" style="543" customWidth="1"/>
    <col min="9222" max="9222" width="74.625" style="543" customWidth="1"/>
    <col min="9223" max="9223" width="10.75" style="543" customWidth="1"/>
    <col min="9224" max="9224" width="8.375" style="543" bestFit="1" customWidth="1"/>
    <col min="9225" max="9225" width="8.625" style="543" customWidth="1"/>
    <col min="9226" max="9226" width="9" style="543" customWidth="1"/>
    <col min="9227" max="9227" width="13.375" style="543" customWidth="1"/>
    <col min="9228" max="9228" width="17.875" style="543" customWidth="1"/>
    <col min="9229" max="9229" width="13.25" style="543" customWidth="1"/>
    <col min="9230" max="9230" width="17.375" style="543" customWidth="1"/>
    <col min="9231" max="9231" width="13.125" style="543" customWidth="1"/>
    <col min="9232" max="9232" width="16.5" style="543" customWidth="1"/>
    <col min="9233" max="9233" width="13.25" style="543" customWidth="1"/>
    <col min="9234" max="9234" width="17.125" style="543" customWidth="1"/>
    <col min="9235" max="9235" width="91.875" style="543" customWidth="1"/>
    <col min="9236" max="9236" width="157.375" style="543" customWidth="1"/>
    <col min="9237" max="9476" width="9" style="543"/>
    <col min="9477" max="9477" width="8.875" style="543" customWidth="1"/>
    <col min="9478" max="9478" width="74.625" style="543" customWidth="1"/>
    <col min="9479" max="9479" width="10.75" style="543" customWidth="1"/>
    <col min="9480" max="9480" width="8.375" style="543" bestFit="1" customWidth="1"/>
    <col min="9481" max="9481" width="8.625" style="543" customWidth="1"/>
    <col min="9482" max="9482" width="9" style="543" customWidth="1"/>
    <col min="9483" max="9483" width="13.375" style="543" customWidth="1"/>
    <col min="9484" max="9484" width="17.875" style="543" customWidth="1"/>
    <col min="9485" max="9485" width="13.25" style="543" customWidth="1"/>
    <col min="9486" max="9486" width="17.375" style="543" customWidth="1"/>
    <col min="9487" max="9487" width="13.125" style="543" customWidth="1"/>
    <col min="9488" max="9488" width="16.5" style="543" customWidth="1"/>
    <col min="9489" max="9489" width="13.25" style="543" customWidth="1"/>
    <col min="9490" max="9490" width="17.125" style="543" customWidth="1"/>
    <col min="9491" max="9491" width="91.875" style="543" customWidth="1"/>
    <col min="9492" max="9492" width="157.375" style="543" customWidth="1"/>
    <col min="9493" max="9732" width="9" style="543"/>
    <col min="9733" max="9733" width="8.875" style="543" customWidth="1"/>
    <col min="9734" max="9734" width="74.625" style="543" customWidth="1"/>
    <col min="9735" max="9735" width="10.75" style="543" customWidth="1"/>
    <col min="9736" max="9736" width="8.375" style="543" bestFit="1" customWidth="1"/>
    <col min="9737" max="9737" width="8.625" style="543" customWidth="1"/>
    <col min="9738" max="9738" width="9" style="543" customWidth="1"/>
    <col min="9739" max="9739" width="13.375" style="543" customWidth="1"/>
    <col min="9740" max="9740" width="17.875" style="543" customWidth="1"/>
    <col min="9741" max="9741" width="13.25" style="543" customWidth="1"/>
    <col min="9742" max="9742" width="17.375" style="543" customWidth="1"/>
    <col min="9743" max="9743" width="13.125" style="543" customWidth="1"/>
    <col min="9744" max="9744" width="16.5" style="543" customWidth="1"/>
    <col min="9745" max="9745" width="13.25" style="543" customWidth="1"/>
    <col min="9746" max="9746" width="17.125" style="543" customWidth="1"/>
    <col min="9747" max="9747" width="91.875" style="543" customWidth="1"/>
    <col min="9748" max="9748" width="157.375" style="543" customWidth="1"/>
    <col min="9749" max="9988" width="9" style="543"/>
    <col min="9989" max="9989" width="8.875" style="543" customWidth="1"/>
    <col min="9990" max="9990" width="74.625" style="543" customWidth="1"/>
    <col min="9991" max="9991" width="10.75" style="543" customWidth="1"/>
    <col min="9992" max="9992" width="8.375" style="543" bestFit="1" customWidth="1"/>
    <col min="9993" max="9993" width="8.625" style="543" customWidth="1"/>
    <col min="9994" max="9994" width="9" style="543" customWidth="1"/>
    <col min="9995" max="9995" width="13.375" style="543" customWidth="1"/>
    <col min="9996" max="9996" width="17.875" style="543" customWidth="1"/>
    <col min="9997" max="9997" width="13.25" style="543" customWidth="1"/>
    <col min="9998" max="9998" width="17.375" style="543" customWidth="1"/>
    <col min="9999" max="9999" width="13.125" style="543" customWidth="1"/>
    <col min="10000" max="10000" width="16.5" style="543" customWidth="1"/>
    <col min="10001" max="10001" width="13.25" style="543" customWidth="1"/>
    <col min="10002" max="10002" width="17.125" style="543" customWidth="1"/>
    <col min="10003" max="10003" width="91.875" style="543" customWidth="1"/>
    <col min="10004" max="10004" width="157.375" style="543" customWidth="1"/>
    <col min="10005" max="10244" width="9" style="543"/>
    <col min="10245" max="10245" width="8.875" style="543" customWidth="1"/>
    <col min="10246" max="10246" width="74.625" style="543" customWidth="1"/>
    <col min="10247" max="10247" width="10.75" style="543" customWidth="1"/>
    <col min="10248" max="10248" width="8.375" style="543" bestFit="1" customWidth="1"/>
    <col min="10249" max="10249" width="8.625" style="543" customWidth="1"/>
    <col min="10250" max="10250" width="9" style="543" customWidth="1"/>
    <col min="10251" max="10251" width="13.375" style="543" customWidth="1"/>
    <col min="10252" max="10252" width="17.875" style="543" customWidth="1"/>
    <col min="10253" max="10253" width="13.25" style="543" customWidth="1"/>
    <col min="10254" max="10254" width="17.375" style="543" customWidth="1"/>
    <col min="10255" max="10255" width="13.125" style="543" customWidth="1"/>
    <col min="10256" max="10256" width="16.5" style="543" customWidth="1"/>
    <col min="10257" max="10257" width="13.25" style="543" customWidth="1"/>
    <col min="10258" max="10258" width="17.125" style="543" customWidth="1"/>
    <col min="10259" max="10259" width="91.875" style="543" customWidth="1"/>
    <col min="10260" max="10260" width="157.375" style="543" customWidth="1"/>
    <col min="10261" max="10500" width="9" style="543"/>
    <col min="10501" max="10501" width="8.875" style="543" customWidth="1"/>
    <col min="10502" max="10502" width="74.625" style="543" customWidth="1"/>
    <col min="10503" max="10503" width="10.75" style="543" customWidth="1"/>
    <col min="10504" max="10504" width="8.375" style="543" bestFit="1" customWidth="1"/>
    <col min="10505" max="10505" width="8.625" style="543" customWidth="1"/>
    <col min="10506" max="10506" width="9" style="543" customWidth="1"/>
    <col min="10507" max="10507" width="13.375" style="543" customWidth="1"/>
    <col min="10508" max="10508" width="17.875" style="543" customWidth="1"/>
    <col min="10509" max="10509" width="13.25" style="543" customWidth="1"/>
    <col min="10510" max="10510" width="17.375" style="543" customWidth="1"/>
    <col min="10511" max="10511" width="13.125" style="543" customWidth="1"/>
    <col min="10512" max="10512" width="16.5" style="543" customWidth="1"/>
    <col min="10513" max="10513" width="13.25" style="543" customWidth="1"/>
    <col min="10514" max="10514" width="17.125" style="543" customWidth="1"/>
    <col min="10515" max="10515" width="91.875" style="543" customWidth="1"/>
    <col min="10516" max="10516" width="157.375" style="543" customWidth="1"/>
    <col min="10517" max="10756" width="9" style="543"/>
    <col min="10757" max="10757" width="8.875" style="543" customWidth="1"/>
    <col min="10758" max="10758" width="74.625" style="543" customWidth="1"/>
    <col min="10759" max="10759" width="10.75" style="543" customWidth="1"/>
    <col min="10760" max="10760" width="8.375" style="543" bestFit="1" customWidth="1"/>
    <col min="10761" max="10761" width="8.625" style="543" customWidth="1"/>
    <col min="10762" max="10762" width="9" style="543" customWidth="1"/>
    <col min="10763" max="10763" width="13.375" style="543" customWidth="1"/>
    <col min="10764" max="10764" width="17.875" style="543" customWidth="1"/>
    <col min="10765" max="10765" width="13.25" style="543" customWidth="1"/>
    <col min="10766" max="10766" width="17.375" style="543" customWidth="1"/>
    <col min="10767" max="10767" width="13.125" style="543" customWidth="1"/>
    <col min="10768" max="10768" width="16.5" style="543" customWidth="1"/>
    <col min="10769" max="10769" width="13.25" style="543" customWidth="1"/>
    <col min="10770" max="10770" width="17.125" style="543" customWidth="1"/>
    <col min="10771" max="10771" width="91.875" style="543" customWidth="1"/>
    <col min="10772" max="10772" width="157.375" style="543" customWidth="1"/>
    <col min="10773" max="11012" width="9" style="543"/>
    <col min="11013" max="11013" width="8.875" style="543" customWidth="1"/>
    <col min="11014" max="11014" width="74.625" style="543" customWidth="1"/>
    <col min="11015" max="11015" width="10.75" style="543" customWidth="1"/>
    <col min="11016" max="11016" width="8.375" style="543" bestFit="1" customWidth="1"/>
    <col min="11017" max="11017" width="8.625" style="543" customWidth="1"/>
    <col min="11018" max="11018" width="9" style="543" customWidth="1"/>
    <col min="11019" max="11019" width="13.375" style="543" customWidth="1"/>
    <col min="11020" max="11020" width="17.875" style="543" customWidth="1"/>
    <col min="11021" max="11021" width="13.25" style="543" customWidth="1"/>
    <col min="11022" max="11022" width="17.375" style="543" customWidth="1"/>
    <col min="11023" max="11023" width="13.125" style="543" customWidth="1"/>
    <col min="11024" max="11024" width="16.5" style="543" customWidth="1"/>
    <col min="11025" max="11025" width="13.25" style="543" customWidth="1"/>
    <col min="11026" max="11026" width="17.125" style="543" customWidth="1"/>
    <col min="11027" max="11027" width="91.875" style="543" customWidth="1"/>
    <col min="11028" max="11028" width="157.375" style="543" customWidth="1"/>
    <col min="11029" max="11268" width="9" style="543"/>
    <col min="11269" max="11269" width="8.875" style="543" customWidth="1"/>
    <col min="11270" max="11270" width="74.625" style="543" customWidth="1"/>
    <col min="11271" max="11271" width="10.75" style="543" customWidth="1"/>
    <col min="11272" max="11272" width="8.375" style="543" bestFit="1" customWidth="1"/>
    <col min="11273" max="11273" width="8.625" style="543" customWidth="1"/>
    <col min="11274" max="11274" width="9" style="543" customWidth="1"/>
    <col min="11275" max="11275" width="13.375" style="543" customWidth="1"/>
    <col min="11276" max="11276" width="17.875" style="543" customWidth="1"/>
    <col min="11277" max="11277" width="13.25" style="543" customWidth="1"/>
    <col min="11278" max="11278" width="17.375" style="543" customWidth="1"/>
    <col min="11279" max="11279" width="13.125" style="543" customWidth="1"/>
    <col min="11280" max="11280" width="16.5" style="543" customWidth="1"/>
    <col min="11281" max="11281" width="13.25" style="543" customWidth="1"/>
    <col min="11282" max="11282" width="17.125" style="543" customWidth="1"/>
    <col min="11283" max="11283" width="91.875" style="543" customWidth="1"/>
    <col min="11284" max="11284" width="157.375" style="543" customWidth="1"/>
    <col min="11285" max="11524" width="9" style="543"/>
    <col min="11525" max="11525" width="8.875" style="543" customWidth="1"/>
    <col min="11526" max="11526" width="74.625" style="543" customWidth="1"/>
    <col min="11527" max="11527" width="10.75" style="543" customWidth="1"/>
    <col min="11528" max="11528" width="8.375" style="543" bestFit="1" customWidth="1"/>
    <col min="11529" max="11529" width="8.625" style="543" customWidth="1"/>
    <col min="11530" max="11530" width="9" style="543" customWidth="1"/>
    <col min="11531" max="11531" width="13.375" style="543" customWidth="1"/>
    <col min="11532" max="11532" width="17.875" style="543" customWidth="1"/>
    <col min="11533" max="11533" width="13.25" style="543" customWidth="1"/>
    <col min="11534" max="11534" width="17.375" style="543" customWidth="1"/>
    <col min="11535" max="11535" width="13.125" style="543" customWidth="1"/>
    <col min="11536" max="11536" width="16.5" style="543" customWidth="1"/>
    <col min="11537" max="11537" width="13.25" style="543" customWidth="1"/>
    <col min="11538" max="11538" width="17.125" style="543" customWidth="1"/>
    <col min="11539" max="11539" width="91.875" style="543" customWidth="1"/>
    <col min="11540" max="11540" width="157.375" style="543" customWidth="1"/>
    <col min="11541" max="11780" width="9" style="543"/>
    <col min="11781" max="11781" width="8.875" style="543" customWidth="1"/>
    <col min="11782" max="11782" width="74.625" style="543" customWidth="1"/>
    <col min="11783" max="11783" width="10.75" style="543" customWidth="1"/>
    <col min="11784" max="11784" width="8.375" style="543" bestFit="1" customWidth="1"/>
    <col min="11785" max="11785" width="8.625" style="543" customWidth="1"/>
    <col min="11786" max="11786" width="9" style="543" customWidth="1"/>
    <col min="11787" max="11787" width="13.375" style="543" customWidth="1"/>
    <col min="11788" max="11788" width="17.875" style="543" customWidth="1"/>
    <col min="11789" max="11789" width="13.25" style="543" customWidth="1"/>
    <col min="11790" max="11790" width="17.375" style="543" customWidth="1"/>
    <col min="11791" max="11791" width="13.125" style="543" customWidth="1"/>
    <col min="11792" max="11792" width="16.5" style="543" customWidth="1"/>
    <col min="11793" max="11793" width="13.25" style="543" customWidth="1"/>
    <col min="11794" max="11794" width="17.125" style="543" customWidth="1"/>
    <col min="11795" max="11795" width="91.875" style="543" customWidth="1"/>
    <col min="11796" max="11796" width="157.375" style="543" customWidth="1"/>
    <col min="11797" max="12036" width="9" style="543"/>
    <col min="12037" max="12037" width="8.875" style="543" customWidth="1"/>
    <col min="12038" max="12038" width="74.625" style="543" customWidth="1"/>
    <col min="12039" max="12039" width="10.75" style="543" customWidth="1"/>
    <col min="12040" max="12040" width="8.375" style="543" bestFit="1" customWidth="1"/>
    <col min="12041" max="12041" width="8.625" style="543" customWidth="1"/>
    <col min="12042" max="12042" width="9" style="543" customWidth="1"/>
    <col min="12043" max="12043" width="13.375" style="543" customWidth="1"/>
    <col min="12044" max="12044" width="17.875" style="543" customWidth="1"/>
    <col min="12045" max="12045" width="13.25" style="543" customWidth="1"/>
    <col min="12046" max="12046" width="17.375" style="543" customWidth="1"/>
    <col min="12047" max="12047" width="13.125" style="543" customWidth="1"/>
    <col min="12048" max="12048" width="16.5" style="543" customWidth="1"/>
    <col min="12049" max="12049" width="13.25" style="543" customWidth="1"/>
    <col min="12050" max="12050" width="17.125" style="543" customWidth="1"/>
    <col min="12051" max="12051" width="91.875" style="543" customWidth="1"/>
    <col min="12052" max="12052" width="157.375" style="543" customWidth="1"/>
    <col min="12053" max="12292" width="9" style="543"/>
    <col min="12293" max="12293" width="8.875" style="543" customWidth="1"/>
    <col min="12294" max="12294" width="74.625" style="543" customWidth="1"/>
    <col min="12295" max="12295" width="10.75" style="543" customWidth="1"/>
    <col min="12296" max="12296" width="8.375" style="543" bestFit="1" customWidth="1"/>
    <col min="12297" max="12297" width="8.625" style="543" customWidth="1"/>
    <col min="12298" max="12298" width="9" style="543" customWidth="1"/>
    <col min="12299" max="12299" width="13.375" style="543" customWidth="1"/>
    <col min="12300" max="12300" width="17.875" style="543" customWidth="1"/>
    <col min="12301" max="12301" width="13.25" style="543" customWidth="1"/>
    <col min="12302" max="12302" width="17.375" style="543" customWidth="1"/>
    <col min="12303" max="12303" width="13.125" style="543" customWidth="1"/>
    <col min="12304" max="12304" width="16.5" style="543" customWidth="1"/>
    <col min="12305" max="12305" width="13.25" style="543" customWidth="1"/>
    <col min="12306" max="12306" width="17.125" style="543" customWidth="1"/>
    <col min="12307" max="12307" width="91.875" style="543" customWidth="1"/>
    <col min="12308" max="12308" width="157.375" style="543" customWidth="1"/>
    <col min="12309" max="12548" width="9" style="543"/>
    <col min="12549" max="12549" width="8.875" style="543" customWidth="1"/>
    <col min="12550" max="12550" width="74.625" style="543" customWidth="1"/>
    <col min="12551" max="12551" width="10.75" style="543" customWidth="1"/>
    <col min="12552" max="12552" width="8.375" style="543" bestFit="1" customWidth="1"/>
    <col min="12553" max="12553" width="8.625" style="543" customWidth="1"/>
    <col min="12554" max="12554" width="9" style="543" customWidth="1"/>
    <col min="12555" max="12555" width="13.375" style="543" customWidth="1"/>
    <col min="12556" max="12556" width="17.875" style="543" customWidth="1"/>
    <col min="12557" max="12557" width="13.25" style="543" customWidth="1"/>
    <col min="12558" max="12558" width="17.375" style="543" customWidth="1"/>
    <col min="12559" max="12559" width="13.125" style="543" customWidth="1"/>
    <col min="12560" max="12560" width="16.5" style="543" customWidth="1"/>
    <col min="12561" max="12561" width="13.25" style="543" customWidth="1"/>
    <col min="12562" max="12562" width="17.125" style="543" customWidth="1"/>
    <col min="12563" max="12563" width="91.875" style="543" customWidth="1"/>
    <col min="12564" max="12564" width="157.375" style="543" customWidth="1"/>
    <col min="12565" max="12804" width="9" style="543"/>
    <col min="12805" max="12805" width="8.875" style="543" customWidth="1"/>
    <col min="12806" max="12806" width="74.625" style="543" customWidth="1"/>
    <col min="12807" max="12807" width="10.75" style="543" customWidth="1"/>
    <col min="12808" max="12808" width="8.375" style="543" bestFit="1" customWidth="1"/>
    <col min="12809" max="12809" width="8.625" style="543" customWidth="1"/>
    <col min="12810" max="12810" width="9" style="543" customWidth="1"/>
    <col min="12811" max="12811" width="13.375" style="543" customWidth="1"/>
    <col min="12812" max="12812" width="17.875" style="543" customWidth="1"/>
    <col min="12813" max="12813" width="13.25" style="543" customWidth="1"/>
    <col min="12814" max="12814" width="17.375" style="543" customWidth="1"/>
    <col min="12815" max="12815" width="13.125" style="543" customWidth="1"/>
    <col min="12816" max="12816" width="16.5" style="543" customWidth="1"/>
    <col min="12817" max="12817" width="13.25" style="543" customWidth="1"/>
    <col min="12818" max="12818" width="17.125" style="543" customWidth="1"/>
    <col min="12819" max="12819" width="91.875" style="543" customWidth="1"/>
    <col min="12820" max="12820" width="157.375" style="543" customWidth="1"/>
    <col min="12821" max="13060" width="9" style="543"/>
    <col min="13061" max="13061" width="8.875" style="543" customWidth="1"/>
    <col min="13062" max="13062" width="74.625" style="543" customWidth="1"/>
    <col min="13063" max="13063" width="10.75" style="543" customWidth="1"/>
    <col min="13064" max="13064" width="8.375" style="543" bestFit="1" customWidth="1"/>
    <col min="13065" max="13065" width="8.625" style="543" customWidth="1"/>
    <col min="13066" max="13066" width="9" style="543" customWidth="1"/>
    <col min="13067" max="13067" width="13.375" style="543" customWidth="1"/>
    <col min="13068" max="13068" width="17.875" style="543" customWidth="1"/>
    <col min="13069" max="13069" width="13.25" style="543" customWidth="1"/>
    <col min="13070" max="13070" width="17.375" style="543" customWidth="1"/>
    <col min="13071" max="13071" width="13.125" style="543" customWidth="1"/>
    <col min="13072" max="13072" width="16.5" style="543" customWidth="1"/>
    <col min="13073" max="13073" width="13.25" style="543" customWidth="1"/>
    <col min="13074" max="13074" width="17.125" style="543" customWidth="1"/>
    <col min="13075" max="13075" width="91.875" style="543" customWidth="1"/>
    <col min="13076" max="13076" width="157.375" style="543" customWidth="1"/>
    <col min="13077" max="13316" width="9" style="543"/>
    <col min="13317" max="13317" width="8.875" style="543" customWidth="1"/>
    <col min="13318" max="13318" width="74.625" style="543" customWidth="1"/>
    <col min="13319" max="13319" width="10.75" style="543" customWidth="1"/>
    <col min="13320" max="13320" width="8.375" style="543" bestFit="1" customWidth="1"/>
    <col min="13321" max="13321" width="8.625" style="543" customWidth="1"/>
    <col min="13322" max="13322" width="9" style="543" customWidth="1"/>
    <col min="13323" max="13323" width="13.375" style="543" customWidth="1"/>
    <col min="13324" max="13324" width="17.875" style="543" customWidth="1"/>
    <col min="13325" max="13325" width="13.25" style="543" customWidth="1"/>
    <col min="13326" max="13326" width="17.375" style="543" customWidth="1"/>
    <col min="13327" max="13327" width="13.125" style="543" customWidth="1"/>
    <col min="13328" max="13328" width="16.5" style="543" customWidth="1"/>
    <col min="13329" max="13329" width="13.25" style="543" customWidth="1"/>
    <col min="13330" max="13330" width="17.125" style="543" customWidth="1"/>
    <col min="13331" max="13331" width="91.875" style="543" customWidth="1"/>
    <col min="13332" max="13332" width="157.375" style="543" customWidth="1"/>
    <col min="13333" max="13572" width="9" style="543"/>
    <col min="13573" max="13573" width="8.875" style="543" customWidth="1"/>
    <col min="13574" max="13574" width="74.625" style="543" customWidth="1"/>
    <col min="13575" max="13575" width="10.75" style="543" customWidth="1"/>
    <col min="13576" max="13576" width="8.375" style="543" bestFit="1" customWidth="1"/>
    <col min="13577" max="13577" width="8.625" style="543" customWidth="1"/>
    <col min="13578" max="13578" width="9" style="543" customWidth="1"/>
    <col min="13579" max="13579" width="13.375" style="543" customWidth="1"/>
    <col min="13580" max="13580" width="17.875" style="543" customWidth="1"/>
    <col min="13581" max="13581" width="13.25" style="543" customWidth="1"/>
    <col min="13582" max="13582" width="17.375" style="543" customWidth="1"/>
    <col min="13583" max="13583" width="13.125" style="543" customWidth="1"/>
    <col min="13584" max="13584" width="16.5" style="543" customWidth="1"/>
    <col min="13585" max="13585" width="13.25" style="543" customWidth="1"/>
    <col min="13586" max="13586" width="17.125" style="543" customWidth="1"/>
    <col min="13587" max="13587" width="91.875" style="543" customWidth="1"/>
    <col min="13588" max="13588" width="157.375" style="543" customWidth="1"/>
    <col min="13589" max="13828" width="9" style="543"/>
    <col min="13829" max="13829" width="8.875" style="543" customWidth="1"/>
    <col min="13830" max="13830" width="74.625" style="543" customWidth="1"/>
    <col min="13831" max="13831" width="10.75" style="543" customWidth="1"/>
    <col min="13832" max="13832" width="8.375" style="543" bestFit="1" customWidth="1"/>
    <col min="13833" max="13833" width="8.625" style="543" customWidth="1"/>
    <col min="13834" max="13834" width="9" style="543" customWidth="1"/>
    <col min="13835" max="13835" width="13.375" style="543" customWidth="1"/>
    <col min="13836" max="13836" width="17.875" style="543" customWidth="1"/>
    <col min="13837" max="13837" width="13.25" style="543" customWidth="1"/>
    <col min="13838" max="13838" width="17.375" style="543" customWidth="1"/>
    <col min="13839" max="13839" width="13.125" style="543" customWidth="1"/>
    <col min="13840" max="13840" width="16.5" style="543" customWidth="1"/>
    <col min="13841" max="13841" width="13.25" style="543" customWidth="1"/>
    <col min="13842" max="13842" width="17.125" style="543" customWidth="1"/>
    <col min="13843" max="13843" width="91.875" style="543" customWidth="1"/>
    <col min="13844" max="13844" width="157.375" style="543" customWidth="1"/>
    <col min="13845" max="14084" width="9" style="543"/>
    <col min="14085" max="14085" width="8.875" style="543" customWidth="1"/>
    <col min="14086" max="14086" width="74.625" style="543" customWidth="1"/>
    <col min="14087" max="14087" width="10.75" style="543" customWidth="1"/>
    <col min="14088" max="14088" width="8.375" style="543" bestFit="1" customWidth="1"/>
    <col min="14089" max="14089" width="8.625" style="543" customWidth="1"/>
    <col min="14090" max="14090" width="9" style="543" customWidth="1"/>
    <col min="14091" max="14091" width="13.375" style="543" customWidth="1"/>
    <col min="14092" max="14092" width="17.875" style="543" customWidth="1"/>
    <col min="14093" max="14093" width="13.25" style="543" customWidth="1"/>
    <col min="14094" max="14094" width="17.375" style="543" customWidth="1"/>
    <col min="14095" max="14095" width="13.125" style="543" customWidth="1"/>
    <col min="14096" max="14096" width="16.5" style="543" customWidth="1"/>
    <col min="14097" max="14097" width="13.25" style="543" customWidth="1"/>
    <col min="14098" max="14098" width="17.125" style="543" customWidth="1"/>
    <col min="14099" max="14099" width="91.875" style="543" customWidth="1"/>
    <col min="14100" max="14100" width="157.375" style="543" customWidth="1"/>
    <col min="14101" max="14340" width="9" style="543"/>
    <col min="14341" max="14341" width="8.875" style="543" customWidth="1"/>
    <col min="14342" max="14342" width="74.625" style="543" customWidth="1"/>
    <col min="14343" max="14343" width="10.75" style="543" customWidth="1"/>
    <col min="14344" max="14344" width="8.375" style="543" bestFit="1" customWidth="1"/>
    <col min="14345" max="14345" width="8.625" style="543" customWidth="1"/>
    <col min="14346" max="14346" width="9" style="543" customWidth="1"/>
    <col min="14347" max="14347" width="13.375" style="543" customWidth="1"/>
    <col min="14348" max="14348" width="17.875" style="543" customWidth="1"/>
    <col min="14349" max="14349" width="13.25" style="543" customWidth="1"/>
    <col min="14350" max="14350" width="17.375" style="543" customWidth="1"/>
    <col min="14351" max="14351" width="13.125" style="543" customWidth="1"/>
    <col min="14352" max="14352" width="16.5" style="543" customWidth="1"/>
    <col min="14353" max="14353" width="13.25" style="543" customWidth="1"/>
    <col min="14354" max="14354" width="17.125" style="543" customWidth="1"/>
    <col min="14355" max="14355" width="91.875" style="543" customWidth="1"/>
    <col min="14356" max="14356" width="157.375" style="543" customWidth="1"/>
    <col min="14357" max="14596" width="9" style="543"/>
    <col min="14597" max="14597" width="8.875" style="543" customWidth="1"/>
    <col min="14598" max="14598" width="74.625" style="543" customWidth="1"/>
    <col min="14599" max="14599" width="10.75" style="543" customWidth="1"/>
    <col min="14600" max="14600" width="8.375" style="543" bestFit="1" customWidth="1"/>
    <col min="14601" max="14601" width="8.625" style="543" customWidth="1"/>
    <col min="14602" max="14602" width="9" style="543" customWidth="1"/>
    <col min="14603" max="14603" width="13.375" style="543" customWidth="1"/>
    <col min="14604" max="14604" width="17.875" style="543" customWidth="1"/>
    <col min="14605" max="14605" width="13.25" style="543" customWidth="1"/>
    <col min="14606" max="14606" width="17.375" style="543" customWidth="1"/>
    <col min="14607" max="14607" width="13.125" style="543" customWidth="1"/>
    <col min="14608" max="14608" width="16.5" style="543" customWidth="1"/>
    <col min="14609" max="14609" width="13.25" style="543" customWidth="1"/>
    <col min="14610" max="14610" width="17.125" style="543" customWidth="1"/>
    <col min="14611" max="14611" width="91.875" style="543" customWidth="1"/>
    <col min="14612" max="14612" width="157.375" style="543" customWidth="1"/>
    <col min="14613" max="14852" width="9" style="543"/>
    <col min="14853" max="14853" width="8.875" style="543" customWidth="1"/>
    <col min="14854" max="14854" width="74.625" style="543" customWidth="1"/>
    <col min="14855" max="14855" width="10.75" style="543" customWidth="1"/>
    <col min="14856" max="14856" width="8.375" style="543" bestFit="1" customWidth="1"/>
    <col min="14857" max="14857" width="8.625" style="543" customWidth="1"/>
    <col min="14858" max="14858" width="9" style="543" customWidth="1"/>
    <col min="14859" max="14859" width="13.375" style="543" customWidth="1"/>
    <col min="14860" max="14860" width="17.875" style="543" customWidth="1"/>
    <col min="14861" max="14861" width="13.25" style="543" customWidth="1"/>
    <col min="14862" max="14862" width="17.375" style="543" customWidth="1"/>
    <col min="14863" max="14863" width="13.125" style="543" customWidth="1"/>
    <col min="14864" max="14864" width="16.5" style="543" customWidth="1"/>
    <col min="14865" max="14865" width="13.25" style="543" customWidth="1"/>
    <col min="14866" max="14866" width="17.125" style="543" customWidth="1"/>
    <col min="14867" max="14867" width="91.875" style="543" customWidth="1"/>
    <col min="14868" max="14868" width="157.375" style="543" customWidth="1"/>
    <col min="14869" max="15108" width="9" style="543"/>
    <col min="15109" max="15109" width="8.875" style="543" customWidth="1"/>
    <col min="15110" max="15110" width="74.625" style="543" customWidth="1"/>
    <col min="15111" max="15111" width="10.75" style="543" customWidth="1"/>
    <col min="15112" max="15112" width="8.375" style="543" bestFit="1" customWidth="1"/>
    <col min="15113" max="15113" width="8.625" style="543" customWidth="1"/>
    <col min="15114" max="15114" width="9" style="543" customWidth="1"/>
    <col min="15115" max="15115" width="13.375" style="543" customWidth="1"/>
    <col min="15116" max="15116" width="17.875" style="543" customWidth="1"/>
    <col min="15117" max="15117" width="13.25" style="543" customWidth="1"/>
    <col min="15118" max="15118" width="17.375" style="543" customWidth="1"/>
    <col min="15119" max="15119" width="13.125" style="543" customWidth="1"/>
    <col min="15120" max="15120" width="16.5" style="543" customWidth="1"/>
    <col min="15121" max="15121" width="13.25" style="543" customWidth="1"/>
    <col min="15122" max="15122" width="17.125" style="543" customWidth="1"/>
    <col min="15123" max="15123" width="91.875" style="543" customWidth="1"/>
    <col min="15124" max="15124" width="157.375" style="543" customWidth="1"/>
    <col min="15125" max="15364" width="9" style="543"/>
    <col min="15365" max="15365" width="8.875" style="543" customWidth="1"/>
    <col min="15366" max="15366" width="74.625" style="543" customWidth="1"/>
    <col min="15367" max="15367" width="10.75" style="543" customWidth="1"/>
    <col min="15368" max="15368" width="8.375" style="543" bestFit="1" customWidth="1"/>
    <col min="15369" max="15369" width="8.625" style="543" customWidth="1"/>
    <col min="15370" max="15370" width="9" style="543" customWidth="1"/>
    <col min="15371" max="15371" width="13.375" style="543" customWidth="1"/>
    <col min="15372" max="15372" width="17.875" style="543" customWidth="1"/>
    <col min="15373" max="15373" width="13.25" style="543" customWidth="1"/>
    <col min="15374" max="15374" width="17.375" style="543" customWidth="1"/>
    <col min="15375" max="15375" width="13.125" style="543" customWidth="1"/>
    <col min="15376" max="15376" width="16.5" style="543" customWidth="1"/>
    <col min="15377" max="15377" width="13.25" style="543" customWidth="1"/>
    <col min="15378" max="15378" width="17.125" style="543" customWidth="1"/>
    <col min="15379" max="15379" width="91.875" style="543" customWidth="1"/>
    <col min="15380" max="15380" width="157.375" style="543" customWidth="1"/>
    <col min="15381" max="15620" width="9" style="543"/>
    <col min="15621" max="15621" width="8.875" style="543" customWidth="1"/>
    <col min="15622" max="15622" width="74.625" style="543" customWidth="1"/>
    <col min="15623" max="15623" width="10.75" style="543" customWidth="1"/>
    <col min="15624" max="15624" width="8.375" style="543" bestFit="1" customWidth="1"/>
    <col min="15625" max="15625" width="8.625" style="543" customWidth="1"/>
    <col min="15626" max="15626" width="9" style="543" customWidth="1"/>
    <col min="15627" max="15627" width="13.375" style="543" customWidth="1"/>
    <col min="15628" max="15628" width="17.875" style="543" customWidth="1"/>
    <col min="15629" max="15629" width="13.25" style="543" customWidth="1"/>
    <col min="15630" max="15630" width="17.375" style="543" customWidth="1"/>
    <col min="15631" max="15631" width="13.125" style="543" customWidth="1"/>
    <col min="15632" max="15632" width="16.5" style="543" customWidth="1"/>
    <col min="15633" max="15633" width="13.25" style="543" customWidth="1"/>
    <col min="15634" max="15634" width="17.125" style="543" customWidth="1"/>
    <col min="15635" max="15635" width="91.875" style="543" customWidth="1"/>
    <col min="15636" max="15636" width="157.375" style="543" customWidth="1"/>
    <col min="15637" max="15876" width="9" style="543"/>
    <col min="15877" max="15877" width="8.875" style="543" customWidth="1"/>
    <col min="15878" max="15878" width="74.625" style="543" customWidth="1"/>
    <col min="15879" max="15879" width="10.75" style="543" customWidth="1"/>
    <col min="15880" max="15880" width="8.375" style="543" bestFit="1" customWidth="1"/>
    <col min="15881" max="15881" width="8.625" style="543" customWidth="1"/>
    <col min="15882" max="15882" width="9" style="543" customWidth="1"/>
    <col min="15883" max="15883" width="13.375" style="543" customWidth="1"/>
    <col min="15884" max="15884" width="17.875" style="543" customWidth="1"/>
    <col min="15885" max="15885" width="13.25" style="543" customWidth="1"/>
    <col min="15886" max="15886" width="17.375" style="543" customWidth="1"/>
    <col min="15887" max="15887" width="13.125" style="543" customWidth="1"/>
    <col min="15888" max="15888" width="16.5" style="543" customWidth="1"/>
    <col min="15889" max="15889" width="13.25" style="543" customWidth="1"/>
    <col min="15890" max="15890" width="17.125" style="543" customWidth="1"/>
    <col min="15891" max="15891" width="91.875" style="543" customWidth="1"/>
    <col min="15892" max="15892" width="157.375" style="543" customWidth="1"/>
    <col min="15893" max="16132" width="9" style="543"/>
    <col min="16133" max="16133" width="8.875" style="543" customWidth="1"/>
    <col min="16134" max="16134" width="74.625" style="543" customWidth="1"/>
    <col min="16135" max="16135" width="10.75" style="543" customWidth="1"/>
    <col min="16136" max="16136" width="8.375" style="543" bestFit="1" customWidth="1"/>
    <col min="16137" max="16137" width="8.625" style="543" customWidth="1"/>
    <col min="16138" max="16138" width="9" style="543" customWidth="1"/>
    <col min="16139" max="16139" width="13.375" style="543" customWidth="1"/>
    <col min="16140" max="16140" width="17.875" style="543" customWidth="1"/>
    <col min="16141" max="16141" width="13.25" style="543" customWidth="1"/>
    <col min="16142" max="16142" width="17.375" style="543" customWidth="1"/>
    <col min="16143" max="16143" width="13.125" style="543" customWidth="1"/>
    <col min="16144" max="16144" width="16.5" style="543" customWidth="1"/>
    <col min="16145" max="16145" width="13.25" style="543" customWidth="1"/>
    <col min="16146" max="16146" width="17.125" style="543" customWidth="1"/>
    <col min="16147" max="16147" width="91.875" style="543" customWidth="1"/>
    <col min="16148" max="16148" width="157.375" style="543" customWidth="1"/>
    <col min="16149" max="16384" width="9" style="543"/>
  </cols>
  <sheetData>
    <row r="1" spans="1:18" ht="18.75">
      <c r="R1" s="544" t="s">
        <v>959</v>
      </c>
    </row>
    <row r="2" spans="1:18" ht="18.75">
      <c r="R2" s="544" t="s">
        <v>104</v>
      </c>
    </row>
    <row r="3" spans="1:18" ht="18.75">
      <c r="R3" s="544" t="s">
        <v>960</v>
      </c>
    </row>
    <row r="4" spans="1:18" ht="18.75">
      <c r="R4" s="544"/>
    </row>
    <row r="5" spans="1:18" ht="18.75">
      <c r="R5" s="544"/>
    </row>
    <row r="6" spans="1:18">
      <c r="A6" s="545" t="s">
        <v>961</v>
      </c>
      <c r="B6" s="545"/>
      <c r="C6" s="545"/>
      <c r="D6" s="545"/>
      <c r="E6" s="545"/>
      <c r="F6" s="545"/>
      <c r="G6" s="545"/>
      <c r="H6" s="545"/>
      <c r="I6" s="545"/>
      <c r="J6" s="545"/>
      <c r="K6" s="545"/>
      <c r="L6" s="545"/>
      <c r="M6" s="545"/>
      <c r="N6" s="545"/>
      <c r="O6" s="545"/>
      <c r="P6" s="545"/>
      <c r="Q6" s="545"/>
      <c r="R6" s="545"/>
    </row>
    <row r="7" spans="1:18">
      <c r="A7" s="546"/>
      <c r="B7" s="546"/>
      <c r="C7" s="546"/>
      <c r="D7" s="546"/>
      <c r="E7" s="546"/>
      <c r="F7" s="546"/>
      <c r="G7" s="546"/>
      <c r="H7" s="546"/>
      <c r="I7" s="546"/>
      <c r="J7" s="546"/>
      <c r="K7" s="546"/>
      <c r="L7" s="546"/>
      <c r="M7" s="546"/>
      <c r="N7" s="546"/>
      <c r="O7" s="546"/>
      <c r="P7" s="546"/>
      <c r="Q7" s="546"/>
      <c r="R7" s="546"/>
    </row>
    <row r="9" spans="1:18" ht="21.75" customHeight="1">
      <c r="A9" s="547" t="s">
        <v>58</v>
      </c>
      <c r="B9" s="547"/>
    </row>
    <row r="10" spans="1:18">
      <c r="B10" s="548" t="s">
        <v>962</v>
      </c>
    </row>
    <row r="11" spans="1:18" ht="18.75">
      <c r="B11" s="549" t="s">
        <v>963</v>
      </c>
    </row>
    <row r="12" spans="1:18" ht="15.75" customHeight="1">
      <c r="A12" s="550" t="s">
        <v>964</v>
      </c>
      <c r="B12" s="550"/>
    </row>
    <row r="13" spans="1:18" ht="18.75">
      <c r="B13" s="549"/>
    </row>
    <row r="14" spans="1:18" ht="40.5" customHeight="1">
      <c r="A14" s="551" t="s">
        <v>965</v>
      </c>
      <c r="B14" s="551"/>
    </row>
    <row r="15" spans="1:18">
      <c r="A15" s="552" t="s">
        <v>966</v>
      </c>
      <c r="B15" s="552"/>
    </row>
    <row r="16" spans="1:18">
      <c r="A16" s="543"/>
      <c r="B16" s="543"/>
      <c r="C16" s="543"/>
    </row>
    <row r="17" spans="1:19">
      <c r="A17" s="543"/>
      <c r="B17" s="543"/>
      <c r="C17" s="543"/>
    </row>
    <row r="18" spans="1:19" ht="18.75" customHeight="1" thickBot="1">
      <c r="A18" s="553" t="s">
        <v>967</v>
      </c>
      <c r="B18" s="553"/>
      <c r="C18" s="553"/>
      <c r="D18" s="553"/>
      <c r="E18" s="553"/>
      <c r="F18" s="553"/>
      <c r="G18" s="553"/>
      <c r="H18" s="553"/>
      <c r="I18" s="553"/>
      <c r="J18" s="553"/>
      <c r="K18" s="553"/>
      <c r="L18" s="553"/>
      <c r="M18" s="553"/>
      <c r="N18" s="553"/>
      <c r="O18" s="553"/>
      <c r="P18" s="553"/>
      <c r="Q18" s="553"/>
      <c r="R18" s="553"/>
    </row>
    <row r="19" spans="1:19" ht="35.25" customHeight="1">
      <c r="A19" s="554" t="s">
        <v>703</v>
      </c>
      <c r="B19" s="555" t="s">
        <v>968</v>
      </c>
      <c r="C19" s="556" t="s">
        <v>969</v>
      </c>
      <c r="D19" s="557">
        <v>2017</v>
      </c>
      <c r="E19" s="558" t="s">
        <v>970</v>
      </c>
      <c r="F19" s="558" t="s">
        <v>971</v>
      </c>
      <c r="G19" s="559" t="s">
        <v>972</v>
      </c>
      <c r="H19" s="560"/>
      <c r="I19" s="559" t="s">
        <v>973</v>
      </c>
      <c r="J19" s="560"/>
      <c r="K19" s="559" t="s">
        <v>974</v>
      </c>
      <c r="L19" s="560"/>
      <c r="M19" s="559" t="s">
        <v>975</v>
      </c>
      <c r="N19" s="560"/>
      <c r="O19" s="559" t="s">
        <v>976</v>
      </c>
      <c r="P19" s="560"/>
      <c r="Q19" s="561" t="s">
        <v>362</v>
      </c>
      <c r="R19" s="562"/>
    </row>
    <row r="20" spans="1:19" ht="66" customHeight="1">
      <c r="A20" s="563"/>
      <c r="B20" s="564"/>
      <c r="C20" s="565"/>
      <c r="D20" s="566" t="s">
        <v>977</v>
      </c>
      <c r="E20" s="566" t="s">
        <v>977</v>
      </c>
      <c r="F20" s="566" t="s">
        <v>978</v>
      </c>
      <c r="G20" s="566" t="s">
        <v>139</v>
      </c>
      <c r="H20" s="566" t="s">
        <v>979</v>
      </c>
      <c r="I20" s="566" t="s">
        <v>139</v>
      </c>
      <c r="J20" s="566" t="s">
        <v>979</v>
      </c>
      <c r="K20" s="566" t="s">
        <v>139</v>
      </c>
      <c r="L20" s="566" t="s">
        <v>979</v>
      </c>
      <c r="M20" s="566" t="s">
        <v>139</v>
      </c>
      <c r="N20" s="566" t="s">
        <v>979</v>
      </c>
      <c r="O20" s="566" t="s">
        <v>139</v>
      </c>
      <c r="P20" s="566" t="s">
        <v>979</v>
      </c>
      <c r="Q20" s="566" t="s">
        <v>139</v>
      </c>
      <c r="R20" s="567" t="s">
        <v>979</v>
      </c>
    </row>
    <row r="21" spans="1:19" s="572" customFormat="1" ht="16.5" thickBot="1">
      <c r="A21" s="568">
        <v>1</v>
      </c>
      <c r="B21" s="569">
        <v>2</v>
      </c>
      <c r="C21" s="570">
        <v>3</v>
      </c>
      <c r="D21" s="569">
        <v>4</v>
      </c>
      <c r="E21" s="568" t="s">
        <v>479</v>
      </c>
      <c r="F21" s="569">
        <v>6</v>
      </c>
      <c r="G21" s="569">
        <v>7</v>
      </c>
      <c r="H21" s="569">
        <v>8</v>
      </c>
      <c r="I21" s="569">
        <v>9</v>
      </c>
      <c r="J21" s="569">
        <v>10</v>
      </c>
      <c r="K21" s="569">
        <v>11</v>
      </c>
      <c r="L21" s="569">
        <v>12</v>
      </c>
      <c r="M21" s="569">
        <v>13</v>
      </c>
      <c r="N21" s="569">
        <v>14</v>
      </c>
      <c r="O21" s="569">
        <v>15</v>
      </c>
      <c r="P21" s="569">
        <v>16</v>
      </c>
      <c r="Q21" s="568" t="s">
        <v>980</v>
      </c>
      <c r="R21" s="571">
        <v>18</v>
      </c>
      <c r="S21" s="543"/>
    </row>
    <row r="22" spans="1:19" s="572" customFormat="1" ht="19.5" thickBot="1">
      <c r="A22" s="573" t="s">
        <v>981</v>
      </c>
      <c r="B22" s="574"/>
      <c r="C22" s="574"/>
      <c r="D22" s="574"/>
      <c r="E22" s="574"/>
      <c r="F22" s="574"/>
      <c r="G22" s="574"/>
      <c r="H22" s="574"/>
      <c r="I22" s="574"/>
      <c r="J22" s="574"/>
      <c r="K22" s="574"/>
      <c r="L22" s="574"/>
      <c r="M22" s="574"/>
      <c r="N22" s="574"/>
      <c r="O22" s="574"/>
      <c r="P22" s="574"/>
      <c r="Q22" s="574"/>
      <c r="R22" s="575"/>
      <c r="S22" s="543"/>
    </row>
    <row r="23" spans="1:19" s="572" customFormat="1">
      <c r="A23" s="576" t="s">
        <v>982</v>
      </c>
      <c r="B23" s="577" t="s">
        <v>983</v>
      </c>
      <c r="C23" s="578" t="s">
        <v>984</v>
      </c>
      <c r="D23" s="579">
        <v>101.47038276271186</v>
      </c>
      <c r="E23" s="579">
        <v>62.457925432203389</v>
      </c>
      <c r="F23" s="579">
        <f>F24+F29+F31+F37</f>
        <v>38.636000000000003</v>
      </c>
      <c r="G23" s="579">
        <f t="shared" ref="G23:P23" si="0">G24+G29+G31+G37</f>
        <v>61.817</v>
      </c>
      <c r="H23" s="580">
        <f t="shared" si="0"/>
        <v>0</v>
      </c>
      <c r="I23" s="579">
        <f t="shared" si="0"/>
        <v>63.898000000000003</v>
      </c>
      <c r="J23" s="580">
        <f t="shared" si="0"/>
        <v>0</v>
      </c>
      <c r="K23" s="579">
        <f t="shared" si="0"/>
        <v>66.021000000000001</v>
      </c>
      <c r="L23" s="580">
        <f t="shared" si="0"/>
        <v>0</v>
      </c>
      <c r="M23" s="579">
        <f t="shared" si="0"/>
        <v>68.253</v>
      </c>
      <c r="N23" s="580">
        <f t="shared" si="0"/>
        <v>0</v>
      </c>
      <c r="O23" s="579">
        <f t="shared" si="0"/>
        <v>70.537999999999997</v>
      </c>
      <c r="P23" s="580">
        <f t="shared" si="0"/>
        <v>0</v>
      </c>
      <c r="Q23" s="581">
        <f>Q24+Q29+Q31+Q37</f>
        <v>330.52700000000004</v>
      </c>
      <c r="R23" s="582">
        <f>R24+R29+R31+R37</f>
        <v>0</v>
      </c>
      <c r="S23" s="543"/>
    </row>
    <row r="24" spans="1:19" s="572" customFormat="1">
      <c r="A24" s="583" t="s">
        <v>214</v>
      </c>
      <c r="B24" s="584" t="s">
        <v>985</v>
      </c>
      <c r="C24" s="585" t="s">
        <v>984</v>
      </c>
      <c r="D24" s="586">
        <v>0</v>
      </c>
      <c r="E24" s="586">
        <v>0</v>
      </c>
      <c r="F24" s="586">
        <v>0</v>
      </c>
      <c r="G24" s="586">
        <v>0</v>
      </c>
      <c r="H24" s="586">
        <v>0</v>
      </c>
      <c r="I24" s="586">
        <v>0</v>
      </c>
      <c r="J24" s="586">
        <v>0</v>
      </c>
      <c r="K24" s="586">
        <v>0</v>
      </c>
      <c r="L24" s="586">
        <v>0</v>
      </c>
      <c r="M24" s="586">
        <v>0</v>
      </c>
      <c r="N24" s="586">
        <v>0</v>
      </c>
      <c r="O24" s="586">
        <v>0</v>
      </c>
      <c r="P24" s="586">
        <v>0</v>
      </c>
      <c r="Q24" s="586">
        <f>O24+M24+K24+I24+G24</f>
        <v>0</v>
      </c>
      <c r="R24" s="587">
        <f>P24+N24+L24+J24+H24</f>
        <v>0</v>
      </c>
      <c r="S24" s="543"/>
    </row>
    <row r="25" spans="1:19" s="572" customFormat="1" ht="31.5">
      <c r="A25" s="583" t="s">
        <v>718</v>
      </c>
      <c r="B25" s="588" t="s">
        <v>986</v>
      </c>
      <c r="C25" s="585" t="s">
        <v>984</v>
      </c>
      <c r="D25" s="586">
        <v>0</v>
      </c>
      <c r="E25" s="586">
        <v>0</v>
      </c>
      <c r="F25" s="586">
        <v>0</v>
      </c>
      <c r="G25" s="586">
        <v>0</v>
      </c>
      <c r="H25" s="586">
        <v>0</v>
      </c>
      <c r="I25" s="586">
        <v>0</v>
      </c>
      <c r="J25" s="586">
        <v>0</v>
      </c>
      <c r="K25" s="586">
        <v>0</v>
      </c>
      <c r="L25" s="586">
        <v>0</v>
      </c>
      <c r="M25" s="586">
        <v>0</v>
      </c>
      <c r="N25" s="586">
        <v>0</v>
      </c>
      <c r="O25" s="586">
        <v>0</v>
      </c>
      <c r="P25" s="586">
        <v>0</v>
      </c>
      <c r="Q25" s="586">
        <f t="shared" ref="Q25:R37" si="1">O25+M25+K25+I25+G25</f>
        <v>0</v>
      </c>
      <c r="R25" s="587">
        <f t="shared" si="1"/>
        <v>0</v>
      </c>
      <c r="S25" s="543"/>
    </row>
    <row r="26" spans="1:19" s="572" customFormat="1" ht="31.5">
      <c r="A26" s="583" t="s">
        <v>727</v>
      </c>
      <c r="B26" s="588" t="s">
        <v>987</v>
      </c>
      <c r="C26" s="585" t="s">
        <v>984</v>
      </c>
      <c r="D26" s="586">
        <v>0</v>
      </c>
      <c r="E26" s="586">
        <v>0</v>
      </c>
      <c r="F26" s="586">
        <v>0</v>
      </c>
      <c r="G26" s="586">
        <v>0</v>
      </c>
      <c r="H26" s="586">
        <v>0</v>
      </c>
      <c r="I26" s="586">
        <v>0</v>
      </c>
      <c r="J26" s="586">
        <v>0</v>
      </c>
      <c r="K26" s="586">
        <v>0</v>
      </c>
      <c r="L26" s="586">
        <v>0</v>
      </c>
      <c r="M26" s="586">
        <v>0</v>
      </c>
      <c r="N26" s="586">
        <v>0</v>
      </c>
      <c r="O26" s="586">
        <v>0</v>
      </c>
      <c r="P26" s="586">
        <v>0</v>
      </c>
      <c r="Q26" s="586">
        <f t="shared" si="1"/>
        <v>0</v>
      </c>
      <c r="R26" s="587">
        <f t="shared" si="1"/>
        <v>0</v>
      </c>
      <c r="S26" s="543"/>
    </row>
    <row r="27" spans="1:19" s="572" customFormat="1" ht="31.5">
      <c r="A27" s="583" t="s">
        <v>733</v>
      </c>
      <c r="B27" s="588" t="s">
        <v>988</v>
      </c>
      <c r="C27" s="585" t="s">
        <v>984</v>
      </c>
      <c r="D27" s="586">
        <v>0</v>
      </c>
      <c r="E27" s="586">
        <v>0</v>
      </c>
      <c r="F27" s="586">
        <v>0</v>
      </c>
      <c r="G27" s="586">
        <v>0</v>
      </c>
      <c r="H27" s="586">
        <v>0</v>
      </c>
      <c r="I27" s="586">
        <v>0</v>
      </c>
      <c r="J27" s="586">
        <v>0</v>
      </c>
      <c r="K27" s="586">
        <v>0</v>
      </c>
      <c r="L27" s="586">
        <v>0</v>
      </c>
      <c r="M27" s="586">
        <v>0</v>
      </c>
      <c r="N27" s="586">
        <v>0</v>
      </c>
      <c r="O27" s="586">
        <v>0</v>
      </c>
      <c r="P27" s="586">
        <v>0</v>
      </c>
      <c r="Q27" s="586">
        <f t="shared" si="1"/>
        <v>0</v>
      </c>
      <c r="R27" s="587">
        <f t="shared" si="1"/>
        <v>0</v>
      </c>
      <c r="S27" s="543"/>
    </row>
    <row r="28" spans="1:19" s="572" customFormat="1">
      <c r="A28" s="583" t="s">
        <v>763</v>
      </c>
      <c r="B28" s="584" t="s">
        <v>989</v>
      </c>
      <c r="C28" s="585" t="s">
        <v>984</v>
      </c>
      <c r="D28" s="586">
        <v>0</v>
      </c>
      <c r="E28" s="586">
        <v>0</v>
      </c>
      <c r="F28" s="586">
        <v>0</v>
      </c>
      <c r="G28" s="586">
        <v>0</v>
      </c>
      <c r="H28" s="586">
        <v>0</v>
      </c>
      <c r="I28" s="586">
        <v>0</v>
      </c>
      <c r="J28" s="586">
        <v>0</v>
      </c>
      <c r="K28" s="586">
        <v>0</v>
      </c>
      <c r="L28" s="586">
        <v>0</v>
      </c>
      <c r="M28" s="586">
        <v>0</v>
      </c>
      <c r="N28" s="586">
        <v>0</v>
      </c>
      <c r="O28" s="586">
        <v>0</v>
      </c>
      <c r="P28" s="586">
        <v>0</v>
      </c>
      <c r="Q28" s="586">
        <f t="shared" si="1"/>
        <v>0</v>
      </c>
      <c r="R28" s="587">
        <f t="shared" si="1"/>
        <v>0</v>
      </c>
      <c r="S28" s="543"/>
    </row>
    <row r="29" spans="1:19" s="572" customFormat="1">
      <c r="A29" s="589" t="s">
        <v>990</v>
      </c>
      <c r="B29" s="590" t="s">
        <v>991</v>
      </c>
      <c r="C29" s="591" t="s">
        <v>984</v>
      </c>
      <c r="D29" s="592">
        <v>67.150896220338993</v>
      </c>
      <c r="E29" s="592">
        <v>61.848428525423728</v>
      </c>
      <c r="F29" s="592">
        <v>38.636000000000003</v>
      </c>
      <c r="G29" s="592">
        <v>61.817</v>
      </c>
      <c r="H29" s="593">
        <v>0</v>
      </c>
      <c r="I29" s="592">
        <v>63.898000000000003</v>
      </c>
      <c r="J29" s="593">
        <v>0</v>
      </c>
      <c r="K29" s="592">
        <v>66.021000000000001</v>
      </c>
      <c r="L29" s="593">
        <v>0</v>
      </c>
      <c r="M29" s="592">
        <v>68.253</v>
      </c>
      <c r="N29" s="593">
        <v>0</v>
      </c>
      <c r="O29" s="592">
        <v>70.537999999999997</v>
      </c>
      <c r="P29" s="593">
        <v>0</v>
      </c>
      <c r="Q29" s="594">
        <f t="shared" si="1"/>
        <v>330.52700000000004</v>
      </c>
      <c r="R29" s="595">
        <f t="shared" si="1"/>
        <v>0</v>
      </c>
      <c r="S29" s="543"/>
    </row>
    <row r="30" spans="1:19" s="572" customFormat="1">
      <c r="A30" s="583" t="s">
        <v>992</v>
      </c>
      <c r="B30" s="584" t="s">
        <v>993</v>
      </c>
      <c r="C30" s="585" t="s">
        <v>984</v>
      </c>
      <c r="D30" s="586">
        <v>0</v>
      </c>
      <c r="E30" s="586">
        <v>0</v>
      </c>
      <c r="F30" s="586">
        <v>0</v>
      </c>
      <c r="G30" s="586">
        <v>0</v>
      </c>
      <c r="H30" s="586">
        <v>0</v>
      </c>
      <c r="I30" s="586">
        <v>0</v>
      </c>
      <c r="J30" s="586">
        <v>0</v>
      </c>
      <c r="K30" s="586">
        <v>0</v>
      </c>
      <c r="L30" s="586">
        <v>0</v>
      </c>
      <c r="M30" s="586">
        <v>0</v>
      </c>
      <c r="N30" s="586">
        <v>0</v>
      </c>
      <c r="O30" s="586">
        <v>0</v>
      </c>
      <c r="P30" s="586">
        <v>0</v>
      </c>
      <c r="Q30" s="586">
        <f t="shared" si="1"/>
        <v>0</v>
      </c>
      <c r="R30" s="587">
        <f t="shared" si="1"/>
        <v>0</v>
      </c>
      <c r="S30" s="543"/>
    </row>
    <row r="31" spans="1:19" s="572" customFormat="1">
      <c r="A31" s="589" t="s">
        <v>994</v>
      </c>
      <c r="B31" s="590" t="s">
        <v>995</v>
      </c>
      <c r="C31" s="591" t="s">
        <v>984</v>
      </c>
      <c r="D31" s="592">
        <v>0.28852654237288139</v>
      </c>
      <c r="E31" s="592">
        <v>0.10191690677966102</v>
      </c>
      <c r="F31" s="596">
        <v>0</v>
      </c>
      <c r="G31" s="597">
        <v>0</v>
      </c>
      <c r="H31" s="597">
        <v>0</v>
      </c>
      <c r="I31" s="597">
        <v>0</v>
      </c>
      <c r="J31" s="597">
        <v>0</v>
      </c>
      <c r="K31" s="597">
        <v>0</v>
      </c>
      <c r="L31" s="597">
        <v>0</v>
      </c>
      <c r="M31" s="597">
        <v>0</v>
      </c>
      <c r="N31" s="597">
        <v>0</v>
      </c>
      <c r="O31" s="597">
        <v>0</v>
      </c>
      <c r="P31" s="597">
        <v>0</v>
      </c>
      <c r="Q31" s="597">
        <f t="shared" si="1"/>
        <v>0</v>
      </c>
      <c r="R31" s="598">
        <f t="shared" si="1"/>
        <v>0</v>
      </c>
      <c r="S31" s="543"/>
    </row>
    <row r="32" spans="1:19" s="572" customFormat="1">
      <c r="A32" s="583" t="s">
        <v>5</v>
      </c>
      <c r="B32" s="584" t="s">
        <v>996</v>
      </c>
      <c r="C32" s="585" t="s">
        <v>984</v>
      </c>
      <c r="D32" s="586">
        <v>0</v>
      </c>
      <c r="E32" s="586">
        <v>0</v>
      </c>
      <c r="F32" s="586">
        <v>0</v>
      </c>
      <c r="G32" s="586">
        <v>0</v>
      </c>
      <c r="H32" s="586">
        <v>0</v>
      </c>
      <c r="I32" s="586">
        <v>0</v>
      </c>
      <c r="J32" s="586">
        <v>0</v>
      </c>
      <c r="K32" s="586">
        <v>0</v>
      </c>
      <c r="L32" s="586">
        <v>0</v>
      </c>
      <c r="M32" s="586">
        <v>0</v>
      </c>
      <c r="N32" s="586">
        <v>0</v>
      </c>
      <c r="O32" s="586">
        <v>0</v>
      </c>
      <c r="P32" s="586">
        <v>0</v>
      </c>
      <c r="Q32" s="586">
        <f t="shared" si="1"/>
        <v>0</v>
      </c>
      <c r="R32" s="587">
        <f t="shared" si="1"/>
        <v>0</v>
      </c>
      <c r="S32" s="543"/>
    </row>
    <row r="33" spans="1:19" s="572" customFormat="1" ht="15.75" customHeight="1">
      <c r="A33" s="583" t="s">
        <v>997</v>
      </c>
      <c r="B33" s="584" t="s">
        <v>998</v>
      </c>
      <c r="C33" s="585" t="s">
        <v>984</v>
      </c>
      <c r="D33" s="586">
        <v>0</v>
      </c>
      <c r="E33" s="586">
        <v>0</v>
      </c>
      <c r="F33" s="586">
        <v>0</v>
      </c>
      <c r="G33" s="586">
        <v>0</v>
      </c>
      <c r="H33" s="586">
        <v>0</v>
      </c>
      <c r="I33" s="586">
        <v>0</v>
      </c>
      <c r="J33" s="586">
        <v>0</v>
      </c>
      <c r="K33" s="586">
        <v>0</v>
      </c>
      <c r="L33" s="586">
        <v>0</v>
      </c>
      <c r="M33" s="586">
        <v>0</v>
      </c>
      <c r="N33" s="586">
        <v>0</v>
      </c>
      <c r="O33" s="586">
        <v>0</v>
      </c>
      <c r="P33" s="586">
        <v>0</v>
      </c>
      <c r="Q33" s="586">
        <f t="shared" si="1"/>
        <v>0</v>
      </c>
      <c r="R33" s="587">
        <f t="shared" si="1"/>
        <v>0</v>
      </c>
      <c r="S33" s="543"/>
    </row>
    <row r="34" spans="1:19" s="572" customFormat="1" ht="15.75" customHeight="1">
      <c r="A34" s="583" t="s">
        <v>999</v>
      </c>
      <c r="B34" s="588" t="s">
        <v>1000</v>
      </c>
      <c r="C34" s="585" t="s">
        <v>984</v>
      </c>
      <c r="D34" s="586">
        <v>0</v>
      </c>
      <c r="E34" s="586">
        <v>0</v>
      </c>
      <c r="F34" s="586">
        <v>0</v>
      </c>
      <c r="G34" s="586">
        <v>0</v>
      </c>
      <c r="H34" s="586">
        <v>0</v>
      </c>
      <c r="I34" s="586">
        <v>0</v>
      </c>
      <c r="J34" s="586">
        <v>0</v>
      </c>
      <c r="K34" s="586">
        <v>0</v>
      </c>
      <c r="L34" s="586">
        <v>0</v>
      </c>
      <c r="M34" s="586">
        <v>0</v>
      </c>
      <c r="N34" s="586">
        <v>0</v>
      </c>
      <c r="O34" s="586">
        <v>0</v>
      </c>
      <c r="P34" s="586">
        <v>0</v>
      </c>
      <c r="Q34" s="586">
        <f t="shared" si="1"/>
        <v>0</v>
      </c>
      <c r="R34" s="587">
        <f t="shared" si="1"/>
        <v>0</v>
      </c>
      <c r="S34" s="543"/>
    </row>
    <row r="35" spans="1:19" s="572" customFormat="1" ht="15.75" customHeight="1">
      <c r="A35" s="583" t="s">
        <v>1001</v>
      </c>
      <c r="B35" s="599" t="s">
        <v>1002</v>
      </c>
      <c r="C35" s="585" t="s">
        <v>984</v>
      </c>
      <c r="D35" s="586">
        <v>0</v>
      </c>
      <c r="E35" s="586">
        <v>0</v>
      </c>
      <c r="F35" s="586">
        <v>0</v>
      </c>
      <c r="G35" s="586">
        <v>0</v>
      </c>
      <c r="H35" s="586">
        <v>0</v>
      </c>
      <c r="I35" s="586">
        <v>0</v>
      </c>
      <c r="J35" s="586">
        <v>0</v>
      </c>
      <c r="K35" s="586">
        <v>0</v>
      </c>
      <c r="L35" s="586">
        <v>0</v>
      </c>
      <c r="M35" s="586">
        <v>0</v>
      </c>
      <c r="N35" s="586">
        <v>0</v>
      </c>
      <c r="O35" s="586">
        <v>0</v>
      </c>
      <c r="P35" s="586">
        <v>0</v>
      </c>
      <c r="Q35" s="586">
        <f t="shared" si="1"/>
        <v>0</v>
      </c>
      <c r="R35" s="587">
        <f t="shared" si="1"/>
        <v>0</v>
      </c>
      <c r="S35" s="543"/>
    </row>
    <row r="36" spans="1:19" s="572" customFormat="1" ht="15.75" customHeight="1">
      <c r="A36" s="583" t="s">
        <v>1003</v>
      </c>
      <c r="B36" s="599" t="s">
        <v>1004</v>
      </c>
      <c r="C36" s="585" t="s">
        <v>984</v>
      </c>
      <c r="D36" s="586">
        <v>0</v>
      </c>
      <c r="E36" s="586">
        <v>0</v>
      </c>
      <c r="F36" s="586">
        <v>0</v>
      </c>
      <c r="G36" s="586">
        <v>0</v>
      </c>
      <c r="H36" s="586">
        <v>0</v>
      </c>
      <c r="I36" s="586">
        <v>0</v>
      </c>
      <c r="J36" s="586">
        <v>0</v>
      </c>
      <c r="K36" s="586">
        <v>0</v>
      </c>
      <c r="L36" s="586">
        <v>0</v>
      </c>
      <c r="M36" s="586">
        <v>0</v>
      </c>
      <c r="N36" s="586">
        <v>0</v>
      </c>
      <c r="O36" s="586">
        <v>0</v>
      </c>
      <c r="P36" s="586">
        <v>0</v>
      </c>
      <c r="Q36" s="586">
        <f t="shared" si="1"/>
        <v>0</v>
      </c>
      <c r="R36" s="587">
        <f t="shared" si="1"/>
        <v>0</v>
      </c>
      <c r="S36" s="543"/>
    </row>
    <row r="37" spans="1:19" s="572" customFormat="1" ht="15.75" customHeight="1" thickBot="1">
      <c r="A37" s="600" t="s">
        <v>1005</v>
      </c>
      <c r="B37" s="590" t="s">
        <v>1006</v>
      </c>
      <c r="C37" s="601" t="s">
        <v>984</v>
      </c>
      <c r="D37" s="592">
        <v>34.030959999999993</v>
      </c>
      <c r="E37" s="592">
        <v>0.50758000000000003</v>
      </c>
      <c r="F37" s="592"/>
      <c r="G37" s="597">
        <v>0</v>
      </c>
      <c r="H37" s="597">
        <v>0</v>
      </c>
      <c r="I37" s="597">
        <v>0</v>
      </c>
      <c r="J37" s="597">
        <v>0</v>
      </c>
      <c r="K37" s="597">
        <v>0</v>
      </c>
      <c r="L37" s="597">
        <v>0</v>
      </c>
      <c r="M37" s="597">
        <v>0</v>
      </c>
      <c r="N37" s="597">
        <v>0</v>
      </c>
      <c r="O37" s="597">
        <v>0</v>
      </c>
      <c r="P37" s="597">
        <v>0</v>
      </c>
      <c r="Q37" s="597">
        <f t="shared" si="1"/>
        <v>0</v>
      </c>
      <c r="R37" s="598">
        <f t="shared" si="1"/>
        <v>0</v>
      </c>
      <c r="S37" s="543"/>
    </row>
    <row r="38" spans="1:19" s="572" customFormat="1" ht="15.75" customHeight="1">
      <c r="A38" s="602" t="s">
        <v>1007</v>
      </c>
      <c r="B38" s="603" t="s">
        <v>1008</v>
      </c>
      <c r="C38" s="604" t="s">
        <v>984</v>
      </c>
      <c r="D38" s="605">
        <v>73.339807000000008</v>
      </c>
      <c r="E38" s="605">
        <v>40.603649220000008</v>
      </c>
      <c r="F38" s="605">
        <f>F39+F45+F46+F47+F52+F44</f>
        <v>36.451999999999998</v>
      </c>
      <c r="G38" s="606">
        <f t="shared" ref="G38:R38" si="2">G39+G45+G46+G47+G52+G44</f>
        <v>51.113999999999997</v>
      </c>
      <c r="H38" s="607">
        <f t="shared" si="2"/>
        <v>0</v>
      </c>
      <c r="I38" s="606">
        <f t="shared" si="2"/>
        <v>53.109000000000002</v>
      </c>
      <c r="J38" s="607">
        <f t="shared" si="2"/>
        <v>0</v>
      </c>
      <c r="K38" s="606">
        <f t="shared" si="2"/>
        <v>55.142000000000003</v>
      </c>
      <c r="L38" s="607">
        <f t="shared" si="2"/>
        <v>0</v>
      </c>
      <c r="M38" s="606">
        <f t="shared" si="2"/>
        <v>57.286000000000001</v>
      </c>
      <c r="N38" s="607">
        <f t="shared" si="2"/>
        <v>0</v>
      </c>
      <c r="O38" s="606">
        <f t="shared" si="2"/>
        <v>59.484999999999999</v>
      </c>
      <c r="P38" s="607">
        <f t="shared" si="2"/>
        <v>0</v>
      </c>
      <c r="Q38" s="606">
        <f t="shared" si="2"/>
        <v>276.13600000000002</v>
      </c>
      <c r="R38" s="608">
        <f t="shared" si="2"/>
        <v>0</v>
      </c>
      <c r="S38" s="543"/>
    </row>
    <row r="39" spans="1:19" s="572" customFormat="1" ht="15.75" customHeight="1">
      <c r="A39" s="583" t="s">
        <v>1009</v>
      </c>
      <c r="B39" s="584" t="s">
        <v>985</v>
      </c>
      <c r="C39" s="585" t="s">
        <v>984</v>
      </c>
      <c r="D39" s="609">
        <v>0</v>
      </c>
      <c r="E39" s="609">
        <v>0</v>
      </c>
      <c r="F39" s="609">
        <v>0</v>
      </c>
      <c r="G39" s="586">
        <v>0</v>
      </c>
      <c r="H39" s="586">
        <v>0</v>
      </c>
      <c r="I39" s="586">
        <v>0</v>
      </c>
      <c r="J39" s="586">
        <v>0</v>
      </c>
      <c r="K39" s="586">
        <v>0</v>
      </c>
      <c r="L39" s="586">
        <v>0</v>
      </c>
      <c r="M39" s="586">
        <v>0</v>
      </c>
      <c r="N39" s="586">
        <v>0</v>
      </c>
      <c r="O39" s="586">
        <v>0</v>
      </c>
      <c r="P39" s="586">
        <v>0</v>
      </c>
      <c r="Q39" s="586">
        <f t="shared" ref="Q39:R43" si="3">O39+M39+K39+I39+G39</f>
        <v>0</v>
      </c>
      <c r="R39" s="587">
        <f t="shared" si="3"/>
        <v>0</v>
      </c>
      <c r="S39" s="543"/>
    </row>
    <row r="40" spans="1:19" s="572" customFormat="1" ht="15.75" customHeight="1">
      <c r="A40" s="583" t="s">
        <v>1010</v>
      </c>
      <c r="B40" s="610" t="s">
        <v>986</v>
      </c>
      <c r="C40" s="585" t="s">
        <v>984</v>
      </c>
      <c r="D40" s="609">
        <v>0</v>
      </c>
      <c r="E40" s="609">
        <v>0</v>
      </c>
      <c r="F40" s="609">
        <v>0</v>
      </c>
      <c r="G40" s="586">
        <v>0</v>
      </c>
      <c r="H40" s="586">
        <v>0</v>
      </c>
      <c r="I40" s="586">
        <v>0</v>
      </c>
      <c r="J40" s="586">
        <v>0</v>
      </c>
      <c r="K40" s="586">
        <v>0</v>
      </c>
      <c r="L40" s="586">
        <v>0</v>
      </c>
      <c r="M40" s="586">
        <v>0</v>
      </c>
      <c r="N40" s="586">
        <v>0</v>
      </c>
      <c r="O40" s="586">
        <v>0</v>
      </c>
      <c r="P40" s="586">
        <v>0</v>
      </c>
      <c r="Q40" s="586">
        <f t="shared" si="3"/>
        <v>0</v>
      </c>
      <c r="R40" s="587">
        <f t="shared" si="3"/>
        <v>0</v>
      </c>
      <c r="S40" s="543"/>
    </row>
    <row r="41" spans="1:19" s="572" customFormat="1" ht="15.75" customHeight="1">
      <c r="A41" s="583" t="s">
        <v>1011</v>
      </c>
      <c r="B41" s="610" t="s">
        <v>987</v>
      </c>
      <c r="C41" s="585" t="s">
        <v>984</v>
      </c>
      <c r="D41" s="609">
        <v>0</v>
      </c>
      <c r="E41" s="609">
        <v>0</v>
      </c>
      <c r="F41" s="609">
        <v>0</v>
      </c>
      <c r="G41" s="586">
        <v>0</v>
      </c>
      <c r="H41" s="586">
        <v>0</v>
      </c>
      <c r="I41" s="586">
        <v>0</v>
      </c>
      <c r="J41" s="586">
        <v>0</v>
      </c>
      <c r="K41" s="586">
        <v>0</v>
      </c>
      <c r="L41" s="586">
        <v>0</v>
      </c>
      <c r="M41" s="586">
        <v>0</v>
      </c>
      <c r="N41" s="586">
        <v>0</v>
      </c>
      <c r="O41" s="586">
        <v>0</v>
      </c>
      <c r="P41" s="586">
        <v>0</v>
      </c>
      <c r="Q41" s="586">
        <f t="shared" si="3"/>
        <v>0</v>
      </c>
      <c r="R41" s="587">
        <f t="shared" si="3"/>
        <v>0</v>
      </c>
      <c r="S41" s="543"/>
    </row>
    <row r="42" spans="1:19" s="572" customFormat="1" ht="15.75" customHeight="1">
      <c r="A42" s="583" t="s">
        <v>1012</v>
      </c>
      <c r="B42" s="610" t="s">
        <v>988</v>
      </c>
      <c r="C42" s="585" t="s">
        <v>984</v>
      </c>
      <c r="D42" s="609">
        <v>0</v>
      </c>
      <c r="E42" s="609">
        <v>0</v>
      </c>
      <c r="F42" s="609">
        <v>0</v>
      </c>
      <c r="G42" s="586">
        <v>0</v>
      </c>
      <c r="H42" s="586">
        <v>0</v>
      </c>
      <c r="I42" s="586">
        <v>0</v>
      </c>
      <c r="J42" s="586">
        <v>0</v>
      </c>
      <c r="K42" s="586">
        <v>0</v>
      </c>
      <c r="L42" s="586">
        <v>0</v>
      </c>
      <c r="M42" s="586">
        <v>0</v>
      </c>
      <c r="N42" s="586">
        <v>0</v>
      </c>
      <c r="O42" s="586">
        <v>0</v>
      </c>
      <c r="P42" s="586">
        <v>0</v>
      </c>
      <c r="Q42" s="586">
        <f t="shared" si="3"/>
        <v>0</v>
      </c>
      <c r="R42" s="587">
        <f t="shared" si="3"/>
        <v>0</v>
      </c>
      <c r="S42" s="543"/>
    </row>
    <row r="43" spans="1:19" s="572" customFormat="1" ht="15.75" customHeight="1">
      <c r="A43" s="583" t="s">
        <v>1013</v>
      </c>
      <c r="B43" s="584" t="s">
        <v>989</v>
      </c>
      <c r="C43" s="585" t="s">
        <v>984</v>
      </c>
      <c r="D43" s="611">
        <v>0</v>
      </c>
      <c r="E43" s="611">
        <v>0</v>
      </c>
      <c r="F43" s="611">
        <v>0</v>
      </c>
      <c r="G43" s="586">
        <v>0</v>
      </c>
      <c r="H43" s="586">
        <v>0</v>
      </c>
      <c r="I43" s="586">
        <v>0</v>
      </c>
      <c r="J43" s="586">
        <v>0</v>
      </c>
      <c r="K43" s="586">
        <v>0</v>
      </c>
      <c r="L43" s="586">
        <v>0</v>
      </c>
      <c r="M43" s="586">
        <v>0</v>
      </c>
      <c r="N43" s="586">
        <v>0</v>
      </c>
      <c r="O43" s="586">
        <v>0</v>
      </c>
      <c r="P43" s="586">
        <v>0</v>
      </c>
      <c r="Q43" s="586">
        <f t="shared" si="3"/>
        <v>0</v>
      </c>
      <c r="R43" s="587">
        <f t="shared" si="3"/>
        <v>0</v>
      </c>
      <c r="S43" s="543"/>
    </row>
    <row r="44" spans="1:19" s="572" customFormat="1" ht="15.75" customHeight="1">
      <c r="A44" s="589" t="s">
        <v>1014</v>
      </c>
      <c r="B44" s="590" t="s">
        <v>991</v>
      </c>
      <c r="C44" s="591" t="s">
        <v>984</v>
      </c>
      <c r="D44" s="592">
        <v>68.858814460000005</v>
      </c>
      <c r="E44" s="592">
        <v>38.041245400000008</v>
      </c>
      <c r="F44" s="592">
        <f t="shared" ref="F44" si="4">F53+F62+F68+F69+F70+F73+F77-F46-F52</f>
        <v>36.451999999999998</v>
      </c>
      <c r="G44" s="592">
        <f t="shared" ref="G44:R44" si="5">G53+G62+G68+G69+G70+G73+G77-G52</f>
        <v>51.113999999999997</v>
      </c>
      <c r="H44" s="593">
        <f t="shared" si="5"/>
        <v>0</v>
      </c>
      <c r="I44" s="592">
        <f t="shared" si="5"/>
        <v>53.109000000000002</v>
      </c>
      <c r="J44" s="593">
        <f t="shared" si="5"/>
        <v>0</v>
      </c>
      <c r="K44" s="592">
        <f t="shared" si="5"/>
        <v>55.142000000000003</v>
      </c>
      <c r="L44" s="593">
        <f t="shared" si="5"/>
        <v>0</v>
      </c>
      <c r="M44" s="592">
        <f t="shared" si="5"/>
        <v>57.286000000000001</v>
      </c>
      <c r="N44" s="593">
        <f t="shared" si="5"/>
        <v>0</v>
      </c>
      <c r="O44" s="592">
        <f t="shared" si="5"/>
        <v>59.484999999999999</v>
      </c>
      <c r="P44" s="593">
        <f t="shared" si="5"/>
        <v>0</v>
      </c>
      <c r="Q44" s="592">
        <f t="shared" si="5"/>
        <v>276.13600000000002</v>
      </c>
      <c r="R44" s="595">
        <f t="shared" si="5"/>
        <v>0</v>
      </c>
      <c r="S44" s="543"/>
    </row>
    <row r="45" spans="1:19" s="614" customFormat="1" ht="15.75" customHeight="1">
      <c r="A45" s="583" t="s">
        <v>1015</v>
      </c>
      <c r="B45" s="584" t="s">
        <v>993</v>
      </c>
      <c r="C45" s="585" t="s">
        <v>984</v>
      </c>
      <c r="D45" s="612">
        <v>0</v>
      </c>
      <c r="E45" s="612">
        <v>0</v>
      </c>
      <c r="F45" s="612">
        <v>0</v>
      </c>
      <c r="G45" s="586">
        <v>0</v>
      </c>
      <c r="H45" s="586">
        <v>0</v>
      </c>
      <c r="I45" s="586">
        <v>0</v>
      </c>
      <c r="J45" s="586">
        <v>0</v>
      </c>
      <c r="K45" s="586">
        <v>0</v>
      </c>
      <c r="L45" s="586">
        <v>0</v>
      </c>
      <c r="M45" s="586">
        <v>0</v>
      </c>
      <c r="N45" s="586">
        <v>0</v>
      </c>
      <c r="O45" s="586">
        <v>0</v>
      </c>
      <c r="P45" s="586">
        <v>0</v>
      </c>
      <c r="Q45" s="586">
        <f t="shared" ref="Q45:R45" si="6">O45+M45+K45+I45+G45</f>
        <v>0</v>
      </c>
      <c r="R45" s="587">
        <f t="shared" si="6"/>
        <v>0</v>
      </c>
      <c r="S45" s="613"/>
    </row>
    <row r="46" spans="1:19" s="572" customFormat="1" ht="15.75" customHeight="1">
      <c r="A46" s="589" t="s">
        <v>1016</v>
      </c>
      <c r="B46" s="590" t="s">
        <v>995</v>
      </c>
      <c r="C46" s="591" t="s">
        <v>984</v>
      </c>
      <c r="D46" s="597">
        <v>0</v>
      </c>
      <c r="E46" s="592">
        <v>0.77310915000000002</v>
      </c>
      <c r="F46" s="597">
        <v>0</v>
      </c>
      <c r="G46" s="597">
        <v>0</v>
      </c>
      <c r="H46" s="597">
        <v>0</v>
      </c>
      <c r="I46" s="597">
        <v>0</v>
      </c>
      <c r="J46" s="597">
        <v>0</v>
      </c>
      <c r="K46" s="597">
        <v>0</v>
      </c>
      <c r="L46" s="597">
        <v>0</v>
      </c>
      <c r="M46" s="597">
        <v>0</v>
      </c>
      <c r="N46" s="597">
        <v>0</v>
      </c>
      <c r="O46" s="597">
        <v>0</v>
      </c>
      <c r="P46" s="597">
        <v>0</v>
      </c>
      <c r="Q46" s="597">
        <v>0</v>
      </c>
      <c r="R46" s="595">
        <v>0</v>
      </c>
      <c r="S46" s="543"/>
    </row>
    <row r="47" spans="1:19" s="572" customFormat="1" ht="15.75" customHeight="1">
      <c r="A47" s="583" t="s">
        <v>1017</v>
      </c>
      <c r="B47" s="584" t="s">
        <v>996</v>
      </c>
      <c r="C47" s="585" t="s">
        <v>984</v>
      </c>
      <c r="D47" s="611">
        <v>0</v>
      </c>
      <c r="E47" s="611">
        <v>0</v>
      </c>
      <c r="F47" s="611">
        <v>0</v>
      </c>
      <c r="G47" s="586">
        <v>0</v>
      </c>
      <c r="H47" s="586">
        <v>0</v>
      </c>
      <c r="I47" s="586">
        <v>0</v>
      </c>
      <c r="J47" s="586">
        <v>0</v>
      </c>
      <c r="K47" s="586">
        <v>0</v>
      </c>
      <c r="L47" s="586">
        <v>0</v>
      </c>
      <c r="M47" s="586">
        <v>0</v>
      </c>
      <c r="N47" s="586">
        <v>0</v>
      </c>
      <c r="O47" s="586">
        <v>0</v>
      </c>
      <c r="P47" s="586">
        <v>0</v>
      </c>
      <c r="Q47" s="586">
        <f t="shared" ref="Q47:R51" si="7">O47+M47+K47+I47+G47</f>
        <v>0</v>
      </c>
      <c r="R47" s="587">
        <f t="shared" si="7"/>
        <v>0</v>
      </c>
      <c r="S47" s="543"/>
    </row>
    <row r="48" spans="1:19" s="572" customFormat="1" ht="15.75" customHeight="1">
      <c r="A48" s="583" t="s">
        <v>1018</v>
      </c>
      <c r="B48" s="584" t="s">
        <v>998</v>
      </c>
      <c r="C48" s="585" t="s">
        <v>984</v>
      </c>
      <c r="D48" s="611">
        <v>0</v>
      </c>
      <c r="E48" s="611">
        <v>0</v>
      </c>
      <c r="F48" s="611">
        <v>0</v>
      </c>
      <c r="G48" s="586">
        <v>0</v>
      </c>
      <c r="H48" s="586">
        <v>0</v>
      </c>
      <c r="I48" s="586">
        <v>0</v>
      </c>
      <c r="J48" s="586">
        <v>0</v>
      </c>
      <c r="K48" s="586">
        <v>0</v>
      </c>
      <c r="L48" s="586">
        <v>0</v>
      </c>
      <c r="M48" s="586">
        <v>0</v>
      </c>
      <c r="N48" s="586">
        <v>0</v>
      </c>
      <c r="O48" s="586">
        <v>0</v>
      </c>
      <c r="P48" s="586">
        <v>0</v>
      </c>
      <c r="Q48" s="586">
        <f t="shared" si="7"/>
        <v>0</v>
      </c>
      <c r="R48" s="587">
        <f t="shared" si="7"/>
        <v>0</v>
      </c>
      <c r="S48" s="543"/>
    </row>
    <row r="49" spans="1:19" s="572" customFormat="1" ht="15.75" customHeight="1">
      <c r="A49" s="583" t="s">
        <v>1019</v>
      </c>
      <c r="B49" s="588" t="s">
        <v>1000</v>
      </c>
      <c r="C49" s="585" t="s">
        <v>984</v>
      </c>
      <c r="D49" s="611">
        <v>0</v>
      </c>
      <c r="E49" s="611">
        <v>0</v>
      </c>
      <c r="F49" s="611">
        <v>0</v>
      </c>
      <c r="G49" s="586">
        <v>0</v>
      </c>
      <c r="H49" s="586">
        <v>0</v>
      </c>
      <c r="I49" s="586">
        <v>0</v>
      </c>
      <c r="J49" s="586">
        <v>0</v>
      </c>
      <c r="K49" s="586">
        <v>0</v>
      </c>
      <c r="L49" s="586">
        <v>0</v>
      </c>
      <c r="M49" s="586">
        <v>0</v>
      </c>
      <c r="N49" s="586">
        <v>0</v>
      </c>
      <c r="O49" s="586">
        <v>0</v>
      </c>
      <c r="P49" s="586">
        <v>0</v>
      </c>
      <c r="Q49" s="586">
        <f t="shared" si="7"/>
        <v>0</v>
      </c>
      <c r="R49" s="587">
        <f t="shared" si="7"/>
        <v>0</v>
      </c>
      <c r="S49" s="543"/>
    </row>
    <row r="50" spans="1:19" s="572" customFormat="1" ht="15.75" customHeight="1">
      <c r="A50" s="583" t="s">
        <v>1020</v>
      </c>
      <c r="B50" s="610" t="s">
        <v>1002</v>
      </c>
      <c r="C50" s="585" t="s">
        <v>984</v>
      </c>
      <c r="D50" s="611">
        <v>0</v>
      </c>
      <c r="E50" s="611">
        <v>0</v>
      </c>
      <c r="F50" s="611">
        <v>0</v>
      </c>
      <c r="G50" s="586">
        <v>0</v>
      </c>
      <c r="H50" s="586">
        <v>0</v>
      </c>
      <c r="I50" s="586">
        <v>0</v>
      </c>
      <c r="J50" s="586">
        <v>0</v>
      </c>
      <c r="K50" s="586">
        <v>0</v>
      </c>
      <c r="L50" s="586">
        <v>0</v>
      </c>
      <c r="M50" s="586">
        <v>0</v>
      </c>
      <c r="N50" s="586">
        <v>0</v>
      </c>
      <c r="O50" s="586">
        <v>0</v>
      </c>
      <c r="P50" s="586">
        <v>0</v>
      </c>
      <c r="Q50" s="586">
        <f t="shared" si="7"/>
        <v>0</v>
      </c>
      <c r="R50" s="587">
        <f t="shared" si="7"/>
        <v>0</v>
      </c>
      <c r="S50" s="543"/>
    </row>
    <row r="51" spans="1:19" s="572" customFormat="1" ht="15.75" customHeight="1">
      <c r="A51" s="583" t="s">
        <v>1021</v>
      </c>
      <c r="B51" s="610" t="s">
        <v>1004</v>
      </c>
      <c r="C51" s="585" t="s">
        <v>984</v>
      </c>
      <c r="D51" s="611">
        <v>0</v>
      </c>
      <c r="E51" s="611">
        <v>0</v>
      </c>
      <c r="F51" s="611">
        <v>0</v>
      </c>
      <c r="G51" s="586">
        <v>0</v>
      </c>
      <c r="H51" s="586">
        <v>0</v>
      </c>
      <c r="I51" s="586">
        <v>0</v>
      </c>
      <c r="J51" s="586">
        <v>0</v>
      </c>
      <c r="K51" s="586">
        <v>0</v>
      </c>
      <c r="L51" s="586">
        <v>0</v>
      </c>
      <c r="M51" s="586">
        <v>0</v>
      </c>
      <c r="N51" s="586">
        <v>0</v>
      </c>
      <c r="O51" s="586">
        <v>0</v>
      </c>
      <c r="P51" s="586">
        <v>0</v>
      </c>
      <c r="Q51" s="586">
        <f t="shared" si="7"/>
        <v>0</v>
      </c>
      <c r="R51" s="587">
        <f t="shared" si="7"/>
        <v>0</v>
      </c>
      <c r="S51" s="543"/>
    </row>
    <row r="52" spans="1:19" s="572" customFormat="1" ht="15.75" customHeight="1">
      <c r="A52" s="589" t="s">
        <v>1022</v>
      </c>
      <c r="B52" s="590" t="s">
        <v>1006</v>
      </c>
      <c r="C52" s="591" t="s">
        <v>984</v>
      </c>
      <c r="D52" s="592">
        <v>4.4809925400000008</v>
      </c>
      <c r="E52" s="592">
        <v>1.7892946700000001</v>
      </c>
      <c r="F52" s="592">
        <v>0</v>
      </c>
      <c r="G52" s="597">
        <v>0</v>
      </c>
      <c r="H52" s="597">
        <v>0</v>
      </c>
      <c r="I52" s="597">
        <v>0</v>
      </c>
      <c r="J52" s="597">
        <v>0</v>
      </c>
      <c r="K52" s="597">
        <v>0</v>
      </c>
      <c r="L52" s="597">
        <v>0</v>
      </c>
      <c r="M52" s="597">
        <v>0</v>
      </c>
      <c r="N52" s="597">
        <v>0</v>
      </c>
      <c r="O52" s="597">
        <v>0</v>
      </c>
      <c r="P52" s="597">
        <v>0</v>
      </c>
      <c r="Q52" s="597">
        <v>0</v>
      </c>
      <c r="R52" s="595">
        <v>0</v>
      </c>
      <c r="S52" s="543"/>
    </row>
    <row r="53" spans="1:19" s="572" customFormat="1" ht="15.75" customHeight="1">
      <c r="A53" s="615" t="s">
        <v>1023</v>
      </c>
      <c r="B53" s="616" t="s">
        <v>1024</v>
      </c>
      <c r="C53" s="617" t="s">
        <v>984</v>
      </c>
      <c r="D53" s="618">
        <v>15.263670520000002</v>
      </c>
      <c r="E53" s="618">
        <v>10.796433159999999</v>
      </c>
      <c r="F53" s="618">
        <f>F54+F55+F60+F61+F57</f>
        <v>5.8259999999999996</v>
      </c>
      <c r="G53" s="618">
        <f t="shared" ref="G53:R53" si="8">G57+G60+G61</f>
        <v>16.893999999999998</v>
      </c>
      <c r="H53" s="619">
        <f t="shared" si="8"/>
        <v>0</v>
      </c>
      <c r="I53" s="618">
        <f t="shared" si="8"/>
        <v>17.591999999999999</v>
      </c>
      <c r="J53" s="619">
        <f t="shared" si="8"/>
        <v>0</v>
      </c>
      <c r="K53" s="618">
        <f t="shared" si="8"/>
        <v>18.318000000000001</v>
      </c>
      <c r="L53" s="619">
        <f t="shared" si="8"/>
        <v>0</v>
      </c>
      <c r="M53" s="618">
        <f t="shared" si="8"/>
        <v>19.073</v>
      </c>
      <c r="N53" s="619">
        <f t="shared" si="8"/>
        <v>0</v>
      </c>
      <c r="O53" s="618">
        <f t="shared" si="8"/>
        <v>19.853999999999999</v>
      </c>
      <c r="P53" s="619">
        <f t="shared" si="8"/>
        <v>0</v>
      </c>
      <c r="Q53" s="618">
        <f t="shared" si="8"/>
        <v>91.730999999999995</v>
      </c>
      <c r="R53" s="620">
        <f t="shared" si="8"/>
        <v>0</v>
      </c>
      <c r="S53" s="543"/>
    </row>
    <row r="54" spans="1:19" s="572" customFormat="1" ht="15.75" customHeight="1">
      <c r="A54" s="589" t="s">
        <v>1010</v>
      </c>
      <c r="B54" s="621" t="s">
        <v>1025</v>
      </c>
      <c r="C54" s="591" t="s">
        <v>984</v>
      </c>
      <c r="D54" s="597">
        <v>0</v>
      </c>
      <c r="E54" s="597">
        <v>0</v>
      </c>
      <c r="F54" s="597">
        <v>0</v>
      </c>
      <c r="G54" s="597">
        <v>0</v>
      </c>
      <c r="H54" s="597">
        <v>0</v>
      </c>
      <c r="I54" s="597">
        <v>0</v>
      </c>
      <c r="J54" s="597">
        <v>0</v>
      </c>
      <c r="K54" s="597">
        <v>0</v>
      </c>
      <c r="L54" s="597">
        <v>0</v>
      </c>
      <c r="M54" s="597">
        <v>0</v>
      </c>
      <c r="N54" s="597">
        <v>0</v>
      </c>
      <c r="O54" s="597">
        <v>0</v>
      </c>
      <c r="P54" s="597">
        <v>0</v>
      </c>
      <c r="Q54" s="622"/>
      <c r="R54" s="623"/>
      <c r="S54" s="543"/>
    </row>
    <row r="55" spans="1:19" s="572" customFormat="1" ht="15.75" customHeight="1">
      <c r="A55" s="583" t="s">
        <v>1011</v>
      </c>
      <c r="B55" s="599" t="s">
        <v>1026</v>
      </c>
      <c r="C55" s="585" t="s">
        <v>984</v>
      </c>
      <c r="D55" s="611">
        <v>10.142816510000001</v>
      </c>
      <c r="E55" s="611">
        <v>8.3165178799999993</v>
      </c>
      <c r="F55" s="611">
        <v>0</v>
      </c>
      <c r="G55" s="624">
        <f>G57</f>
        <v>14.481999999999999</v>
      </c>
      <c r="H55" s="624">
        <f t="shared" ref="H55:R55" si="9">H57</f>
        <v>0</v>
      </c>
      <c r="I55" s="624">
        <f t="shared" si="9"/>
        <v>15.061</v>
      </c>
      <c r="J55" s="624">
        <f t="shared" si="9"/>
        <v>0</v>
      </c>
      <c r="K55" s="624">
        <f t="shared" si="9"/>
        <v>15.663</v>
      </c>
      <c r="L55" s="624">
        <f t="shared" si="9"/>
        <v>0</v>
      </c>
      <c r="M55" s="624">
        <f t="shared" si="9"/>
        <v>16.29</v>
      </c>
      <c r="N55" s="624">
        <f t="shared" si="9"/>
        <v>0</v>
      </c>
      <c r="O55" s="624">
        <f t="shared" si="9"/>
        <v>16.942</v>
      </c>
      <c r="P55" s="624">
        <f t="shared" si="9"/>
        <v>0</v>
      </c>
      <c r="Q55" s="624">
        <f t="shared" si="9"/>
        <v>78.437999999999988</v>
      </c>
      <c r="R55" s="625">
        <f t="shared" si="9"/>
        <v>0</v>
      </c>
      <c r="S55" s="543"/>
    </row>
    <row r="56" spans="1:19" s="572" customFormat="1" ht="15.75" customHeight="1">
      <c r="A56" s="583" t="s">
        <v>1027</v>
      </c>
      <c r="B56" s="626" t="s">
        <v>1028</v>
      </c>
      <c r="C56" s="585" t="s">
        <v>984</v>
      </c>
      <c r="D56" s="611">
        <v>0</v>
      </c>
      <c r="E56" s="611"/>
      <c r="F56" s="611">
        <v>0</v>
      </c>
      <c r="G56" s="624">
        <v>0</v>
      </c>
      <c r="H56" s="586">
        <v>0</v>
      </c>
      <c r="I56" s="586">
        <v>0</v>
      </c>
      <c r="J56" s="586">
        <v>0</v>
      </c>
      <c r="K56" s="586">
        <v>0</v>
      </c>
      <c r="L56" s="586">
        <v>0</v>
      </c>
      <c r="M56" s="586">
        <v>0</v>
      </c>
      <c r="N56" s="586">
        <v>0</v>
      </c>
      <c r="O56" s="586">
        <v>0</v>
      </c>
      <c r="P56" s="586">
        <v>0</v>
      </c>
      <c r="Q56" s="586">
        <f t="shared" ref="Q56:R61" si="10">O56+M56+K56+I56+G56</f>
        <v>0</v>
      </c>
      <c r="R56" s="587">
        <f t="shared" si="10"/>
        <v>0</v>
      </c>
      <c r="S56" s="543"/>
    </row>
    <row r="57" spans="1:19" s="572" customFormat="1" ht="15.75" customHeight="1">
      <c r="A57" s="589" t="s">
        <v>1029</v>
      </c>
      <c r="B57" s="627" t="s">
        <v>1030</v>
      </c>
      <c r="C57" s="591" t="s">
        <v>984</v>
      </c>
      <c r="D57" s="628">
        <v>10.142816510000001</v>
      </c>
      <c r="E57" s="628">
        <v>8.3165178799999993</v>
      </c>
      <c r="F57" s="628">
        <v>0</v>
      </c>
      <c r="G57" s="628">
        <v>14.481999999999999</v>
      </c>
      <c r="H57" s="597">
        <v>0</v>
      </c>
      <c r="I57" s="628">
        <v>15.061</v>
      </c>
      <c r="J57" s="597">
        <v>0</v>
      </c>
      <c r="K57" s="628">
        <v>15.663</v>
      </c>
      <c r="L57" s="597">
        <v>0</v>
      </c>
      <c r="M57" s="628">
        <v>16.29</v>
      </c>
      <c r="N57" s="597">
        <v>0</v>
      </c>
      <c r="O57" s="628">
        <v>16.942</v>
      </c>
      <c r="P57" s="597">
        <v>0</v>
      </c>
      <c r="Q57" s="628">
        <f t="shared" si="10"/>
        <v>78.437999999999988</v>
      </c>
      <c r="R57" s="629">
        <f t="shared" si="10"/>
        <v>0</v>
      </c>
      <c r="S57" s="543"/>
    </row>
    <row r="58" spans="1:19" s="572" customFormat="1" ht="15.75" customHeight="1">
      <c r="A58" s="583" t="s">
        <v>1031</v>
      </c>
      <c r="B58" s="630" t="s">
        <v>1032</v>
      </c>
      <c r="C58" s="585" t="s">
        <v>984</v>
      </c>
      <c r="D58" s="611">
        <v>0</v>
      </c>
      <c r="E58" s="611">
        <v>0</v>
      </c>
      <c r="F58" s="611">
        <v>0</v>
      </c>
      <c r="G58" s="586">
        <v>0</v>
      </c>
      <c r="H58" s="586">
        <v>0</v>
      </c>
      <c r="I58" s="586">
        <v>0</v>
      </c>
      <c r="J58" s="586">
        <v>0</v>
      </c>
      <c r="K58" s="586">
        <v>0</v>
      </c>
      <c r="L58" s="586">
        <v>0</v>
      </c>
      <c r="M58" s="586">
        <v>0</v>
      </c>
      <c r="N58" s="586">
        <v>0</v>
      </c>
      <c r="O58" s="586">
        <v>0</v>
      </c>
      <c r="P58" s="586">
        <v>0</v>
      </c>
      <c r="Q58" s="586">
        <f t="shared" si="10"/>
        <v>0</v>
      </c>
      <c r="R58" s="587">
        <f t="shared" si="10"/>
        <v>0</v>
      </c>
      <c r="S58" s="543"/>
    </row>
    <row r="59" spans="1:19" s="572" customFormat="1" ht="15.75" customHeight="1">
      <c r="A59" s="583" t="s">
        <v>1033</v>
      </c>
      <c r="B59" s="626" t="s">
        <v>1034</v>
      </c>
      <c r="C59" s="585" t="s">
        <v>984</v>
      </c>
      <c r="D59" s="611">
        <v>0</v>
      </c>
      <c r="E59" s="611">
        <v>0</v>
      </c>
      <c r="F59" s="611">
        <v>0</v>
      </c>
      <c r="G59" s="586">
        <v>0</v>
      </c>
      <c r="H59" s="586">
        <v>0</v>
      </c>
      <c r="I59" s="586">
        <v>0</v>
      </c>
      <c r="J59" s="586">
        <v>0</v>
      </c>
      <c r="K59" s="586">
        <v>0</v>
      </c>
      <c r="L59" s="586">
        <v>0</v>
      </c>
      <c r="M59" s="586">
        <v>0</v>
      </c>
      <c r="N59" s="586">
        <v>0</v>
      </c>
      <c r="O59" s="586">
        <v>0</v>
      </c>
      <c r="P59" s="586">
        <v>0</v>
      </c>
      <c r="Q59" s="586">
        <f t="shared" si="10"/>
        <v>0</v>
      </c>
      <c r="R59" s="587">
        <f t="shared" si="10"/>
        <v>0</v>
      </c>
      <c r="S59" s="543"/>
    </row>
    <row r="60" spans="1:19" s="572" customFormat="1" ht="15.75" customHeight="1">
      <c r="A60" s="589" t="s">
        <v>1012</v>
      </c>
      <c r="B60" s="631" t="s">
        <v>1035</v>
      </c>
      <c r="C60" s="591" t="s">
        <v>984</v>
      </c>
      <c r="D60" s="628">
        <v>5.1208540099999995</v>
      </c>
      <c r="E60" s="628">
        <v>2.4799152800000002</v>
      </c>
      <c r="F60" s="628">
        <v>5.8259999999999996</v>
      </c>
      <c r="G60" s="628">
        <v>2.4119999999999999</v>
      </c>
      <c r="H60" s="597">
        <v>0</v>
      </c>
      <c r="I60" s="628">
        <v>2.5310000000000001</v>
      </c>
      <c r="J60" s="597">
        <v>0</v>
      </c>
      <c r="K60" s="628">
        <v>2.6549999999999998</v>
      </c>
      <c r="L60" s="597">
        <v>0</v>
      </c>
      <c r="M60" s="628">
        <v>2.7829999999999999</v>
      </c>
      <c r="N60" s="597">
        <v>0</v>
      </c>
      <c r="O60" s="628">
        <v>2.9119999999999999</v>
      </c>
      <c r="P60" s="597">
        <v>0</v>
      </c>
      <c r="Q60" s="628">
        <f t="shared" si="10"/>
        <v>13.292999999999999</v>
      </c>
      <c r="R60" s="629">
        <f t="shared" si="10"/>
        <v>0</v>
      </c>
      <c r="S60" s="543"/>
    </row>
    <row r="61" spans="1:19" s="572" customFormat="1" ht="15.75" customHeight="1">
      <c r="A61" s="583" t="s">
        <v>1036</v>
      </c>
      <c r="B61" s="599" t="s">
        <v>1037</v>
      </c>
      <c r="C61" s="585" t="s">
        <v>984</v>
      </c>
      <c r="D61" s="632">
        <v>0</v>
      </c>
      <c r="E61" s="632">
        <v>0</v>
      </c>
      <c r="F61" s="611">
        <v>0</v>
      </c>
      <c r="G61" s="586">
        <v>0</v>
      </c>
      <c r="H61" s="586">
        <v>0</v>
      </c>
      <c r="I61" s="586">
        <v>0</v>
      </c>
      <c r="J61" s="586">
        <v>0</v>
      </c>
      <c r="K61" s="586">
        <v>0</v>
      </c>
      <c r="L61" s="586">
        <v>0</v>
      </c>
      <c r="M61" s="586">
        <v>0</v>
      </c>
      <c r="N61" s="586">
        <v>0</v>
      </c>
      <c r="O61" s="586">
        <v>0</v>
      </c>
      <c r="P61" s="586">
        <v>0</v>
      </c>
      <c r="Q61" s="586">
        <f t="shared" si="10"/>
        <v>0</v>
      </c>
      <c r="R61" s="587">
        <f t="shared" si="10"/>
        <v>0</v>
      </c>
      <c r="S61" s="543"/>
    </row>
    <row r="62" spans="1:19" s="572" customFormat="1" ht="15.75" customHeight="1">
      <c r="A62" s="615" t="s">
        <v>1038</v>
      </c>
      <c r="B62" s="616" t="s">
        <v>1039</v>
      </c>
      <c r="C62" s="617" t="s">
        <v>984</v>
      </c>
      <c r="D62" s="618">
        <v>0.92736414999999994</v>
      </c>
      <c r="E62" s="618">
        <v>0.38054333000000007</v>
      </c>
      <c r="F62" s="618">
        <f>F63+F64+F65+F66+F67</f>
        <v>0</v>
      </c>
      <c r="G62" s="619">
        <f t="shared" ref="G62:R62" si="11">G63+G64+G65+G66+G67</f>
        <v>0</v>
      </c>
      <c r="H62" s="619">
        <f t="shared" si="11"/>
        <v>0</v>
      </c>
      <c r="I62" s="619">
        <f t="shared" si="11"/>
        <v>0</v>
      </c>
      <c r="J62" s="619">
        <f t="shared" si="11"/>
        <v>0</v>
      </c>
      <c r="K62" s="619">
        <f t="shared" si="11"/>
        <v>0</v>
      </c>
      <c r="L62" s="619">
        <f t="shared" si="11"/>
        <v>0</v>
      </c>
      <c r="M62" s="619">
        <f t="shared" si="11"/>
        <v>0</v>
      </c>
      <c r="N62" s="619">
        <f t="shared" si="11"/>
        <v>0</v>
      </c>
      <c r="O62" s="619">
        <f t="shared" si="11"/>
        <v>0</v>
      </c>
      <c r="P62" s="619">
        <f t="shared" si="11"/>
        <v>0</v>
      </c>
      <c r="Q62" s="619">
        <f t="shared" si="11"/>
        <v>0</v>
      </c>
      <c r="R62" s="620">
        <f t="shared" si="11"/>
        <v>0</v>
      </c>
      <c r="S62" s="543"/>
    </row>
    <row r="63" spans="1:19" s="572" customFormat="1" ht="15.75" customHeight="1">
      <c r="A63" s="583" t="s">
        <v>1040</v>
      </c>
      <c r="B63" s="610" t="s">
        <v>1041</v>
      </c>
      <c r="C63" s="585" t="s">
        <v>984</v>
      </c>
      <c r="D63" s="611">
        <v>0</v>
      </c>
      <c r="E63" s="611">
        <v>0</v>
      </c>
      <c r="F63" s="611">
        <v>0</v>
      </c>
      <c r="G63" s="586">
        <v>0</v>
      </c>
      <c r="H63" s="586">
        <v>0</v>
      </c>
      <c r="I63" s="586">
        <v>0</v>
      </c>
      <c r="J63" s="586">
        <v>0</v>
      </c>
      <c r="K63" s="586">
        <v>0</v>
      </c>
      <c r="L63" s="586">
        <v>0</v>
      </c>
      <c r="M63" s="586">
        <v>0</v>
      </c>
      <c r="N63" s="586">
        <v>0</v>
      </c>
      <c r="O63" s="586">
        <v>0</v>
      </c>
      <c r="P63" s="586">
        <v>0</v>
      </c>
      <c r="Q63" s="586">
        <f t="shared" ref="Q63:R69" si="12">O63+M63+K63+I63+G63</f>
        <v>0</v>
      </c>
      <c r="R63" s="587">
        <f t="shared" si="12"/>
        <v>0</v>
      </c>
      <c r="S63" s="543"/>
    </row>
    <row r="64" spans="1:19" s="572" customFormat="1" ht="15.75" customHeight="1">
      <c r="A64" s="589" t="s">
        <v>1042</v>
      </c>
      <c r="B64" s="621" t="s">
        <v>1043</v>
      </c>
      <c r="C64" s="591" t="s">
        <v>984</v>
      </c>
      <c r="D64" s="633">
        <v>0</v>
      </c>
      <c r="E64" s="633">
        <v>0</v>
      </c>
      <c r="F64" s="597">
        <v>0</v>
      </c>
      <c r="G64" s="597">
        <v>0</v>
      </c>
      <c r="H64" s="597">
        <v>0</v>
      </c>
      <c r="I64" s="597">
        <v>0</v>
      </c>
      <c r="J64" s="597">
        <v>0</v>
      </c>
      <c r="K64" s="597">
        <v>0</v>
      </c>
      <c r="L64" s="597">
        <v>0</v>
      </c>
      <c r="M64" s="597">
        <v>0</v>
      </c>
      <c r="N64" s="597">
        <v>0</v>
      </c>
      <c r="O64" s="597">
        <v>0</v>
      </c>
      <c r="P64" s="597">
        <v>0</v>
      </c>
      <c r="Q64" s="597">
        <f t="shared" si="12"/>
        <v>0</v>
      </c>
      <c r="R64" s="598">
        <f t="shared" si="12"/>
        <v>0</v>
      </c>
      <c r="S64" s="543"/>
    </row>
    <row r="65" spans="1:19" s="572" customFormat="1" ht="15.75" customHeight="1">
      <c r="A65" s="583" t="s">
        <v>1044</v>
      </c>
      <c r="B65" s="599" t="s">
        <v>1045</v>
      </c>
      <c r="C65" s="585" t="s">
        <v>984</v>
      </c>
      <c r="D65" s="611">
        <v>0</v>
      </c>
      <c r="E65" s="611">
        <v>0</v>
      </c>
      <c r="F65" s="611">
        <v>0</v>
      </c>
      <c r="G65" s="586">
        <v>0</v>
      </c>
      <c r="H65" s="586">
        <v>0</v>
      </c>
      <c r="I65" s="586">
        <v>0</v>
      </c>
      <c r="J65" s="586">
        <v>0</v>
      </c>
      <c r="K65" s="586">
        <v>0</v>
      </c>
      <c r="L65" s="586">
        <v>0</v>
      </c>
      <c r="M65" s="586">
        <v>0</v>
      </c>
      <c r="N65" s="586">
        <v>0</v>
      </c>
      <c r="O65" s="586">
        <v>0</v>
      </c>
      <c r="P65" s="586">
        <v>0</v>
      </c>
      <c r="Q65" s="586">
        <f t="shared" si="12"/>
        <v>0</v>
      </c>
      <c r="R65" s="587">
        <f t="shared" si="12"/>
        <v>0</v>
      </c>
      <c r="S65" s="543"/>
    </row>
    <row r="66" spans="1:19" s="572" customFormat="1" ht="15.75" customHeight="1">
      <c r="A66" s="583" t="s">
        <v>1046</v>
      </c>
      <c r="B66" s="599" t="s">
        <v>1047</v>
      </c>
      <c r="C66" s="585" t="s">
        <v>984</v>
      </c>
      <c r="D66" s="611">
        <v>0</v>
      </c>
      <c r="E66" s="611">
        <v>0</v>
      </c>
      <c r="F66" s="611">
        <v>0</v>
      </c>
      <c r="G66" s="586">
        <v>0</v>
      </c>
      <c r="H66" s="586">
        <v>0</v>
      </c>
      <c r="I66" s="586">
        <v>0</v>
      </c>
      <c r="J66" s="586">
        <v>0</v>
      </c>
      <c r="K66" s="586">
        <v>0</v>
      </c>
      <c r="L66" s="586">
        <v>0</v>
      </c>
      <c r="M66" s="586">
        <v>0</v>
      </c>
      <c r="N66" s="586">
        <v>0</v>
      </c>
      <c r="O66" s="586">
        <v>0</v>
      </c>
      <c r="P66" s="586">
        <v>0</v>
      </c>
      <c r="Q66" s="586">
        <f t="shared" si="12"/>
        <v>0</v>
      </c>
      <c r="R66" s="587">
        <f t="shared" si="12"/>
        <v>0</v>
      </c>
      <c r="S66" s="543"/>
    </row>
    <row r="67" spans="1:19" s="572" customFormat="1" ht="15.75" customHeight="1">
      <c r="A67" s="589" t="s">
        <v>1048</v>
      </c>
      <c r="B67" s="631" t="s">
        <v>1049</v>
      </c>
      <c r="C67" s="591" t="s">
        <v>984</v>
      </c>
      <c r="D67" s="628">
        <v>0.92736414999999994</v>
      </c>
      <c r="E67" s="628">
        <v>0.38054333000000007</v>
      </c>
      <c r="F67" s="628">
        <v>0</v>
      </c>
      <c r="G67" s="634">
        <v>0</v>
      </c>
      <c r="H67" s="634">
        <v>0</v>
      </c>
      <c r="I67" s="634">
        <v>0</v>
      </c>
      <c r="J67" s="634">
        <v>0</v>
      </c>
      <c r="K67" s="634">
        <v>0</v>
      </c>
      <c r="L67" s="634">
        <v>0</v>
      </c>
      <c r="M67" s="634">
        <v>0</v>
      </c>
      <c r="N67" s="634">
        <v>0</v>
      </c>
      <c r="O67" s="634">
        <v>0</v>
      </c>
      <c r="P67" s="634">
        <v>0</v>
      </c>
      <c r="Q67" s="634">
        <f t="shared" si="12"/>
        <v>0</v>
      </c>
      <c r="R67" s="635">
        <f t="shared" si="12"/>
        <v>0</v>
      </c>
      <c r="S67" s="543"/>
    </row>
    <row r="68" spans="1:19" s="572" customFormat="1" ht="15.75" customHeight="1">
      <c r="A68" s="615" t="s">
        <v>1050</v>
      </c>
      <c r="B68" s="616" t="s">
        <v>1051</v>
      </c>
      <c r="C68" s="617" t="s">
        <v>984</v>
      </c>
      <c r="D68" s="618">
        <v>32.045242139999999</v>
      </c>
      <c r="E68" s="618">
        <v>17.935569550000004</v>
      </c>
      <c r="F68" s="618">
        <v>12.292999999999999</v>
      </c>
      <c r="G68" s="618">
        <v>17.885999999999999</v>
      </c>
      <c r="H68" s="619">
        <v>0</v>
      </c>
      <c r="I68" s="618">
        <v>18.602</v>
      </c>
      <c r="J68" s="619">
        <v>0</v>
      </c>
      <c r="K68" s="618">
        <v>19.346</v>
      </c>
      <c r="L68" s="619">
        <v>0</v>
      </c>
      <c r="M68" s="618">
        <v>20.12</v>
      </c>
      <c r="N68" s="619">
        <v>0</v>
      </c>
      <c r="O68" s="618">
        <v>20.924999999999997</v>
      </c>
      <c r="P68" s="619">
        <v>0</v>
      </c>
      <c r="Q68" s="618">
        <f t="shared" si="12"/>
        <v>96.879000000000005</v>
      </c>
      <c r="R68" s="620">
        <f t="shared" si="12"/>
        <v>0</v>
      </c>
      <c r="S68" s="543"/>
    </row>
    <row r="69" spans="1:19" s="572" customFormat="1" ht="15.75" customHeight="1">
      <c r="A69" s="615" t="s">
        <v>1052</v>
      </c>
      <c r="B69" s="616" t="s">
        <v>1053</v>
      </c>
      <c r="C69" s="617" t="s">
        <v>984</v>
      </c>
      <c r="D69" s="618">
        <v>2.7679059300000004</v>
      </c>
      <c r="E69" s="618">
        <v>4.0112913800000003</v>
      </c>
      <c r="F69" s="618">
        <v>2.56</v>
      </c>
      <c r="G69" s="618">
        <v>1.7509999999999999</v>
      </c>
      <c r="H69" s="619">
        <v>0</v>
      </c>
      <c r="I69" s="618">
        <v>1.75</v>
      </c>
      <c r="J69" s="619">
        <v>0</v>
      </c>
      <c r="K69" s="618">
        <v>1.7070000000000001</v>
      </c>
      <c r="L69" s="619">
        <v>0</v>
      </c>
      <c r="M69" s="618">
        <v>1.6919999999999999</v>
      </c>
      <c r="N69" s="619">
        <v>0</v>
      </c>
      <c r="O69" s="618">
        <v>1.65</v>
      </c>
      <c r="P69" s="619">
        <v>0</v>
      </c>
      <c r="Q69" s="618">
        <f t="shared" si="12"/>
        <v>8.5499999999999989</v>
      </c>
      <c r="R69" s="620">
        <f t="shared" si="12"/>
        <v>0</v>
      </c>
      <c r="S69" s="543"/>
    </row>
    <row r="70" spans="1:19" s="572" customFormat="1" ht="15.75" customHeight="1">
      <c r="A70" s="615" t="s">
        <v>1054</v>
      </c>
      <c r="B70" s="616" t="s">
        <v>1055</v>
      </c>
      <c r="C70" s="617" t="s">
        <v>984</v>
      </c>
      <c r="D70" s="636">
        <v>0.34429968</v>
      </c>
      <c r="E70" s="618">
        <v>0.43697477000000007</v>
      </c>
      <c r="F70" s="618">
        <f>F71+F72</f>
        <v>0.32100000000000001</v>
      </c>
      <c r="G70" s="618">
        <f t="shared" ref="G70:R70" si="13">G71+G72</f>
        <v>2.7E-2</v>
      </c>
      <c r="H70" s="619">
        <f t="shared" si="13"/>
        <v>0</v>
      </c>
      <c r="I70" s="618">
        <f t="shared" si="13"/>
        <v>2.7E-2</v>
      </c>
      <c r="J70" s="619">
        <f t="shared" si="13"/>
        <v>0</v>
      </c>
      <c r="K70" s="618">
        <f t="shared" si="13"/>
        <v>2.7E-2</v>
      </c>
      <c r="L70" s="619">
        <f t="shared" si="13"/>
        <v>0</v>
      </c>
      <c r="M70" s="618">
        <f t="shared" si="13"/>
        <v>2.7E-2</v>
      </c>
      <c r="N70" s="619">
        <f t="shared" si="13"/>
        <v>0</v>
      </c>
      <c r="O70" s="618">
        <f t="shared" si="13"/>
        <v>2.7E-2</v>
      </c>
      <c r="P70" s="619">
        <f t="shared" si="13"/>
        <v>0</v>
      </c>
      <c r="Q70" s="618">
        <f t="shared" si="13"/>
        <v>0.13500000000000001</v>
      </c>
      <c r="R70" s="620">
        <f t="shared" si="13"/>
        <v>0</v>
      </c>
      <c r="S70" s="543"/>
    </row>
    <row r="71" spans="1:19" s="572" customFormat="1" ht="15.75" customHeight="1">
      <c r="A71" s="583" t="s">
        <v>1056</v>
      </c>
      <c r="B71" s="599" t="s">
        <v>1057</v>
      </c>
      <c r="C71" s="585" t="s">
        <v>984</v>
      </c>
      <c r="D71" s="637">
        <v>0.30578452</v>
      </c>
      <c r="E71" s="637">
        <v>0.39049466000000005</v>
      </c>
      <c r="F71" s="611">
        <v>0</v>
      </c>
      <c r="G71" s="611">
        <v>0</v>
      </c>
      <c r="H71" s="586">
        <v>0</v>
      </c>
      <c r="I71" s="586">
        <v>0</v>
      </c>
      <c r="J71" s="586">
        <v>0</v>
      </c>
      <c r="K71" s="586">
        <v>0</v>
      </c>
      <c r="L71" s="586">
        <v>0</v>
      </c>
      <c r="M71" s="586">
        <v>0</v>
      </c>
      <c r="N71" s="586">
        <v>0</v>
      </c>
      <c r="O71" s="586">
        <v>0</v>
      </c>
      <c r="P71" s="586">
        <v>0</v>
      </c>
      <c r="Q71" s="611">
        <f t="shared" ref="Q71:R72" si="14">O71+M71+K71+I71+G71</f>
        <v>0</v>
      </c>
      <c r="R71" s="587">
        <f t="shared" si="14"/>
        <v>0</v>
      </c>
      <c r="S71" s="543"/>
    </row>
    <row r="72" spans="1:19" s="572" customFormat="1" ht="15.75" customHeight="1">
      <c r="A72" s="583" t="s">
        <v>1058</v>
      </c>
      <c r="B72" s="599" t="s">
        <v>1059</v>
      </c>
      <c r="C72" s="585" t="s">
        <v>984</v>
      </c>
      <c r="D72" s="637">
        <v>3.851516E-2</v>
      </c>
      <c r="E72" s="637">
        <v>4.6480109999999998E-2</v>
      </c>
      <c r="F72" s="638">
        <v>0.32100000000000001</v>
      </c>
      <c r="G72" s="638">
        <v>2.7E-2</v>
      </c>
      <c r="H72" s="586">
        <v>0</v>
      </c>
      <c r="I72" s="638">
        <v>2.7E-2</v>
      </c>
      <c r="J72" s="586">
        <v>0</v>
      </c>
      <c r="K72" s="638">
        <v>2.7E-2</v>
      </c>
      <c r="L72" s="586">
        <v>0</v>
      </c>
      <c r="M72" s="638">
        <v>2.7E-2</v>
      </c>
      <c r="N72" s="586">
        <v>0</v>
      </c>
      <c r="O72" s="638">
        <v>2.7E-2</v>
      </c>
      <c r="P72" s="586">
        <v>0</v>
      </c>
      <c r="Q72" s="638">
        <f t="shared" si="14"/>
        <v>0.13500000000000001</v>
      </c>
      <c r="R72" s="587">
        <f t="shared" si="14"/>
        <v>0</v>
      </c>
      <c r="S72" s="543"/>
    </row>
    <row r="73" spans="1:19" s="572" customFormat="1" ht="15.75" customHeight="1">
      <c r="A73" s="615" t="s">
        <v>1060</v>
      </c>
      <c r="B73" s="616" t="s">
        <v>1061</v>
      </c>
      <c r="C73" s="617" t="s">
        <v>984</v>
      </c>
      <c r="D73" s="618">
        <v>12.717743309999999</v>
      </c>
      <c r="E73" s="618">
        <v>3.8160760900000015</v>
      </c>
      <c r="F73" s="618">
        <f>F74+F75+F76</f>
        <v>8.827</v>
      </c>
      <c r="G73" s="618">
        <f t="shared" ref="G73:R73" si="15">G74+G75+G76</f>
        <v>14.555999999999999</v>
      </c>
      <c r="H73" s="619">
        <f t="shared" si="15"/>
        <v>0</v>
      </c>
      <c r="I73" s="618">
        <f t="shared" si="15"/>
        <v>15.138</v>
      </c>
      <c r="J73" s="619">
        <f t="shared" si="15"/>
        <v>0</v>
      </c>
      <c r="K73" s="618">
        <f t="shared" si="15"/>
        <v>15.744</v>
      </c>
      <c r="L73" s="619">
        <f t="shared" si="15"/>
        <v>0</v>
      </c>
      <c r="M73" s="618">
        <f t="shared" si="15"/>
        <v>16.373999999999999</v>
      </c>
      <c r="N73" s="619">
        <f t="shared" si="15"/>
        <v>0</v>
      </c>
      <c r="O73" s="618">
        <f t="shared" si="15"/>
        <v>17.029</v>
      </c>
      <c r="P73" s="619">
        <f t="shared" si="15"/>
        <v>0</v>
      </c>
      <c r="Q73" s="618">
        <f t="shared" si="15"/>
        <v>78.840999999999994</v>
      </c>
      <c r="R73" s="620">
        <f t="shared" si="15"/>
        <v>0</v>
      </c>
      <c r="S73" s="543"/>
    </row>
    <row r="74" spans="1:19" s="572" customFormat="1" ht="15.75" customHeight="1">
      <c r="A74" s="583" t="s">
        <v>1062</v>
      </c>
      <c r="B74" s="599" t="s">
        <v>1063</v>
      </c>
      <c r="C74" s="585" t="s">
        <v>984</v>
      </c>
      <c r="D74" s="637">
        <v>2.4121291300000003</v>
      </c>
      <c r="E74" s="637">
        <v>1.4664025399999998</v>
      </c>
      <c r="F74" s="611">
        <v>0</v>
      </c>
      <c r="G74" s="611">
        <v>0</v>
      </c>
      <c r="H74" s="586">
        <v>0</v>
      </c>
      <c r="I74" s="611">
        <v>0</v>
      </c>
      <c r="J74" s="586">
        <v>0</v>
      </c>
      <c r="K74" s="611">
        <v>0</v>
      </c>
      <c r="L74" s="586">
        <v>0</v>
      </c>
      <c r="M74" s="611">
        <v>0</v>
      </c>
      <c r="N74" s="586">
        <v>0</v>
      </c>
      <c r="O74" s="611">
        <v>0</v>
      </c>
      <c r="P74" s="586">
        <v>0</v>
      </c>
      <c r="Q74" s="611">
        <f t="shared" ref="Q74:R76" si="16">O74+M74+K74+I74+G74</f>
        <v>0</v>
      </c>
      <c r="R74" s="587">
        <f t="shared" si="16"/>
        <v>0</v>
      </c>
      <c r="S74" s="543"/>
    </row>
    <row r="75" spans="1:19" s="572" customFormat="1" ht="15.75" customHeight="1">
      <c r="A75" s="639" t="s">
        <v>1064</v>
      </c>
      <c r="B75" s="640" t="s">
        <v>1065</v>
      </c>
      <c r="C75" s="641" t="s">
        <v>984</v>
      </c>
      <c r="D75" s="642">
        <v>1.9060923300000001</v>
      </c>
      <c r="E75" s="642">
        <v>0.12334185</v>
      </c>
      <c r="F75" s="643">
        <v>0</v>
      </c>
      <c r="G75" s="643">
        <v>0</v>
      </c>
      <c r="H75" s="643">
        <v>0</v>
      </c>
      <c r="I75" s="643">
        <v>0</v>
      </c>
      <c r="J75" s="643">
        <v>0</v>
      </c>
      <c r="K75" s="643">
        <v>0</v>
      </c>
      <c r="L75" s="643">
        <v>0</v>
      </c>
      <c r="M75" s="643">
        <v>0</v>
      </c>
      <c r="N75" s="643">
        <v>0</v>
      </c>
      <c r="O75" s="643">
        <v>0</v>
      </c>
      <c r="P75" s="643">
        <v>0</v>
      </c>
      <c r="Q75" s="643">
        <f t="shared" si="16"/>
        <v>0</v>
      </c>
      <c r="R75" s="644">
        <f t="shared" si="16"/>
        <v>0</v>
      </c>
      <c r="S75" s="543"/>
    </row>
    <row r="76" spans="1:19" s="572" customFormat="1" ht="15.75" customHeight="1" thickBot="1">
      <c r="A76" s="645" t="s">
        <v>1066</v>
      </c>
      <c r="B76" s="646" t="s">
        <v>1067</v>
      </c>
      <c r="C76" s="647" t="s">
        <v>984</v>
      </c>
      <c r="D76" s="642">
        <v>8.3995218499999993</v>
      </c>
      <c r="E76" s="642">
        <v>2.2263317000000016</v>
      </c>
      <c r="F76" s="642">
        <v>8.827</v>
      </c>
      <c r="G76" s="642">
        <v>14.555999999999999</v>
      </c>
      <c r="H76" s="643">
        <v>0</v>
      </c>
      <c r="I76" s="642">
        <v>15.138</v>
      </c>
      <c r="J76" s="643">
        <v>0</v>
      </c>
      <c r="K76" s="642">
        <v>15.744</v>
      </c>
      <c r="L76" s="643">
        <v>0</v>
      </c>
      <c r="M76" s="642">
        <v>16.373999999999999</v>
      </c>
      <c r="N76" s="643">
        <v>0</v>
      </c>
      <c r="O76" s="642">
        <v>17.029</v>
      </c>
      <c r="P76" s="643">
        <v>0</v>
      </c>
      <c r="Q76" s="648">
        <f t="shared" si="16"/>
        <v>78.840999999999994</v>
      </c>
      <c r="R76" s="644">
        <f t="shared" si="16"/>
        <v>0</v>
      </c>
      <c r="S76" s="543"/>
    </row>
    <row r="77" spans="1:19" s="572" customFormat="1" ht="15.75" customHeight="1">
      <c r="A77" s="576" t="s">
        <v>1068</v>
      </c>
      <c r="B77" s="649" t="s">
        <v>1069</v>
      </c>
      <c r="C77" s="578" t="s">
        <v>984</v>
      </c>
      <c r="D77" s="579">
        <v>9.2735812700000011</v>
      </c>
      <c r="E77" s="579">
        <v>3.2267609399999997</v>
      </c>
      <c r="F77" s="579">
        <f>F78+F79+F80</f>
        <v>6.625</v>
      </c>
      <c r="G77" s="580">
        <f t="shared" ref="G77:R77" si="17">G78+G79+G80</f>
        <v>0</v>
      </c>
      <c r="H77" s="580">
        <f t="shared" si="17"/>
        <v>0</v>
      </c>
      <c r="I77" s="580">
        <f t="shared" si="17"/>
        <v>0</v>
      </c>
      <c r="J77" s="580">
        <f t="shared" si="17"/>
        <v>0</v>
      </c>
      <c r="K77" s="580">
        <f t="shared" si="17"/>
        <v>0</v>
      </c>
      <c r="L77" s="580">
        <f t="shared" si="17"/>
        <v>0</v>
      </c>
      <c r="M77" s="580">
        <f t="shared" si="17"/>
        <v>0</v>
      </c>
      <c r="N77" s="580">
        <f t="shared" si="17"/>
        <v>0</v>
      </c>
      <c r="O77" s="580">
        <f t="shared" si="17"/>
        <v>0</v>
      </c>
      <c r="P77" s="580">
        <f t="shared" si="17"/>
        <v>0</v>
      </c>
      <c r="Q77" s="580">
        <f t="shared" si="17"/>
        <v>0</v>
      </c>
      <c r="R77" s="582">
        <f t="shared" si="17"/>
        <v>0</v>
      </c>
      <c r="S77" s="543"/>
    </row>
    <row r="78" spans="1:19" s="572" customFormat="1" ht="15.75" customHeight="1">
      <c r="A78" s="583" t="s">
        <v>1070</v>
      </c>
      <c r="B78" s="599" t="s">
        <v>1071</v>
      </c>
      <c r="C78" s="585" t="s">
        <v>984</v>
      </c>
      <c r="D78" s="637">
        <v>4.6518816100000002</v>
      </c>
      <c r="E78" s="637">
        <v>0.44163987000000005</v>
      </c>
      <c r="F78" s="638">
        <v>6.625</v>
      </c>
      <c r="G78" s="611">
        <v>0</v>
      </c>
      <c r="H78" s="586">
        <v>0</v>
      </c>
      <c r="I78" s="611">
        <v>0</v>
      </c>
      <c r="J78" s="586">
        <v>0</v>
      </c>
      <c r="K78" s="611">
        <v>0</v>
      </c>
      <c r="L78" s="586">
        <v>0</v>
      </c>
      <c r="M78" s="611">
        <v>0</v>
      </c>
      <c r="N78" s="586">
        <v>0</v>
      </c>
      <c r="O78" s="611">
        <v>0</v>
      </c>
      <c r="P78" s="586">
        <v>0</v>
      </c>
      <c r="Q78" s="611">
        <f t="shared" ref="Q78:R80" si="18">O78+M78+K78+I78+G78</f>
        <v>0</v>
      </c>
      <c r="R78" s="587">
        <f t="shared" si="18"/>
        <v>0</v>
      </c>
      <c r="S78" s="543"/>
    </row>
    <row r="79" spans="1:19" s="572" customFormat="1" ht="15.75" customHeight="1">
      <c r="A79" s="639" t="s">
        <v>1072</v>
      </c>
      <c r="B79" s="640" t="s">
        <v>1073</v>
      </c>
      <c r="C79" s="641" t="s">
        <v>984</v>
      </c>
      <c r="D79" s="650">
        <v>0</v>
      </c>
      <c r="E79" s="643">
        <v>0</v>
      </c>
      <c r="F79" s="650">
        <v>0</v>
      </c>
      <c r="G79" s="650">
        <v>0</v>
      </c>
      <c r="H79" s="650">
        <v>0</v>
      </c>
      <c r="I79" s="650">
        <v>0</v>
      </c>
      <c r="J79" s="650">
        <v>0</v>
      </c>
      <c r="K79" s="650">
        <v>0</v>
      </c>
      <c r="L79" s="650">
        <v>0</v>
      </c>
      <c r="M79" s="650">
        <v>0</v>
      </c>
      <c r="N79" s="650">
        <v>0</v>
      </c>
      <c r="O79" s="650">
        <v>0</v>
      </c>
      <c r="P79" s="650">
        <v>0</v>
      </c>
      <c r="Q79" s="650">
        <f t="shared" si="18"/>
        <v>0</v>
      </c>
      <c r="R79" s="651">
        <f t="shared" si="18"/>
        <v>0</v>
      </c>
      <c r="S79" s="543"/>
    </row>
    <row r="80" spans="1:19" s="572" customFormat="1" ht="15.75" customHeight="1" thickBot="1">
      <c r="A80" s="652" t="s">
        <v>1074</v>
      </c>
      <c r="B80" s="653" t="s">
        <v>1075</v>
      </c>
      <c r="C80" s="654" t="s">
        <v>984</v>
      </c>
      <c r="D80" s="655">
        <v>4.62169966</v>
      </c>
      <c r="E80" s="642">
        <v>2.7851210699999998</v>
      </c>
      <c r="F80" s="656">
        <v>0</v>
      </c>
      <c r="G80" s="657">
        <v>0</v>
      </c>
      <c r="H80" s="657">
        <v>0</v>
      </c>
      <c r="I80" s="657">
        <v>0</v>
      </c>
      <c r="J80" s="657">
        <v>0</v>
      </c>
      <c r="K80" s="657">
        <v>0</v>
      </c>
      <c r="L80" s="657">
        <v>0</v>
      </c>
      <c r="M80" s="657">
        <v>0</v>
      </c>
      <c r="N80" s="657">
        <v>0</v>
      </c>
      <c r="O80" s="657">
        <v>0</v>
      </c>
      <c r="P80" s="657">
        <v>0</v>
      </c>
      <c r="Q80" s="657">
        <f t="shared" si="18"/>
        <v>0</v>
      </c>
      <c r="R80" s="658">
        <f t="shared" si="18"/>
        <v>0</v>
      </c>
      <c r="S80" s="543"/>
    </row>
    <row r="81" spans="1:19" s="572" customFormat="1" ht="15.75" customHeight="1">
      <c r="A81" s="659" t="s">
        <v>1076</v>
      </c>
      <c r="B81" s="577" t="s">
        <v>1077</v>
      </c>
      <c r="C81" s="660" t="s">
        <v>984</v>
      </c>
      <c r="D81" s="579">
        <v>28.130575762711857</v>
      </c>
      <c r="E81" s="579">
        <v>21.854276212203381</v>
      </c>
      <c r="F81" s="579">
        <f t="shared" ref="F81:R81" si="19">F23-F38</f>
        <v>2.1840000000000046</v>
      </c>
      <c r="G81" s="579">
        <f t="shared" si="19"/>
        <v>10.703000000000003</v>
      </c>
      <c r="H81" s="580">
        <f t="shared" si="19"/>
        <v>0</v>
      </c>
      <c r="I81" s="579">
        <f t="shared" si="19"/>
        <v>10.789000000000001</v>
      </c>
      <c r="J81" s="580">
        <f t="shared" si="19"/>
        <v>0</v>
      </c>
      <c r="K81" s="579">
        <f t="shared" si="19"/>
        <v>10.878999999999998</v>
      </c>
      <c r="L81" s="580">
        <f t="shared" si="19"/>
        <v>0</v>
      </c>
      <c r="M81" s="579">
        <f t="shared" si="19"/>
        <v>10.966999999999999</v>
      </c>
      <c r="N81" s="580">
        <f t="shared" si="19"/>
        <v>0</v>
      </c>
      <c r="O81" s="579">
        <f t="shared" si="19"/>
        <v>11.052999999999997</v>
      </c>
      <c r="P81" s="580">
        <f t="shared" si="19"/>
        <v>0</v>
      </c>
      <c r="Q81" s="579">
        <f t="shared" si="19"/>
        <v>54.39100000000002</v>
      </c>
      <c r="R81" s="582">
        <f t="shared" si="19"/>
        <v>0</v>
      </c>
      <c r="S81" s="543"/>
    </row>
    <row r="82" spans="1:19" s="572" customFormat="1" ht="15.75" customHeight="1">
      <c r="A82" s="583" t="s">
        <v>1078</v>
      </c>
      <c r="B82" s="584" t="s">
        <v>985</v>
      </c>
      <c r="C82" s="585" t="s">
        <v>984</v>
      </c>
      <c r="D82" s="611">
        <v>0</v>
      </c>
      <c r="E82" s="611">
        <v>0</v>
      </c>
      <c r="F82" s="611">
        <v>0</v>
      </c>
      <c r="G82" s="611">
        <v>0</v>
      </c>
      <c r="H82" s="661">
        <v>0</v>
      </c>
      <c r="I82" s="611">
        <v>0</v>
      </c>
      <c r="J82" s="661">
        <v>0</v>
      </c>
      <c r="K82" s="611">
        <v>0</v>
      </c>
      <c r="L82" s="661">
        <v>0</v>
      </c>
      <c r="M82" s="611">
        <v>0</v>
      </c>
      <c r="N82" s="661">
        <v>0</v>
      </c>
      <c r="O82" s="611">
        <v>0</v>
      </c>
      <c r="P82" s="661">
        <v>0</v>
      </c>
      <c r="Q82" s="611">
        <f t="shared" ref="Q82:R86" si="20">O82+M82+K82+I82+G82</f>
        <v>0</v>
      </c>
      <c r="R82" s="587">
        <f t="shared" si="20"/>
        <v>0</v>
      </c>
      <c r="S82" s="543"/>
    </row>
    <row r="83" spans="1:19" s="572" customFormat="1" ht="15.75" customHeight="1">
      <c r="A83" s="583" t="s">
        <v>1079</v>
      </c>
      <c r="B83" s="610" t="s">
        <v>986</v>
      </c>
      <c r="C83" s="662" t="s">
        <v>984</v>
      </c>
      <c r="D83" s="611">
        <v>0</v>
      </c>
      <c r="E83" s="611">
        <v>0</v>
      </c>
      <c r="F83" s="611">
        <v>0</v>
      </c>
      <c r="G83" s="611">
        <v>0</v>
      </c>
      <c r="H83" s="661">
        <v>0</v>
      </c>
      <c r="I83" s="611">
        <v>0</v>
      </c>
      <c r="J83" s="661">
        <v>0</v>
      </c>
      <c r="K83" s="611">
        <v>0</v>
      </c>
      <c r="L83" s="661">
        <v>0</v>
      </c>
      <c r="M83" s="611">
        <v>0</v>
      </c>
      <c r="N83" s="661">
        <v>0</v>
      </c>
      <c r="O83" s="611">
        <v>0</v>
      </c>
      <c r="P83" s="661">
        <v>0</v>
      </c>
      <c r="Q83" s="611">
        <f t="shared" si="20"/>
        <v>0</v>
      </c>
      <c r="R83" s="587">
        <f t="shared" si="20"/>
        <v>0</v>
      </c>
      <c r="S83" s="543"/>
    </row>
    <row r="84" spans="1:19" s="572" customFormat="1" ht="15.75" customHeight="1">
      <c r="A84" s="583" t="s">
        <v>1080</v>
      </c>
      <c r="B84" s="610" t="s">
        <v>987</v>
      </c>
      <c r="C84" s="585" t="s">
        <v>984</v>
      </c>
      <c r="D84" s="611">
        <v>0</v>
      </c>
      <c r="E84" s="611">
        <v>0</v>
      </c>
      <c r="F84" s="611">
        <v>0</v>
      </c>
      <c r="G84" s="611">
        <v>0</v>
      </c>
      <c r="H84" s="661">
        <v>0</v>
      </c>
      <c r="I84" s="611">
        <v>0</v>
      </c>
      <c r="J84" s="661">
        <v>0</v>
      </c>
      <c r="K84" s="611">
        <v>0</v>
      </c>
      <c r="L84" s="661">
        <v>0</v>
      </c>
      <c r="M84" s="611">
        <v>0</v>
      </c>
      <c r="N84" s="661">
        <v>0</v>
      </c>
      <c r="O84" s="611">
        <v>0</v>
      </c>
      <c r="P84" s="661">
        <v>0</v>
      </c>
      <c r="Q84" s="611">
        <f t="shared" si="20"/>
        <v>0</v>
      </c>
      <c r="R84" s="587">
        <f t="shared" si="20"/>
        <v>0</v>
      </c>
      <c r="S84" s="543"/>
    </row>
    <row r="85" spans="1:19" s="572" customFormat="1" ht="15.75" customHeight="1">
      <c r="A85" s="583" t="s">
        <v>1081</v>
      </c>
      <c r="B85" s="610" t="s">
        <v>988</v>
      </c>
      <c r="C85" s="585" t="s">
        <v>984</v>
      </c>
      <c r="D85" s="611">
        <v>0</v>
      </c>
      <c r="E85" s="611">
        <v>0</v>
      </c>
      <c r="F85" s="611">
        <v>0</v>
      </c>
      <c r="G85" s="611">
        <v>0</v>
      </c>
      <c r="H85" s="661">
        <v>0</v>
      </c>
      <c r="I85" s="611">
        <v>0</v>
      </c>
      <c r="J85" s="661">
        <v>0</v>
      </c>
      <c r="K85" s="611">
        <v>0</v>
      </c>
      <c r="L85" s="661">
        <v>0</v>
      </c>
      <c r="M85" s="611">
        <v>0</v>
      </c>
      <c r="N85" s="661">
        <v>0</v>
      </c>
      <c r="O85" s="611">
        <v>0</v>
      </c>
      <c r="P85" s="661">
        <v>0</v>
      </c>
      <c r="Q85" s="611">
        <f t="shared" si="20"/>
        <v>0</v>
      </c>
      <c r="R85" s="587">
        <f t="shared" si="20"/>
        <v>0</v>
      </c>
      <c r="S85" s="543"/>
    </row>
    <row r="86" spans="1:19" s="572" customFormat="1" ht="15.75" customHeight="1">
      <c r="A86" s="583" t="s">
        <v>1082</v>
      </c>
      <c r="B86" s="584" t="s">
        <v>989</v>
      </c>
      <c r="C86" s="585" t="s">
        <v>984</v>
      </c>
      <c r="D86" s="611">
        <v>0</v>
      </c>
      <c r="E86" s="611">
        <v>0</v>
      </c>
      <c r="F86" s="611">
        <v>0</v>
      </c>
      <c r="G86" s="611">
        <v>0</v>
      </c>
      <c r="H86" s="661">
        <v>0</v>
      </c>
      <c r="I86" s="611">
        <v>0</v>
      </c>
      <c r="J86" s="661">
        <v>0</v>
      </c>
      <c r="K86" s="611">
        <v>0</v>
      </c>
      <c r="L86" s="661">
        <v>0</v>
      </c>
      <c r="M86" s="611">
        <v>0</v>
      </c>
      <c r="N86" s="661">
        <v>0</v>
      </c>
      <c r="O86" s="611">
        <v>0</v>
      </c>
      <c r="P86" s="661">
        <v>0</v>
      </c>
      <c r="Q86" s="611">
        <f t="shared" si="20"/>
        <v>0</v>
      </c>
      <c r="R86" s="587">
        <f t="shared" si="20"/>
        <v>0</v>
      </c>
      <c r="S86" s="543"/>
    </row>
    <row r="87" spans="1:19" s="572" customFormat="1" ht="15.75" customHeight="1">
      <c r="A87" s="589" t="s">
        <v>1083</v>
      </c>
      <c r="B87" s="590" t="s">
        <v>991</v>
      </c>
      <c r="C87" s="591" t="s">
        <v>984</v>
      </c>
      <c r="D87" s="663">
        <v>-1.7079182396610122</v>
      </c>
      <c r="E87" s="663">
        <v>23.80718312542372</v>
      </c>
      <c r="F87" s="663">
        <f>F29-F44</f>
        <v>2.1840000000000046</v>
      </c>
      <c r="G87" s="663">
        <f t="shared" ref="G87:R87" si="21">G29-G44</f>
        <v>10.703000000000003</v>
      </c>
      <c r="H87" s="633">
        <f t="shared" si="21"/>
        <v>0</v>
      </c>
      <c r="I87" s="663">
        <f t="shared" si="21"/>
        <v>10.789000000000001</v>
      </c>
      <c r="J87" s="633">
        <f t="shared" si="21"/>
        <v>0</v>
      </c>
      <c r="K87" s="663">
        <f t="shared" si="21"/>
        <v>10.878999999999998</v>
      </c>
      <c r="L87" s="633">
        <f t="shared" si="21"/>
        <v>0</v>
      </c>
      <c r="M87" s="663">
        <f t="shared" si="21"/>
        <v>10.966999999999999</v>
      </c>
      <c r="N87" s="633">
        <f t="shared" si="21"/>
        <v>0</v>
      </c>
      <c r="O87" s="663">
        <f t="shared" si="21"/>
        <v>11.052999999999997</v>
      </c>
      <c r="P87" s="633">
        <f t="shared" si="21"/>
        <v>0</v>
      </c>
      <c r="Q87" s="663">
        <f t="shared" si="21"/>
        <v>54.39100000000002</v>
      </c>
      <c r="R87" s="629">
        <f t="shared" si="21"/>
        <v>0</v>
      </c>
      <c r="S87" s="543"/>
    </row>
    <row r="88" spans="1:19" s="572" customFormat="1" ht="15.75" customHeight="1">
      <c r="A88" s="583" t="s">
        <v>1084</v>
      </c>
      <c r="B88" s="584" t="s">
        <v>993</v>
      </c>
      <c r="C88" s="585" t="s">
        <v>984</v>
      </c>
      <c r="D88" s="611">
        <v>0</v>
      </c>
      <c r="E88" s="611">
        <v>0</v>
      </c>
      <c r="F88" s="611">
        <v>0</v>
      </c>
      <c r="G88" s="611">
        <v>0</v>
      </c>
      <c r="H88" s="611">
        <v>0</v>
      </c>
      <c r="I88" s="611">
        <v>0</v>
      </c>
      <c r="J88" s="611">
        <v>0</v>
      </c>
      <c r="K88" s="611">
        <v>0</v>
      </c>
      <c r="L88" s="611">
        <v>0</v>
      </c>
      <c r="M88" s="611">
        <v>0</v>
      </c>
      <c r="N88" s="611">
        <v>0</v>
      </c>
      <c r="O88" s="611">
        <v>0</v>
      </c>
      <c r="P88" s="611">
        <v>0</v>
      </c>
      <c r="Q88" s="611">
        <f t="shared" ref="Q88:R88" si="22">O88+M88+K88+I88+G88</f>
        <v>0</v>
      </c>
      <c r="R88" s="587">
        <f t="shared" si="22"/>
        <v>0</v>
      </c>
      <c r="S88" s="543"/>
    </row>
    <row r="89" spans="1:19" s="572" customFormat="1" ht="15.75" customHeight="1">
      <c r="A89" s="589" t="s">
        <v>1085</v>
      </c>
      <c r="B89" s="590" t="s">
        <v>995</v>
      </c>
      <c r="C89" s="591" t="s">
        <v>984</v>
      </c>
      <c r="D89" s="633">
        <v>0.28852654237288139</v>
      </c>
      <c r="E89" s="663">
        <v>-0.67119224322033899</v>
      </c>
      <c r="F89" s="633">
        <f>F31-F46</f>
        <v>0</v>
      </c>
      <c r="G89" s="633">
        <f t="shared" ref="G89:Q89" si="23">G31-G46</f>
        <v>0</v>
      </c>
      <c r="H89" s="633">
        <f t="shared" si="23"/>
        <v>0</v>
      </c>
      <c r="I89" s="633">
        <f t="shared" si="23"/>
        <v>0</v>
      </c>
      <c r="J89" s="633">
        <f t="shared" si="23"/>
        <v>0</v>
      </c>
      <c r="K89" s="633">
        <f t="shared" si="23"/>
        <v>0</v>
      </c>
      <c r="L89" s="633">
        <f t="shared" si="23"/>
        <v>0</v>
      </c>
      <c r="M89" s="633">
        <f t="shared" si="23"/>
        <v>0</v>
      </c>
      <c r="N89" s="633">
        <f t="shared" si="23"/>
        <v>0</v>
      </c>
      <c r="O89" s="633">
        <f t="shared" si="23"/>
        <v>0</v>
      </c>
      <c r="P89" s="633">
        <f t="shared" si="23"/>
        <v>0</v>
      </c>
      <c r="Q89" s="633">
        <f t="shared" si="23"/>
        <v>0</v>
      </c>
      <c r="R89" s="629">
        <f>R31-R46</f>
        <v>0</v>
      </c>
      <c r="S89" s="543"/>
    </row>
    <row r="90" spans="1:19" s="572" customFormat="1" ht="15.75" customHeight="1">
      <c r="A90" s="583" t="s">
        <v>1086</v>
      </c>
      <c r="B90" s="584" t="s">
        <v>996</v>
      </c>
      <c r="C90" s="585" t="s">
        <v>984</v>
      </c>
      <c r="D90" s="611">
        <v>0</v>
      </c>
      <c r="E90" s="611">
        <v>0</v>
      </c>
      <c r="F90" s="611">
        <v>0</v>
      </c>
      <c r="G90" s="661">
        <v>0</v>
      </c>
      <c r="H90" s="661">
        <v>0</v>
      </c>
      <c r="I90" s="661">
        <v>0</v>
      </c>
      <c r="J90" s="661">
        <v>0</v>
      </c>
      <c r="K90" s="661">
        <v>0</v>
      </c>
      <c r="L90" s="661">
        <v>0</v>
      </c>
      <c r="M90" s="661">
        <v>0</v>
      </c>
      <c r="N90" s="661">
        <v>0</v>
      </c>
      <c r="O90" s="661">
        <v>0</v>
      </c>
      <c r="P90" s="661">
        <v>0</v>
      </c>
      <c r="Q90" s="611">
        <f t="shared" ref="Q90:R94" si="24">O90+M90+K90+I90+G90</f>
        <v>0</v>
      </c>
      <c r="R90" s="587">
        <f t="shared" si="24"/>
        <v>0</v>
      </c>
      <c r="S90" s="543"/>
    </row>
    <row r="91" spans="1:19" s="572" customFormat="1" ht="15.75" customHeight="1">
      <c r="A91" s="583" t="s">
        <v>1087</v>
      </c>
      <c r="B91" s="584" t="s">
        <v>998</v>
      </c>
      <c r="C91" s="585" t="s">
        <v>984</v>
      </c>
      <c r="D91" s="611">
        <v>0</v>
      </c>
      <c r="E91" s="611">
        <v>0</v>
      </c>
      <c r="F91" s="611">
        <v>0</v>
      </c>
      <c r="G91" s="661">
        <v>0</v>
      </c>
      <c r="H91" s="661">
        <v>0</v>
      </c>
      <c r="I91" s="661">
        <v>0</v>
      </c>
      <c r="J91" s="661">
        <v>0</v>
      </c>
      <c r="K91" s="661">
        <v>0</v>
      </c>
      <c r="L91" s="661">
        <v>0</v>
      </c>
      <c r="M91" s="661">
        <v>0</v>
      </c>
      <c r="N91" s="661">
        <v>0</v>
      </c>
      <c r="O91" s="661">
        <v>0</v>
      </c>
      <c r="P91" s="661">
        <v>0</v>
      </c>
      <c r="Q91" s="611">
        <f t="shared" si="24"/>
        <v>0</v>
      </c>
      <c r="R91" s="587">
        <f t="shared" si="24"/>
        <v>0</v>
      </c>
      <c r="S91" s="543"/>
    </row>
    <row r="92" spans="1:19" s="572" customFormat="1" ht="15.75" customHeight="1">
      <c r="A92" s="583" t="s">
        <v>1088</v>
      </c>
      <c r="B92" s="588" t="s">
        <v>1000</v>
      </c>
      <c r="C92" s="585" t="s">
        <v>984</v>
      </c>
      <c r="D92" s="611">
        <v>0</v>
      </c>
      <c r="E92" s="611">
        <v>0</v>
      </c>
      <c r="F92" s="611">
        <v>0</v>
      </c>
      <c r="G92" s="661">
        <v>0</v>
      </c>
      <c r="H92" s="661">
        <v>0</v>
      </c>
      <c r="I92" s="661">
        <v>0</v>
      </c>
      <c r="J92" s="661">
        <v>0</v>
      </c>
      <c r="K92" s="661">
        <v>0</v>
      </c>
      <c r="L92" s="661">
        <v>0</v>
      </c>
      <c r="M92" s="661">
        <v>0</v>
      </c>
      <c r="N92" s="661">
        <v>0</v>
      </c>
      <c r="O92" s="661">
        <v>0</v>
      </c>
      <c r="P92" s="661">
        <v>0</v>
      </c>
      <c r="Q92" s="611">
        <f t="shared" si="24"/>
        <v>0</v>
      </c>
      <c r="R92" s="587">
        <f t="shared" si="24"/>
        <v>0</v>
      </c>
      <c r="S92" s="543"/>
    </row>
    <row r="93" spans="1:19" s="572" customFormat="1" ht="15.75" customHeight="1">
      <c r="A93" s="583" t="s">
        <v>1089</v>
      </c>
      <c r="B93" s="610" t="s">
        <v>1002</v>
      </c>
      <c r="C93" s="585" t="s">
        <v>984</v>
      </c>
      <c r="D93" s="611">
        <v>0</v>
      </c>
      <c r="E93" s="611">
        <v>0</v>
      </c>
      <c r="F93" s="611">
        <v>0</v>
      </c>
      <c r="G93" s="661">
        <v>0</v>
      </c>
      <c r="H93" s="661">
        <v>0</v>
      </c>
      <c r="I93" s="661">
        <v>0</v>
      </c>
      <c r="J93" s="661">
        <v>0</v>
      </c>
      <c r="K93" s="661">
        <v>0</v>
      </c>
      <c r="L93" s="661">
        <v>0</v>
      </c>
      <c r="M93" s="661">
        <v>0</v>
      </c>
      <c r="N93" s="661">
        <v>0</v>
      </c>
      <c r="O93" s="661">
        <v>0</v>
      </c>
      <c r="P93" s="661">
        <v>0</v>
      </c>
      <c r="Q93" s="611">
        <f t="shared" si="24"/>
        <v>0</v>
      </c>
      <c r="R93" s="587">
        <f t="shared" si="24"/>
        <v>0</v>
      </c>
      <c r="S93" s="543"/>
    </row>
    <row r="94" spans="1:19" s="572" customFormat="1" ht="15.75" customHeight="1">
      <c r="A94" s="583" t="s">
        <v>1090</v>
      </c>
      <c r="B94" s="599" t="s">
        <v>1004</v>
      </c>
      <c r="C94" s="585" t="s">
        <v>984</v>
      </c>
      <c r="D94" s="611">
        <v>0</v>
      </c>
      <c r="E94" s="611">
        <v>0</v>
      </c>
      <c r="F94" s="611">
        <v>0</v>
      </c>
      <c r="G94" s="661">
        <v>0</v>
      </c>
      <c r="H94" s="661">
        <v>0</v>
      </c>
      <c r="I94" s="661">
        <v>0</v>
      </c>
      <c r="J94" s="661">
        <v>0</v>
      </c>
      <c r="K94" s="661">
        <v>0</v>
      </c>
      <c r="L94" s="661">
        <v>0</v>
      </c>
      <c r="M94" s="661">
        <v>0</v>
      </c>
      <c r="N94" s="661">
        <v>0</v>
      </c>
      <c r="O94" s="661">
        <v>0</v>
      </c>
      <c r="P94" s="661">
        <v>0</v>
      </c>
      <c r="Q94" s="611">
        <f t="shared" si="24"/>
        <v>0</v>
      </c>
      <c r="R94" s="587">
        <f t="shared" si="24"/>
        <v>0</v>
      </c>
      <c r="S94" s="543"/>
    </row>
    <row r="95" spans="1:19" s="572" customFormat="1" ht="15.75" customHeight="1">
      <c r="A95" s="589" t="s">
        <v>1091</v>
      </c>
      <c r="B95" s="590" t="s">
        <v>1006</v>
      </c>
      <c r="C95" s="591" t="s">
        <v>984</v>
      </c>
      <c r="D95" s="663">
        <v>29.549967459999991</v>
      </c>
      <c r="E95" s="663">
        <v>-1.2817146699999999</v>
      </c>
      <c r="F95" s="633">
        <f>F37-F52</f>
        <v>0</v>
      </c>
      <c r="G95" s="633">
        <f t="shared" ref="G95:R95" si="25">G37-G52</f>
        <v>0</v>
      </c>
      <c r="H95" s="633">
        <f t="shared" si="25"/>
        <v>0</v>
      </c>
      <c r="I95" s="633">
        <f t="shared" si="25"/>
        <v>0</v>
      </c>
      <c r="J95" s="633">
        <f t="shared" si="25"/>
        <v>0</v>
      </c>
      <c r="K95" s="633">
        <f t="shared" si="25"/>
        <v>0</v>
      </c>
      <c r="L95" s="633">
        <f t="shared" si="25"/>
        <v>0</v>
      </c>
      <c r="M95" s="633">
        <f t="shared" si="25"/>
        <v>0</v>
      </c>
      <c r="N95" s="633">
        <f t="shared" si="25"/>
        <v>0</v>
      </c>
      <c r="O95" s="633">
        <f t="shared" si="25"/>
        <v>0</v>
      </c>
      <c r="P95" s="633">
        <f t="shared" si="25"/>
        <v>0</v>
      </c>
      <c r="Q95" s="633">
        <f t="shared" si="25"/>
        <v>0</v>
      </c>
      <c r="R95" s="629">
        <f t="shared" si="25"/>
        <v>0</v>
      </c>
      <c r="S95" s="543"/>
    </row>
    <row r="96" spans="1:19" s="572" customFormat="1" ht="15.75" customHeight="1">
      <c r="A96" s="615" t="s">
        <v>1092</v>
      </c>
      <c r="B96" s="664" t="s">
        <v>1093</v>
      </c>
      <c r="C96" s="617" t="s">
        <v>984</v>
      </c>
      <c r="D96" s="665">
        <v>3.38881269</v>
      </c>
      <c r="E96" s="665">
        <v>2.0369801300000003</v>
      </c>
      <c r="F96" s="665">
        <f>F97-F103</f>
        <v>-0.39300000000000002</v>
      </c>
      <c r="G96" s="665">
        <f t="shared" ref="G96:R96" si="26">G97-G103</f>
        <v>-0.97699999999999998</v>
      </c>
      <c r="H96" s="666">
        <f t="shared" si="26"/>
        <v>0</v>
      </c>
      <c r="I96" s="665">
        <f t="shared" si="26"/>
        <v>-1.016</v>
      </c>
      <c r="J96" s="666">
        <f t="shared" si="26"/>
        <v>0</v>
      </c>
      <c r="K96" s="665">
        <f t="shared" si="26"/>
        <v>-1.0569999999999999</v>
      </c>
      <c r="L96" s="666">
        <f t="shared" si="26"/>
        <v>0</v>
      </c>
      <c r="M96" s="665">
        <f t="shared" si="26"/>
        <v>-1.099</v>
      </c>
      <c r="N96" s="666">
        <f t="shared" si="26"/>
        <v>0</v>
      </c>
      <c r="O96" s="665">
        <f t="shared" si="26"/>
        <v>-1.143</v>
      </c>
      <c r="P96" s="666">
        <f t="shared" si="26"/>
        <v>0</v>
      </c>
      <c r="Q96" s="665">
        <f t="shared" si="26"/>
        <v>-5.2919999999999998</v>
      </c>
      <c r="R96" s="667">
        <f t="shared" si="26"/>
        <v>0</v>
      </c>
      <c r="S96" s="543"/>
    </row>
    <row r="97" spans="1:19" s="572" customFormat="1" ht="15.75" customHeight="1">
      <c r="A97" s="668" t="s">
        <v>38</v>
      </c>
      <c r="B97" s="669" t="s">
        <v>1094</v>
      </c>
      <c r="C97" s="670" t="s">
        <v>984</v>
      </c>
      <c r="D97" s="671">
        <v>6.2026713400000002</v>
      </c>
      <c r="E97" s="671">
        <v>3.0202291000000003</v>
      </c>
      <c r="F97" s="671">
        <f>F98+F99+F100+F101+F102</f>
        <v>0</v>
      </c>
      <c r="G97" s="672">
        <f t="shared" ref="G97:R97" si="27">G98+G99+G100+G101+G102</f>
        <v>0</v>
      </c>
      <c r="H97" s="672">
        <f t="shared" si="27"/>
        <v>0</v>
      </c>
      <c r="I97" s="672">
        <f t="shared" si="27"/>
        <v>0</v>
      </c>
      <c r="J97" s="672">
        <f t="shared" si="27"/>
        <v>0</v>
      </c>
      <c r="K97" s="672">
        <f t="shared" si="27"/>
        <v>0</v>
      </c>
      <c r="L97" s="672">
        <f t="shared" si="27"/>
        <v>0</v>
      </c>
      <c r="M97" s="672">
        <f t="shared" si="27"/>
        <v>0</v>
      </c>
      <c r="N97" s="672">
        <f t="shared" si="27"/>
        <v>0</v>
      </c>
      <c r="O97" s="672">
        <f t="shared" si="27"/>
        <v>0</v>
      </c>
      <c r="P97" s="672">
        <f t="shared" si="27"/>
        <v>0</v>
      </c>
      <c r="Q97" s="672">
        <f t="shared" si="27"/>
        <v>0</v>
      </c>
      <c r="R97" s="673">
        <f t="shared" si="27"/>
        <v>0</v>
      </c>
      <c r="S97" s="543"/>
    </row>
    <row r="98" spans="1:19" s="572" customFormat="1" ht="15.75" customHeight="1">
      <c r="A98" s="583" t="s">
        <v>451</v>
      </c>
      <c r="B98" s="610" t="s">
        <v>1095</v>
      </c>
      <c r="C98" s="585" t="s">
        <v>984</v>
      </c>
      <c r="D98" s="611">
        <v>0</v>
      </c>
      <c r="E98" s="611">
        <v>0</v>
      </c>
      <c r="F98" s="611">
        <v>0</v>
      </c>
      <c r="G98" s="661">
        <v>0</v>
      </c>
      <c r="H98" s="661">
        <v>0</v>
      </c>
      <c r="I98" s="661">
        <v>0</v>
      </c>
      <c r="J98" s="661">
        <v>0</v>
      </c>
      <c r="K98" s="661">
        <v>0</v>
      </c>
      <c r="L98" s="661">
        <v>0</v>
      </c>
      <c r="M98" s="661">
        <v>0</v>
      </c>
      <c r="N98" s="661">
        <v>0</v>
      </c>
      <c r="O98" s="661">
        <v>0</v>
      </c>
      <c r="P98" s="661">
        <v>0</v>
      </c>
      <c r="Q98" s="611">
        <f t="shared" ref="Q98:R102" si="28">O98+M98+K98+I98+G98</f>
        <v>0</v>
      </c>
      <c r="R98" s="587">
        <f t="shared" si="28"/>
        <v>0</v>
      </c>
      <c r="S98" s="543"/>
    </row>
    <row r="99" spans="1:19" s="572" customFormat="1" ht="15.75" customHeight="1">
      <c r="A99" s="583" t="s">
        <v>452</v>
      </c>
      <c r="B99" s="610" t="s">
        <v>1096</v>
      </c>
      <c r="C99" s="585" t="s">
        <v>984</v>
      </c>
      <c r="D99" s="611">
        <v>0</v>
      </c>
      <c r="E99" s="611">
        <v>0</v>
      </c>
      <c r="F99" s="611">
        <v>0</v>
      </c>
      <c r="G99" s="661">
        <v>0</v>
      </c>
      <c r="H99" s="661">
        <v>0</v>
      </c>
      <c r="I99" s="661">
        <v>0</v>
      </c>
      <c r="J99" s="661">
        <v>0</v>
      </c>
      <c r="K99" s="661">
        <v>0</v>
      </c>
      <c r="L99" s="661">
        <v>0</v>
      </c>
      <c r="M99" s="661">
        <v>0</v>
      </c>
      <c r="N99" s="661">
        <v>0</v>
      </c>
      <c r="O99" s="661">
        <v>0</v>
      </c>
      <c r="P99" s="661">
        <v>0</v>
      </c>
      <c r="Q99" s="611">
        <f t="shared" si="28"/>
        <v>0</v>
      </c>
      <c r="R99" s="587">
        <f t="shared" si="28"/>
        <v>0</v>
      </c>
      <c r="S99" s="543"/>
    </row>
    <row r="100" spans="1:19" s="572" customFormat="1" ht="15.75" customHeight="1">
      <c r="A100" s="583" t="s">
        <v>453</v>
      </c>
      <c r="B100" s="610" t="s">
        <v>1097</v>
      </c>
      <c r="C100" s="585" t="s">
        <v>984</v>
      </c>
      <c r="D100" s="637">
        <v>5.8792298900000004</v>
      </c>
      <c r="E100" s="637">
        <v>2.9972482800000004</v>
      </c>
      <c r="F100" s="611">
        <v>0</v>
      </c>
      <c r="G100" s="661">
        <v>0</v>
      </c>
      <c r="H100" s="661">
        <v>0</v>
      </c>
      <c r="I100" s="661">
        <v>0</v>
      </c>
      <c r="J100" s="661">
        <v>0</v>
      </c>
      <c r="K100" s="661">
        <v>0</v>
      </c>
      <c r="L100" s="661">
        <v>0</v>
      </c>
      <c r="M100" s="661">
        <v>0</v>
      </c>
      <c r="N100" s="661">
        <v>0</v>
      </c>
      <c r="O100" s="661">
        <v>0</v>
      </c>
      <c r="P100" s="661">
        <v>0</v>
      </c>
      <c r="Q100" s="611">
        <f t="shared" si="28"/>
        <v>0</v>
      </c>
      <c r="R100" s="587">
        <f t="shared" si="28"/>
        <v>0</v>
      </c>
      <c r="S100" s="543"/>
    </row>
    <row r="101" spans="1:19" s="572" customFormat="1" ht="15.75" customHeight="1">
      <c r="A101" s="583" t="s">
        <v>1098</v>
      </c>
      <c r="B101" s="626" t="s">
        <v>1099</v>
      </c>
      <c r="C101" s="585" t="s">
        <v>984</v>
      </c>
      <c r="D101" s="674">
        <v>0</v>
      </c>
      <c r="E101" s="637">
        <v>0</v>
      </c>
      <c r="F101" s="675">
        <v>0</v>
      </c>
      <c r="G101" s="661">
        <v>0</v>
      </c>
      <c r="H101" s="661">
        <v>0</v>
      </c>
      <c r="I101" s="661">
        <v>0</v>
      </c>
      <c r="J101" s="661">
        <v>0</v>
      </c>
      <c r="K101" s="661">
        <v>0</v>
      </c>
      <c r="L101" s="661">
        <v>0</v>
      </c>
      <c r="M101" s="661">
        <v>0</v>
      </c>
      <c r="N101" s="661">
        <v>0</v>
      </c>
      <c r="O101" s="661">
        <v>0</v>
      </c>
      <c r="P101" s="661">
        <v>0</v>
      </c>
      <c r="Q101" s="611">
        <f t="shared" si="28"/>
        <v>0</v>
      </c>
      <c r="R101" s="587">
        <f t="shared" si="28"/>
        <v>0</v>
      </c>
      <c r="S101" s="543"/>
    </row>
    <row r="102" spans="1:19" s="572" customFormat="1" ht="15.75" customHeight="1">
      <c r="A102" s="583" t="s">
        <v>454</v>
      </c>
      <c r="B102" s="599" t="s">
        <v>1100</v>
      </c>
      <c r="C102" s="585" t="s">
        <v>984</v>
      </c>
      <c r="D102" s="637">
        <v>0.32344145000000002</v>
      </c>
      <c r="E102" s="637">
        <v>2.2980819999999999E-2</v>
      </c>
      <c r="F102" s="637">
        <v>0</v>
      </c>
      <c r="G102" s="661">
        <v>0</v>
      </c>
      <c r="H102" s="661">
        <v>0</v>
      </c>
      <c r="I102" s="661">
        <v>0</v>
      </c>
      <c r="J102" s="661">
        <v>0</v>
      </c>
      <c r="K102" s="661">
        <v>0</v>
      </c>
      <c r="L102" s="661">
        <v>0</v>
      </c>
      <c r="M102" s="661">
        <v>0</v>
      </c>
      <c r="N102" s="661">
        <v>0</v>
      </c>
      <c r="O102" s="661">
        <v>0</v>
      </c>
      <c r="P102" s="661">
        <v>0</v>
      </c>
      <c r="Q102" s="611">
        <f t="shared" si="28"/>
        <v>0</v>
      </c>
      <c r="R102" s="587">
        <f t="shared" si="28"/>
        <v>0</v>
      </c>
      <c r="S102" s="543"/>
    </row>
    <row r="103" spans="1:19" s="572" customFormat="1" ht="15.75" customHeight="1">
      <c r="A103" s="668" t="s">
        <v>37</v>
      </c>
      <c r="B103" s="676" t="s">
        <v>1061</v>
      </c>
      <c r="C103" s="670" t="s">
        <v>984</v>
      </c>
      <c r="D103" s="677">
        <v>2.8138586500000002</v>
      </c>
      <c r="E103" s="677">
        <v>0.98324897</v>
      </c>
      <c r="F103" s="678">
        <f t="shared" ref="F103:R103" si="29">SUM(F104:F108)</f>
        <v>0.39300000000000002</v>
      </c>
      <c r="G103" s="677">
        <f t="shared" si="29"/>
        <v>0.97699999999999998</v>
      </c>
      <c r="H103" s="678">
        <f t="shared" si="29"/>
        <v>0</v>
      </c>
      <c r="I103" s="677">
        <f t="shared" si="29"/>
        <v>1.016</v>
      </c>
      <c r="J103" s="678">
        <f t="shared" si="29"/>
        <v>0</v>
      </c>
      <c r="K103" s="677">
        <f t="shared" si="29"/>
        <v>1.0569999999999999</v>
      </c>
      <c r="L103" s="678">
        <f t="shared" si="29"/>
        <v>0</v>
      </c>
      <c r="M103" s="677">
        <f t="shared" si="29"/>
        <v>1.099</v>
      </c>
      <c r="N103" s="678">
        <f t="shared" si="29"/>
        <v>0</v>
      </c>
      <c r="O103" s="677">
        <f t="shared" si="29"/>
        <v>1.143</v>
      </c>
      <c r="P103" s="678">
        <f t="shared" si="29"/>
        <v>0</v>
      </c>
      <c r="Q103" s="677">
        <f t="shared" si="29"/>
        <v>5.2919999999999998</v>
      </c>
      <c r="R103" s="679">
        <f t="shared" si="29"/>
        <v>0</v>
      </c>
      <c r="S103" s="543"/>
    </row>
    <row r="104" spans="1:19" s="572" customFormat="1" ht="15.75" customHeight="1">
      <c r="A104" s="583" t="s">
        <v>458</v>
      </c>
      <c r="B104" s="599" t="s">
        <v>1101</v>
      </c>
      <c r="C104" s="585" t="s">
        <v>984</v>
      </c>
      <c r="D104" s="638">
        <v>2.0817050500000001</v>
      </c>
      <c r="E104" s="638">
        <v>0.52704355999999997</v>
      </c>
      <c r="F104" s="611">
        <v>0</v>
      </c>
      <c r="G104" s="624">
        <v>0.97699999999999998</v>
      </c>
      <c r="H104" s="661">
        <v>0</v>
      </c>
      <c r="I104" s="624">
        <v>1.016</v>
      </c>
      <c r="J104" s="661">
        <v>0</v>
      </c>
      <c r="K104" s="624">
        <v>1.0569999999999999</v>
      </c>
      <c r="L104" s="661">
        <v>0</v>
      </c>
      <c r="M104" s="624">
        <v>1.099</v>
      </c>
      <c r="N104" s="661">
        <v>0</v>
      </c>
      <c r="O104" s="624">
        <v>1.143</v>
      </c>
      <c r="P104" s="661">
        <v>0</v>
      </c>
      <c r="Q104" s="624">
        <f t="shared" ref="Q104:R108" si="30">O104+M104+K104+I104+G104</f>
        <v>5.2919999999999998</v>
      </c>
      <c r="R104" s="587">
        <f t="shared" si="30"/>
        <v>0</v>
      </c>
      <c r="S104" s="543"/>
    </row>
    <row r="105" spans="1:19" s="572" customFormat="1" ht="15.75" customHeight="1">
      <c r="A105" s="583" t="s">
        <v>459</v>
      </c>
      <c r="B105" s="599" t="s">
        <v>1102</v>
      </c>
      <c r="C105" s="585" t="s">
        <v>984</v>
      </c>
      <c r="D105" s="611">
        <v>0</v>
      </c>
      <c r="E105" s="611">
        <v>0</v>
      </c>
      <c r="F105" s="611">
        <v>0</v>
      </c>
      <c r="G105" s="611">
        <v>0</v>
      </c>
      <c r="H105" s="661">
        <v>0</v>
      </c>
      <c r="I105" s="611">
        <v>0</v>
      </c>
      <c r="J105" s="661">
        <v>0</v>
      </c>
      <c r="K105" s="611">
        <v>0</v>
      </c>
      <c r="L105" s="661">
        <v>0</v>
      </c>
      <c r="M105" s="611">
        <v>0</v>
      </c>
      <c r="N105" s="661">
        <v>0</v>
      </c>
      <c r="O105" s="611">
        <v>0</v>
      </c>
      <c r="P105" s="661">
        <v>0</v>
      </c>
      <c r="Q105" s="611">
        <f t="shared" si="30"/>
        <v>0</v>
      </c>
      <c r="R105" s="587">
        <f t="shared" si="30"/>
        <v>0</v>
      </c>
      <c r="S105" s="543"/>
    </row>
    <row r="106" spans="1:19" s="572" customFormat="1" ht="15.75" customHeight="1">
      <c r="A106" s="583" t="s">
        <v>460</v>
      </c>
      <c r="B106" s="599" t="s">
        <v>1103</v>
      </c>
      <c r="C106" s="585" t="s">
        <v>984</v>
      </c>
      <c r="D106" s="638">
        <v>0</v>
      </c>
      <c r="E106" s="638">
        <v>9.6389950000000002E-2</v>
      </c>
      <c r="F106" s="611">
        <v>0</v>
      </c>
      <c r="G106" s="611">
        <v>0</v>
      </c>
      <c r="H106" s="661">
        <v>0</v>
      </c>
      <c r="I106" s="611">
        <v>0</v>
      </c>
      <c r="J106" s="661">
        <v>0</v>
      </c>
      <c r="K106" s="611">
        <v>0</v>
      </c>
      <c r="L106" s="661">
        <v>0</v>
      </c>
      <c r="M106" s="611">
        <v>0</v>
      </c>
      <c r="N106" s="661">
        <v>0</v>
      </c>
      <c r="O106" s="611">
        <v>0</v>
      </c>
      <c r="P106" s="661">
        <v>0</v>
      </c>
      <c r="Q106" s="611">
        <f t="shared" si="30"/>
        <v>0</v>
      </c>
      <c r="R106" s="587">
        <f t="shared" si="30"/>
        <v>0</v>
      </c>
      <c r="S106" s="543"/>
    </row>
    <row r="107" spans="1:19" s="572" customFormat="1" ht="15.75" customHeight="1">
      <c r="A107" s="583" t="s">
        <v>1104</v>
      </c>
      <c r="B107" s="626" t="s">
        <v>1105</v>
      </c>
      <c r="C107" s="585" t="s">
        <v>984</v>
      </c>
      <c r="D107" s="638">
        <v>0</v>
      </c>
      <c r="E107" s="638">
        <v>9.6389950000000002E-2</v>
      </c>
      <c r="F107" s="611">
        <v>0</v>
      </c>
      <c r="G107" s="611">
        <v>0</v>
      </c>
      <c r="H107" s="661">
        <v>0</v>
      </c>
      <c r="I107" s="611">
        <v>0</v>
      </c>
      <c r="J107" s="661">
        <v>0</v>
      </c>
      <c r="K107" s="611">
        <v>0</v>
      </c>
      <c r="L107" s="661">
        <v>0</v>
      </c>
      <c r="M107" s="611">
        <v>0</v>
      </c>
      <c r="N107" s="661">
        <v>0</v>
      </c>
      <c r="O107" s="611">
        <v>0</v>
      </c>
      <c r="P107" s="661">
        <v>0</v>
      </c>
      <c r="Q107" s="611">
        <f t="shared" si="30"/>
        <v>0</v>
      </c>
      <c r="R107" s="587">
        <f t="shared" si="30"/>
        <v>0</v>
      </c>
      <c r="S107" s="543"/>
    </row>
    <row r="108" spans="1:19" s="572" customFormat="1" ht="15.75" customHeight="1">
      <c r="A108" s="583" t="s">
        <v>461</v>
      </c>
      <c r="B108" s="599" t="s">
        <v>1106</v>
      </c>
      <c r="C108" s="585" t="s">
        <v>984</v>
      </c>
      <c r="D108" s="638">
        <v>0.73215360000000007</v>
      </c>
      <c r="E108" s="638">
        <v>0.35981546000000009</v>
      </c>
      <c r="F108" s="611">
        <v>0.39300000000000002</v>
      </c>
      <c r="G108" s="632"/>
      <c r="H108" s="661">
        <v>0</v>
      </c>
      <c r="I108" s="661"/>
      <c r="J108" s="661">
        <v>0</v>
      </c>
      <c r="K108" s="661"/>
      <c r="L108" s="661">
        <v>0</v>
      </c>
      <c r="M108" s="661"/>
      <c r="N108" s="661">
        <v>0</v>
      </c>
      <c r="O108" s="661"/>
      <c r="P108" s="661">
        <v>0</v>
      </c>
      <c r="Q108" s="611">
        <f t="shared" si="30"/>
        <v>0</v>
      </c>
      <c r="R108" s="587">
        <f t="shared" si="30"/>
        <v>0</v>
      </c>
      <c r="S108" s="543"/>
    </row>
    <row r="109" spans="1:19" s="572" customFormat="1" ht="15.75" customHeight="1">
      <c r="A109" s="615" t="s">
        <v>1107</v>
      </c>
      <c r="B109" s="664" t="s">
        <v>1108</v>
      </c>
      <c r="C109" s="617" t="s">
        <v>984</v>
      </c>
      <c r="D109" s="665">
        <v>31.519388452711858</v>
      </c>
      <c r="E109" s="665">
        <v>23.891256342203381</v>
      </c>
      <c r="F109" s="665">
        <f>F115+F117+F123</f>
        <v>1.7910000000000046</v>
      </c>
      <c r="G109" s="665">
        <f t="shared" ref="G109:R109" si="31">G96+G81</f>
        <v>9.7260000000000026</v>
      </c>
      <c r="H109" s="666">
        <f t="shared" si="31"/>
        <v>0</v>
      </c>
      <c r="I109" s="665">
        <f t="shared" si="31"/>
        <v>9.7730000000000015</v>
      </c>
      <c r="J109" s="666">
        <f t="shared" si="31"/>
        <v>0</v>
      </c>
      <c r="K109" s="665">
        <f t="shared" si="31"/>
        <v>9.8219999999999974</v>
      </c>
      <c r="L109" s="666">
        <f t="shared" si="31"/>
        <v>0</v>
      </c>
      <c r="M109" s="665">
        <f t="shared" si="31"/>
        <v>9.8679999999999986</v>
      </c>
      <c r="N109" s="666">
        <f t="shared" si="31"/>
        <v>0</v>
      </c>
      <c r="O109" s="665">
        <f t="shared" si="31"/>
        <v>9.9099999999999966</v>
      </c>
      <c r="P109" s="666">
        <f t="shared" si="31"/>
        <v>0</v>
      </c>
      <c r="Q109" s="665">
        <f t="shared" si="31"/>
        <v>49.099000000000018</v>
      </c>
      <c r="R109" s="667">
        <f t="shared" si="31"/>
        <v>0</v>
      </c>
      <c r="S109" s="543"/>
    </row>
    <row r="110" spans="1:19" s="572" customFormat="1" ht="15.75" customHeight="1">
      <c r="A110" s="583" t="s">
        <v>36</v>
      </c>
      <c r="B110" s="588" t="s">
        <v>985</v>
      </c>
      <c r="C110" s="585" t="s">
        <v>984</v>
      </c>
      <c r="D110" s="680">
        <v>31.519388452711858</v>
      </c>
      <c r="E110" s="680">
        <v>23.891256342203381</v>
      </c>
      <c r="F110" s="680">
        <f>F115+F117+F123</f>
        <v>1.7910000000000046</v>
      </c>
      <c r="G110" s="680">
        <f t="shared" ref="G110:R110" si="32">G115+G117+G123</f>
        <v>9.7260000000000026</v>
      </c>
      <c r="H110" s="681">
        <f t="shared" si="32"/>
        <v>0</v>
      </c>
      <c r="I110" s="680">
        <f t="shared" si="32"/>
        <v>9.7730000000000015</v>
      </c>
      <c r="J110" s="681">
        <f t="shared" si="32"/>
        <v>0</v>
      </c>
      <c r="K110" s="680">
        <f t="shared" si="32"/>
        <v>9.8219999999999974</v>
      </c>
      <c r="L110" s="681">
        <f t="shared" si="32"/>
        <v>0</v>
      </c>
      <c r="M110" s="680">
        <f t="shared" si="32"/>
        <v>9.8679999999999986</v>
      </c>
      <c r="N110" s="681">
        <f t="shared" si="32"/>
        <v>0</v>
      </c>
      <c r="O110" s="680">
        <f t="shared" si="32"/>
        <v>9.9099999999999966</v>
      </c>
      <c r="P110" s="681">
        <f t="shared" si="32"/>
        <v>0</v>
      </c>
      <c r="Q110" s="680">
        <f t="shared" si="32"/>
        <v>49.099000000000018</v>
      </c>
      <c r="R110" s="682">
        <f t="shared" si="32"/>
        <v>0</v>
      </c>
      <c r="S110" s="543"/>
    </row>
    <row r="111" spans="1:19" s="572" customFormat="1" ht="15.75" customHeight="1">
      <c r="A111" s="583" t="s">
        <v>498</v>
      </c>
      <c r="B111" s="610" t="s">
        <v>986</v>
      </c>
      <c r="C111" s="585" t="s">
        <v>984</v>
      </c>
      <c r="D111" s="612">
        <v>0</v>
      </c>
      <c r="E111" s="683">
        <v>0</v>
      </c>
      <c r="F111" s="683">
        <v>0</v>
      </c>
      <c r="G111" s="612">
        <v>0</v>
      </c>
      <c r="H111" s="661">
        <v>0</v>
      </c>
      <c r="I111" s="612">
        <v>0</v>
      </c>
      <c r="J111" s="661">
        <v>0</v>
      </c>
      <c r="K111" s="612">
        <v>0</v>
      </c>
      <c r="L111" s="661">
        <v>0</v>
      </c>
      <c r="M111" s="612">
        <v>0</v>
      </c>
      <c r="N111" s="661">
        <v>0</v>
      </c>
      <c r="O111" s="612">
        <v>0</v>
      </c>
      <c r="P111" s="661">
        <v>0</v>
      </c>
      <c r="Q111" s="611">
        <f t="shared" ref="Q111:R114" si="33">O111+M111+K111+I111+G111</f>
        <v>0</v>
      </c>
      <c r="R111" s="587">
        <f t="shared" si="33"/>
        <v>0</v>
      </c>
      <c r="S111" s="543"/>
    </row>
    <row r="112" spans="1:19" s="572" customFormat="1" ht="15.75" customHeight="1">
      <c r="A112" s="583" t="s">
        <v>499</v>
      </c>
      <c r="B112" s="610" t="s">
        <v>987</v>
      </c>
      <c r="C112" s="585" t="s">
        <v>984</v>
      </c>
      <c r="D112" s="612">
        <v>0</v>
      </c>
      <c r="E112" s="683">
        <v>0</v>
      </c>
      <c r="F112" s="683">
        <v>0</v>
      </c>
      <c r="G112" s="612">
        <v>0</v>
      </c>
      <c r="H112" s="661">
        <v>0</v>
      </c>
      <c r="I112" s="612">
        <v>0</v>
      </c>
      <c r="J112" s="661">
        <v>0</v>
      </c>
      <c r="K112" s="612">
        <v>0</v>
      </c>
      <c r="L112" s="661">
        <v>0</v>
      </c>
      <c r="M112" s="612">
        <v>0</v>
      </c>
      <c r="N112" s="661">
        <v>0</v>
      </c>
      <c r="O112" s="612">
        <v>0</v>
      </c>
      <c r="P112" s="661">
        <v>0</v>
      </c>
      <c r="Q112" s="611">
        <f t="shared" si="33"/>
        <v>0</v>
      </c>
      <c r="R112" s="587">
        <f t="shared" si="33"/>
        <v>0</v>
      </c>
      <c r="S112" s="543"/>
    </row>
    <row r="113" spans="1:19" s="572" customFormat="1" ht="15.75" customHeight="1">
      <c r="A113" s="583" t="s">
        <v>500</v>
      </c>
      <c r="B113" s="610" t="s">
        <v>988</v>
      </c>
      <c r="C113" s="585" t="s">
        <v>984</v>
      </c>
      <c r="D113" s="612">
        <v>0</v>
      </c>
      <c r="E113" s="683">
        <v>0</v>
      </c>
      <c r="F113" s="683">
        <v>0</v>
      </c>
      <c r="G113" s="612">
        <v>0</v>
      </c>
      <c r="H113" s="661">
        <v>0</v>
      </c>
      <c r="I113" s="612">
        <v>0</v>
      </c>
      <c r="J113" s="661">
        <v>0</v>
      </c>
      <c r="K113" s="612">
        <v>0</v>
      </c>
      <c r="L113" s="661">
        <v>0</v>
      </c>
      <c r="M113" s="612">
        <v>0</v>
      </c>
      <c r="N113" s="661">
        <v>0</v>
      </c>
      <c r="O113" s="612">
        <v>0</v>
      </c>
      <c r="P113" s="661">
        <v>0</v>
      </c>
      <c r="Q113" s="611">
        <f t="shared" si="33"/>
        <v>0</v>
      </c>
      <c r="R113" s="587">
        <f t="shared" si="33"/>
        <v>0</v>
      </c>
      <c r="S113" s="543"/>
    </row>
    <row r="114" spans="1:19" s="572" customFormat="1" ht="15.75" customHeight="1">
      <c r="A114" s="583" t="s">
        <v>35</v>
      </c>
      <c r="B114" s="584" t="s">
        <v>989</v>
      </c>
      <c r="C114" s="585" t="s">
        <v>984</v>
      </c>
      <c r="D114" s="612">
        <v>0</v>
      </c>
      <c r="E114" s="683">
        <v>0</v>
      </c>
      <c r="F114" s="683">
        <v>0</v>
      </c>
      <c r="G114" s="612">
        <v>0</v>
      </c>
      <c r="H114" s="661">
        <v>0</v>
      </c>
      <c r="I114" s="612">
        <v>0</v>
      </c>
      <c r="J114" s="661">
        <v>0</v>
      </c>
      <c r="K114" s="612">
        <v>0</v>
      </c>
      <c r="L114" s="661">
        <v>0</v>
      </c>
      <c r="M114" s="612">
        <v>0</v>
      </c>
      <c r="N114" s="661">
        <v>0</v>
      </c>
      <c r="O114" s="612">
        <v>0</v>
      </c>
      <c r="P114" s="661">
        <v>0</v>
      </c>
      <c r="Q114" s="611">
        <f t="shared" si="33"/>
        <v>0</v>
      </c>
      <c r="R114" s="587">
        <f t="shared" si="33"/>
        <v>0</v>
      </c>
      <c r="S114" s="543"/>
    </row>
    <row r="115" spans="1:19" s="572" customFormat="1" ht="15.75" customHeight="1">
      <c r="A115" s="589" t="s">
        <v>34</v>
      </c>
      <c r="B115" s="590" t="s">
        <v>991</v>
      </c>
      <c r="C115" s="591" t="s">
        <v>984</v>
      </c>
      <c r="D115" s="663">
        <v>1.6808944503389878</v>
      </c>
      <c r="E115" s="663">
        <v>25.84416325542372</v>
      </c>
      <c r="F115" s="663">
        <f>F96+F87</f>
        <v>1.7910000000000046</v>
      </c>
      <c r="G115" s="663">
        <f t="shared" ref="G115:R115" si="34">G87+G96</f>
        <v>9.7260000000000026</v>
      </c>
      <c r="H115" s="633">
        <f t="shared" si="34"/>
        <v>0</v>
      </c>
      <c r="I115" s="663">
        <f t="shared" si="34"/>
        <v>9.7730000000000015</v>
      </c>
      <c r="J115" s="633">
        <f t="shared" si="34"/>
        <v>0</v>
      </c>
      <c r="K115" s="663">
        <f t="shared" si="34"/>
        <v>9.8219999999999974</v>
      </c>
      <c r="L115" s="633">
        <f t="shared" si="34"/>
        <v>0</v>
      </c>
      <c r="M115" s="663">
        <f t="shared" si="34"/>
        <v>9.8679999999999986</v>
      </c>
      <c r="N115" s="633">
        <f t="shared" si="34"/>
        <v>0</v>
      </c>
      <c r="O115" s="663">
        <f t="shared" si="34"/>
        <v>9.9099999999999966</v>
      </c>
      <c r="P115" s="633">
        <f t="shared" si="34"/>
        <v>0</v>
      </c>
      <c r="Q115" s="663">
        <f t="shared" si="34"/>
        <v>49.099000000000018</v>
      </c>
      <c r="R115" s="629">
        <f t="shared" si="34"/>
        <v>0</v>
      </c>
      <c r="S115" s="543"/>
    </row>
    <row r="116" spans="1:19" s="572" customFormat="1" ht="15.75" customHeight="1">
      <c r="A116" s="583" t="s">
        <v>33</v>
      </c>
      <c r="B116" s="584" t="s">
        <v>993</v>
      </c>
      <c r="C116" s="585" t="s">
        <v>984</v>
      </c>
      <c r="D116" s="612">
        <v>0</v>
      </c>
      <c r="E116" s="683">
        <v>0</v>
      </c>
      <c r="F116" s="612">
        <v>0</v>
      </c>
      <c r="G116" s="612">
        <v>0</v>
      </c>
      <c r="H116" s="661">
        <v>0</v>
      </c>
      <c r="I116" s="612">
        <v>0</v>
      </c>
      <c r="J116" s="661">
        <v>0</v>
      </c>
      <c r="K116" s="612">
        <v>0</v>
      </c>
      <c r="L116" s="661">
        <v>0</v>
      </c>
      <c r="M116" s="612">
        <v>0</v>
      </c>
      <c r="N116" s="661">
        <v>0</v>
      </c>
      <c r="O116" s="612">
        <v>0</v>
      </c>
      <c r="P116" s="661">
        <v>0</v>
      </c>
      <c r="Q116" s="611">
        <f t="shared" ref="Q116:R116" si="35">O116+M116+K116+I116+G116</f>
        <v>0</v>
      </c>
      <c r="R116" s="587">
        <f t="shared" si="35"/>
        <v>0</v>
      </c>
      <c r="S116" s="543"/>
    </row>
    <row r="117" spans="1:19" s="572" customFormat="1" ht="15.75" customHeight="1">
      <c r="A117" s="589" t="s">
        <v>1109</v>
      </c>
      <c r="B117" s="590" t="s">
        <v>995</v>
      </c>
      <c r="C117" s="591" t="s">
        <v>984</v>
      </c>
      <c r="D117" s="663">
        <v>0.28852654237288139</v>
      </c>
      <c r="E117" s="663">
        <v>-0.67119224322033899</v>
      </c>
      <c r="F117" s="633">
        <f>F89</f>
        <v>0</v>
      </c>
      <c r="G117" s="633">
        <f t="shared" ref="G117:R117" si="36">G89</f>
        <v>0</v>
      </c>
      <c r="H117" s="633">
        <f t="shared" si="36"/>
        <v>0</v>
      </c>
      <c r="I117" s="633">
        <f t="shared" si="36"/>
        <v>0</v>
      </c>
      <c r="J117" s="633">
        <f t="shared" si="36"/>
        <v>0</v>
      </c>
      <c r="K117" s="633">
        <f t="shared" si="36"/>
        <v>0</v>
      </c>
      <c r="L117" s="633">
        <f t="shared" si="36"/>
        <v>0</v>
      </c>
      <c r="M117" s="633">
        <f t="shared" si="36"/>
        <v>0</v>
      </c>
      <c r="N117" s="633">
        <f t="shared" si="36"/>
        <v>0</v>
      </c>
      <c r="O117" s="633">
        <f t="shared" si="36"/>
        <v>0</v>
      </c>
      <c r="P117" s="633">
        <f t="shared" si="36"/>
        <v>0</v>
      </c>
      <c r="Q117" s="633">
        <f t="shared" si="36"/>
        <v>0</v>
      </c>
      <c r="R117" s="629">
        <f t="shared" si="36"/>
        <v>0</v>
      </c>
      <c r="S117" s="543"/>
    </row>
    <row r="118" spans="1:19" s="572" customFormat="1" ht="15.75" customHeight="1">
      <c r="A118" s="583" t="s">
        <v>1110</v>
      </c>
      <c r="B118" s="584" t="s">
        <v>996</v>
      </c>
      <c r="C118" s="585" t="s">
        <v>984</v>
      </c>
      <c r="D118" s="612">
        <v>0</v>
      </c>
      <c r="E118" s="683">
        <v>0</v>
      </c>
      <c r="F118" s="612">
        <v>0</v>
      </c>
      <c r="G118" s="612">
        <v>0</v>
      </c>
      <c r="H118" s="661">
        <v>0</v>
      </c>
      <c r="I118" s="612">
        <v>0</v>
      </c>
      <c r="J118" s="661">
        <v>0</v>
      </c>
      <c r="K118" s="612">
        <v>0</v>
      </c>
      <c r="L118" s="661">
        <v>0</v>
      </c>
      <c r="M118" s="612">
        <v>0</v>
      </c>
      <c r="N118" s="661">
        <v>0</v>
      </c>
      <c r="O118" s="612">
        <v>0</v>
      </c>
      <c r="P118" s="661">
        <v>0</v>
      </c>
      <c r="Q118" s="611">
        <f t="shared" ref="Q118:R122" si="37">O118+M118+K118+I118+G118</f>
        <v>0</v>
      </c>
      <c r="R118" s="587">
        <f t="shared" si="37"/>
        <v>0</v>
      </c>
      <c r="S118" s="543"/>
    </row>
    <row r="119" spans="1:19" s="572" customFormat="1" ht="15.75" customHeight="1">
      <c r="A119" s="583" t="s">
        <v>1111</v>
      </c>
      <c r="B119" s="584" t="s">
        <v>998</v>
      </c>
      <c r="C119" s="585" t="s">
        <v>984</v>
      </c>
      <c r="D119" s="612">
        <v>0</v>
      </c>
      <c r="E119" s="683">
        <v>0</v>
      </c>
      <c r="F119" s="612">
        <v>0</v>
      </c>
      <c r="G119" s="612">
        <v>0</v>
      </c>
      <c r="H119" s="661">
        <v>0</v>
      </c>
      <c r="I119" s="612">
        <v>0</v>
      </c>
      <c r="J119" s="661">
        <v>0</v>
      </c>
      <c r="K119" s="612">
        <v>0</v>
      </c>
      <c r="L119" s="661">
        <v>0</v>
      </c>
      <c r="M119" s="612">
        <v>0</v>
      </c>
      <c r="N119" s="661">
        <v>0</v>
      </c>
      <c r="O119" s="612">
        <v>0</v>
      </c>
      <c r="P119" s="661">
        <v>0</v>
      </c>
      <c r="Q119" s="611">
        <f t="shared" si="37"/>
        <v>0</v>
      </c>
      <c r="R119" s="587">
        <f t="shared" si="37"/>
        <v>0</v>
      </c>
      <c r="S119" s="543"/>
    </row>
    <row r="120" spans="1:19" s="572" customFormat="1" ht="15.75" customHeight="1">
      <c r="A120" s="583" t="s">
        <v>1112</v>
      </c>
      <c r="B120" s="588" t="s">
        <v>1000</v>
      </c>
      <c r="C120" s="585" t="s">
        <v>984</v>
      </c>
      <c r="D120" s="612">
        <v>0</v>
      </c>
      <c r="E120" s="683">
        <v>0</v>
      </c>
      <c r="F120" s="612">
        <v>0</v>
      </c>
      <c r="G120" s="612">
        <v>0</v>
      </c>
      <c r="H120" s="661">
        <v>0</v>
      </c>
      <c r="I120" s="612">
        <v>0</v>
      </c>
      <c r="J120" s="661">
        <v>0</v>
      </c>
      <c r="K120" s="612">
        <v>0</v>
      </c>
      <c r="L120" s="661">
        <v>0</v>
      </c>
      <c r="M120" s="612">
        <v>0</v>
      </c>
      <c r="N120" s="661">
        <v>0</v>
      </c>
      <c r="O120" s="612">
        <v>0</v>
      </c>
      <c r="P120" s="661">
        <v>0</v>
      </c>
      <c r="Q120" s="611">
        <f t="shared" si="37"/>
        <v>0</v>
      </c>
      <c r="R120" s="587">
        <f t="shared" si="37"/>
        <v>0</v>
      </c>
      <c r="S120" s="543"/>
    </row>
    <row r="121" spans="1:19" s="572" customFormat="1" ht="15.75" customHeight="1">
      <c r="A121" s="583" t="s">
        <v>1113</v>
      </c>
      <c r="B121" s="599" t="s">
        <v>1002</v>
      </c>
      <c r="C121" s="585" t="s">
        <v>984</v>
      </c>
      <c r="D121" s="612">
        <v>0</v>
      </c>
      <c r="E121" s="683">
        <v>0</v>
      </c>
      <c r="F121" s="612">
        <v>0</v>
      </c>
      <c r="G121" s="612">
        <v>0</v>
      </c>
      <c r="H121" s="661">
        <v>0</v>
      </c>
      <c r="I121" s="612">
        <v>0</v>
      </c>
      <c r="J121" s="661">
        <v>0</v>
      </c>
      <c r="K121" s="612">
        <v>0</v>
      </c>
      <c r="L121" s="661">
        <v>0</v>
      </c>
      <c r="M121" s="612">
        <v>0</v>
      </c>
      <c r="N121" s="661">
        <v>0</v>
      </c>
      <c r="O121" s="612">
        <v>0</v>
      </c>
      <c r="P121" s="661">
        <v>0</v>
      </c>
      <c r="Q121" s="611">
        <f t="shared" si="37"/>
        <v>0</v>
      </c>
      <c r="R121" s="587">
        <f t="shared" si="37"/>
        <v>0</v>
      </c>
      <c r="S121" s="543"/>
    </row>
    <row r="122" spans="1:19" s="572" customFormat="1" ht="15.75" customHeight="1">
      <c r="A122" s="583" t="s">
        <v>1114</v>
      </c>
      <c r="B122" s="599" t="s">
        <v>1004</v>
      </c>
      <c r="C122" s="585" t="s">
        <v>984</v>
      </c>
      <c r="D122" s="612">
        <v>0</v>
      </c>
      <c r="E122" s="683">
        <v>0</v>
      </c>
      <c r="F122" s="612">
        <v>0</v>
      </c>
      <c r="G122" s="612">
        <v>0</v>
      </c>
      <c r="H122" s="661">
        <v>0</v>
      </c>
      <c r="I122" s="612">
        <v>0</v>
      </c>
      <c r="J122" s="661">
        <v>0</v>
      </c>
      <c r="K122" s="612">
        <v>0</v>
      </c>
      <c r="L122" s="661">
        <v>0</v>
      </c>
      <c r="M122" s="612">
        <v>0</v>
      </c>
      <c r="N122" s="661">
        <v>0</v>
      </c>
      <c r="O122" s="612">
        <v>0</v>
      </c>
      <c r="P122" s="661">
        <v>0</v>
      </c>
      <c r="Q122" s="611">
        <f t="shared" si="37"/>
        <v>0</v>
      </c>
      <c r="R122" s="587">
        <f t="shared" si="37"/>
        <v>0</v>
      </c>
      <c r="S122" s="543"/>
    </row>
    <row r="123" spans="1:19" s="572" customFormat="1" ht="15.75" customHeight="1">
      <c r="A123" s="589" t="s">
        <v>1115</v>
      </c>
      <c r="B123" s="590" t="s">
        <v>1006</v>
      </c>
      <c r="C123" s="591" t="s">
        <v>984</v>
      </c>
      <c r="D123" s="663">
        <v>29.549967459999991</v>
      </c>
      <c r="E123" s="663">
        <v>-1.2817146699999999</v>
      </c>
      <c r="F123" s="633">
        <f>F95</f>
        <v>0</v>
      </c>
      <c r="G123" s="633">
        <f t="shared" ref="G123:Q123" si="38">G95</f>
        <v>0</v>
      </c>
      <c r="H123" s="633">
        <f t="shared" si="38"/>
        <v>0</v>
      </c>
      <c r="I123" s="633">
        <f t="shared" si="38"/>
        <v>0</v>
      </c>
      <c r="J123" s="633">
        <f t="shared" si="38"/>
        <v>0</v>
      </c>
      <c r="K123" s="633">
        <f t="shared" si="38"/>
        <v>0</v>
      </c>
      <c r="L123" s="633">
        <f t="shared" si="38"/>
        <v>0</v>
      </c>
      <c r="M123" s="633">
        <f t="shared" si="38"/>
        <v>0</v>
      </c>
      <c r="N123" s="633">
        <f t="shared" si="38"/>
        <v>0</v>
      </c>
      <c r="O123" s="633">
        <f t="shared" si="38"/>
        <v>0</v>
      </c>
      <c r="P123" s="633">
        <f t="shared" si="38"/>
        <v>0</v>
      </c>
      <c r="Q123" s="633">
        <f t="shared" si="38"/>
        <v>0</v>
      </c>
      <c r="R123" s="629">
        <f>R95</f>
        <v>0</v>
      </c>
      <c r="S123" s="543"/>
    </row>
    <row r="124" spans="1:19" s="572" customFormat="1" ht="15.75" customHeight="1">
      <c r="A124" s="615" t="s">
        <v>1116</v>
      </c>
      <c r="B124" s="664" t="s">
        <v>1117</v>
      </c>
      <c r="C124" s="617" t="s">
        <v>984</v>
      </c>
      <c r="D124" s="665">
        <v>4.3271969621263553</v>
      </c>
      <c r="E124" s="665">
        <v>1.169</v>
      </c>
      <c r="F124" s="665">
        <f>F130+F132+F138</f>
        <v>0.29499999999999998</v>
      </c>
      <c r="G124" s="665">
        <f t="shared" ref="G124:R124" si="39">G130+G132+G138</f>
        <v>5.8380000000000001</v>
      </c>
      <c r="H124" s="665">
        <f t="shared" si="39"/>
        <v>0</v>
      </c>
      <c r="I124" s="665">
        <f t="shared" si="39"/>
        <v>5.8849999999999998</v>
      </c>
      <c r="J124" s="665">
        <f t="shared" si="39"/>
        <v>0</v>
      </c>
      <c r="K124" s="665">
        <f t="shared" si="39"/>
        <v>5.9340000000000002</v>
      </c>
      <c r="L124" s="665">
        <f t="shared" si="39"/>
        <v>0</v>
      </c>
      <c r="M124" s="665">
        <f t="shared" si="39"/>
        <v>5.9820000000000002</v>
      </c>
      <c r="N124" s="665">
        <f t="shared" si="39"/>
        <v>0</v>
      </c>
      <c r="O124" s="665">
        <f t="shared" si="39"/>
        <v>6.0289999999999999</v>
      </c>
      <c r="P124" s="665">
        <f t="shared" si="39"/>
        <v>0</v>
      </c>
      <c r="Q124" s="665">
        <f t="shared" si="39"/>
        <v>29.667999999999999</v>
      </c>
      <c r="R124" s="684">
        <f t="shared" si="39"/>
        <v>0</v>
      </c>
      <c r="S124" s="543"/>
    </row>
    <row r="125" spans="1:19" s="572" customFormat="1" ht="15.75" customHeight="1">
      <c r="A125" s="583" t="s">
        <v>32</v>
      </c>
      <c r="B125" s="584" t="s">
        <v>985</v>
      </c>
      <c r="C125" s="585" t="s">
        <v>984</v>
      </c>
      <c r="D125" s="683">
        <v>0</v>
      </c>
      <c r="E125" s="683">
        <v>0</v>
      </c>
      <c r="F125" s="683">
        <v>0</v>
      </c>
      <c r="G125" s="612">
        <v>0</v>
      </c>
      <c r="H125" s="661">
        <v>0</v>
      </c>
      <c r="I125" s="612">
        <v>0</v>
      </c>
      <c r="J125" s="661">
        <v>0</v>
      </c>
      <c r="K125" s="612">
        <v>0</v>
      </c>
      <c r="L125" s="661">
        <v>0</v>
      </c>
      <c r="M125" s="612">
        <v>0</v>
      </c>
      <c r="N125" s="661">
        <v>0</v>
      </c>
      <c r="O125" s="612">
        <v>0</v>
      </c>
      <c r="P125" s="661">
        <v>0</v>
      </c>
      <c r="Q125" s="611">
        <f t="shared" ref="Q125:R138" si="40">O125+M125+K125+I125+G125</f>
        <v>0</v>
      </c>
      <c r="R125" s="587">
        <f t="shared" si="40"/>
        <v>0</v>
      </c>
      <c r="S125" s="543"/>
    </row>
    <row r="126" spans="1:19" s="572" customFormat="1" ht="15.75" customHeight="1">
      <c r="A126" s="583" t="s">
        <v>372</v>
      </c>
      <c r="B126" s="610" t="s">
        <v>986</v>
      </c>
      <c r="C126" s="585" t="s">
        <v>984</v>
      </c>
      <c r="D126" s="683">
        <v>0</v>
      </c>
      <c r="E126" s="683">
        <v>0</v>
      </c>
      <c r="F126" s="683">
        <v>0</v>
      </c>
      <c r="G126" s="612">
        <v>0</v>
      </c>
      <c r="H126" s="661">
        <v>0</v>
      </c>
      <c r="I126" s="612">
        <v>0</v>
      </c>
      <c r="J126" s="661">
        <v>0</v>
      </c>
      <c r="K126" s="612">
        <v>0</v>
      </c>
      <c r="L126" s="661">
        <v>0</v>
      </c>
      <c r="M126" s="612">
        <v>0</v>
      </c>
      <c r="N126" s="661">
        <v>0</v>
      </c>
      <c r="O126" s="612">
        <v>0</v>
      </c>
      <c r="P126" s="661">
        <v>0</v>
      </c>
      <c r="Q126" s="611">
        <f t="shared" si="40"/>
        <v>0</v>
      </c>
      <c r="R126" s="587">
        <f t="shared" si="40"/>
        <v>0</v>
      </c>
      <c r="S126" s="543"/>
    </row>
    <row r="127" spans="1:19" s="572" customFormat="1" ht="15.75" customHeight="1">
      <c r="A127" s="583" t="s">
        <v>373</v>
      </c>
      <c r="B127" s="610" t="s">
        <v>987</v>
      </c>
      <c r="C127" s="585" t="s">
        <v>984</v>
      </c>
      <c r="D127" s="683">
        <v>0</v>
      </c>
      <c r="E127" s="683">
        <v>0</v>
      </c>
      <c r="F127" s="683">
        <v>0</v>
      </c>
      <c r="G127" s="612">
        <v>0</v>
      </c>
      <c r="H127" s="661">
        <v>0</v>
      </c>
      <c r="I127" s="612">
        <v>0</v>
      </c>
      <c r="J127" s="661">
        <v>0</v>
      </c>
      <c r="K127" s="612">
        <v>0</v>
      </c>
      <c r="L127" s="661">
        <v>0</v>
      </c>
      <c r="M127" s="612">
        <v>0</v>
      </c>
      <c r="N127" s="661">
        <v>0</v>
      </c>
      <c r="O127" s="612">
        <v>0</v>
      </c>
      <c r="P127" s="661">
        <v>0</v>
      </c>
      <c r="Q127" s="611">
        <f t="shared" si="40"/>
        <v>0</v>
      </c>
      <c r="R127" s="587">
        <f t="shared" si="40"/>
        <v>0</v>
      </c>
      <c r="S127" s="543"/>
    </row>
    <row r="128" spans="1:19" s="572" customFormat="1" ht="15.75" customHeight="1">
      <c r="A128" s="583" t="s">
        <v>374</v>
      </c>
      <c r="B128" s="610" t="s">
        <v>988</v>
      </c>
      <c r="C128" s="585" t="s">
        <v>984</v>
      </c>
      <c r="D128" s="683">
        <v>0</v>
      </c>
      <c r="E128" s="683">
        <v>0</v>
      </c>
      <c r="F128" s="683">
        <v>0</v>
      </c>
      <c r="G128" s="612">
        <v>0</v>
      </c>
      <c r="H128" s="661">
        <v>0</v>
      </c>
      <c r="I128" s="612">
        <v>0</v>
      </c>
      <c r="J128" s="661">
        <v>0</v>
      </c>
      <c r="K128" s="612">
        <v>0</v>
      </c>
      <c r="L128" s="661">
        <v>0</v>
      </c>
      <c r="M128" s="612">
        <v>0</v>
      </c>
      <c r="N128" s="661">
        <v>0</v>
      </c>
      <c r="O128" s="612">
        <v>0</v>
      </c>
      <c r="P128" s="661">
        <v>0</v>
      </c>
      <c r="Q128" s="611">
        <f t="shared" si="40"/>
        <v>0</v>
      </c>
      <c r="R128" s="587">
        <f t="shared" si="40"/>
        <v>0</v>
      </c>
      <c r="S128" s="543"/>
    </row>
    <row r="129" spans="1:19" s="572" customFormat="1" ht="15.75" customHeight="1">
      <c r="A129" s="583" t="s">
        <v>31</v>
      </c>
      <c r="B129" s="685" t="s">
        <v>1118</v>
      </c>
      <c r="C129" s="585" t="s">
        <v>984</v>
      </c>
      <c r="D129" s="683">
        <v>0</v>
      </c>
      <c r="E129" s="683">
        <v>0</v>
      </c>
      <c r="F129" s="683">
        <v>0</v>
      </c>
      <c r="G129" s="612">
        <v>0</v>
      </c>
      <c r="H129" s="661">
        <v>0</v>
      </c>
      <c r="I129" s="612">
        <v>0</v>
      </c>
      <c r="J129" s="661">
        <v>0</v>
      </c>
      <c r="K129" s="612">
        <v>0</v>
      </c>
      <c r="L129" s="661">
        <v>0</v>
      </c>
      <c r="M129" s="612">
        <v>0</v>
      </c>
      <c r="N129" s="661">
        <v>0</v>
      </c>
      <c r="O129" s="612">
        <v>0</v>
      </c>
      <c r="P129" s="661">
        <v>0</v>
      </c>
      <c r="Q129" s="611">
        <f t="shared" si="40"/>
        <v>0</v>
      </c>
      <c r="R129" s="587">
        <f t="shared" si="40"/>
        <v>0</v>
      </c>
      <c r="S129" s="543"/>
    </row>
    <row r="130" spans="1:19" s="572" customFormat="1" ht="15.75" customHeight="1">
      <c r="A130" s="589" t="s">
        <v>1119</v>
      </c>
      <c r="B130" s="686" t="s">
        <v>1120</v>
      </c>
      <c r="C130" s="591" t="s">
        <v>984</v>
      </c>
      <c r="D130" s="663">
        <v>2.5484957112500224</v>
      </c>
      <c r="E130" s="663">
        <v>1.196</v>
      </c>
      <c r="F130" s="663">
        <v>0.29499999999999998</v>
      </c>
      <c r="G130" s="663">
        <v>5.8380000000000001</v>
      </c>
      <c r="H130" s="633">
        <v>0</v>
      </c>
      <c r="I130" s="663">
        <v>5.8849999999999998</v>
      </c>
      <c r="J130" s="633">
        <v>0</v>
      </c>
      <c r="K130" s="663">
        <v>5.9340000000000002</v>
      </c>
      <c r="L130" s="633">
        <v>0</v>
      </c>
      <c r="M130" s="663">
        <v>5.9820000000000002</v>
      </c>
      <c r="N130" s="633">
        <v>0</v>
      </c>
      <c r="O130" s="663">
        <v>6.0289999999999999</v>
      </c>
      <c r="P130" s="633">
        <v>0</v>
      </c>
      <c r="Q130" s="663">
        <f t="shared" si="40"/>
        <v>29.667999999999999</v>
      </c>
      <c r="R130" s="633">
        <f t="shared" si="40"/>
        <v>0</v>
      </c>
      <c r="S130" s="543"/>
    </row>
    <row r="131" spans="1:19" s="572" customFormat="1" ht="15.75" customHeight="1">
      <c r="A131" s="583" t="s">
        <v>1121</v>
      </c>
      <c r="B131" s="685" t="s">
        <v>1122</v>
      </c>
      <c r="C131" s="585" t="s">
        <v>984</v>
      </c>
      <c r="D131" s="612">
        <v>0</v>
      </c>
      <c r="E131" s="683">
        <v>0</v>
      </c>
      <c r="F131" s="612">
        <v>0</v>
      </c>
      <c r="G131" s="612">
        <v>0</v>
      </c>
      <c r="H131" s="612">
        <v>0</v>
      </c>
      <c r="I131" s="612">
        <v>0</v>
      </c>
      <c r="J131" s="612">
        <v>0</v>
      </c>
      <c r="K131" s="612">
        <v>0</v>
      </c>
      <c r="L131" s="612">
        <v>0</v>
      </c>
      <c r="M131" s="612">
        <v>0</v>
      </c>
      <c r="N131" s="612">
        <v>0</v>
      </c>
      <c r="O131" s="612">
        <v>0</v>
      </c>
      <c r="P131" s="612">
        <v>0</v>
      </c>
      <c r="Q131" s="611">
        <f t="shared" si="40"/>
        <v>0</v>
      </c>
      <c r="R131" s="587">
        <f t="shared" si="40"/>
        <v>0</v>
      </c>
      <c r="S131" s="543"/>
    </row>
    <row r="132" spans="1:19" s="572" customFormat="1" ht="15.75" customHeight="1">
      <c r="A132" s="589" t="s">
        <v>1123</v>
      </c>
      <c r="B132" s="686" t="s">
        <v>1124</v>
      </c>
      <c r="C132" s="591" t="s">
        <v>984</v>
      </c>
      <c r="D132" s="663">
        <v>0.52289139385683758</v>
      </c>
      <c r="E132" s="663">
        <v>0.441</v>
      </c>
      <c r="F132" s="597">
        <v>0</v>
      </c>
      <c r="G132" s="597">
        <v>0</v>
      </c>
      <c r="H132" s="597">
        <v>0</v>
      </c>
      <c r="I132" s="597">
        <v>0</v>
      </c>
      <c r="J132" s="597">
        <v>0</v>
      </c>
      <c r="K132" s="597">
        <v>0</v>
      </c>
      <c r="L132" s="597">
        <v>0</v>
      </c>
      <c r="M132" s="597">
        <v>0</v>
      </c>
      <c r="N132" s="597">
        <v>0</v>
      </c>
      <c r="O132" s="597">
        <v>0</v>
      </c>
      <c r="P132" s="597">
        <v>0</v>
      </c>
      <c r="Q132" s="597">
        <f t="shared" si="40"/>
        <v>0</v>
      </c>
      <c r="R132" s="597">
        <f t="shared" si="40"/>
        <v>0</v>
      </c>
      <c r="S132" s="543"/>
    </row>
    <row r="133" spans="1:19" s="572" customFormat="1" ht="15.75" customHeight="1">
      <c r="A133" s="583" t="s">
        <v>1125</v>
      </c>
      <c r="B133" s="685" t="s">
        <v>1126</v>
      </c>
      <c r="C133" s="585" t="s">
        <v>984</v>
      </c>
      <c r="D133" s="612">
        <v>0</v>
      </c>
      <c r="E133" s="683">
        <v>0</v>
      </c>
      <c r="F133" s="612">
        <v>0</v>
      </c>
      <c r="G133" s="612">
        <v>0</v>
      </c>
      <c r="H133" s="612">
        <v>0</v>
      </c>
      <c r="I133" s="612">
        <v>0</v>
      </c>
      <c r="J133" s="612">
        <v>0</v>
      </c>
      <c r="K133" s="612">
        <v>0</v>
      </c>
      <c r="L133" s="612">
        <v>0</v>
      </c>
      <c r="M133" s="612">
        <v>0</v>
      </c>
      <c r="N133" s="612">
        <v>0</v>
      </c>
      <c r="O133" s="612">
        <v>0</v>
      </c>
      <c r="P133" s="612">
        <v>0</v>
      </c>
      <c r="Q133" s="611">
        <f t="shared" si="40"/>
        <v>0</v>
      </c>
      <c r="R133" s="587">
        <f t="shared" si="40"/>
        <v>0</v>
      </c>
      <c r="S133" s="543"/>
    </row>
    <row r="134" spans="1:19" s="572" customFormat="1" ht="15.75" customHeight="1">
      <c r="A134" s="583" t="s">
        <v>1127</v>
      </c>
      <c r="B134" s="685" t="s">
        <v>1128</v>
      </c>
      <c r="C134" s="585" t="s">
        <v>984</v>
      </c>
      <c r="D134" s="612">
        <v>0</v>
      </c>
      <c r="E134" s="683">
        <v>0</v>
      </c>
      <c r="F134" s="612">
        <v>0</v>
      </c>
      <c r="G134" s="612">
        <v>0</v>
      </c>
      <c r="H134" s="612">
        <v>0</v>
      </c>
      <c r="I134" s="612">
        <v>0</v>
      </c>
      <c r="J134" s="612">
        <v>0</v>
      </c>
      <c r="K134" s="612">
        <v>0</v>
      </c>
      <c r="L134" s="612">
        <v>0</v>
      </c>
      <c r="M134" s="612">
        <v>0</v>
      </c>
      <c r="N134" s="612">
        <v>0</v>
      </c>
      <c r="O134" s="612">
        <v>0</v>
      </c>
      <c r="P134" s="612">
        <v>0</v>
      </c>
      <c r="Q134" s="611">
        <f t="shared" si="40"/>
        <v>0</v>
      </c>
      <c r="R134" s="587">
        <f t="shared" si="40"/>
        <v>0</v>
      </c>
      <c r="S134" s="543"/>
    </row>
    <row r="135" spans="1:19" s="572" customFormat="1" ht="15.75" customHeight="1">
      <c r="A135" s="583" t="s">
        <v>1129</v>
      </c>
      <c r="B135" s="685" t="s">
        <v>1000</v>
      </c>
      <c r="C135" s="585" t="s">
        <v>984</v>
      </c>
      <c r="D135" s="612">
        <v>0</v>
      </c>
      <c r="E135" s="683">
        <v>0</v>
      </c>
      <c r="F135" s="612">
        <v>0</v>
      </c>
      <c r="G135" s="612">
        <v>0</v>
      </c>
      <c r="H135" s="612">
        <v>0</v>
      </c>
      <c r="I135" s="612">
        <v>0</v>
      </c>
      <c r="J135" s="612">
        <v>0</v>
      </c>
      <c r="K135" s="612">
        <v>0</v>
      </c>
      <c r="L135" s="612">
        <v>0</v>
      </c>
      <c r="M135" s="612">
        <v>0</v>
      </c>
      <c r="N135" s="612">
        <v>0</v>
      </c>
      <c r="O135" s="612">
        <v>0</v>
      </c>
      <c r="P135" s="612">
        <v>0</v>
      </c>
      <c r="Q135" s="611">
        <f t="shared" si="40"/>
        <v>0</v>
      </c>
      <c r="R135" s="587">
        <f t="shared" si="40"/>
        <v>0</v>
      </c>
      <c r="S135" s="543"/>
    </row>
    <row r="136" spans="1:19" s="572" customFormat="1" ht="15.75" customHeight="1">
      <c r="A136" s="583" t="s">
        <v>1130</v>
      </c>
      <c r="B136" s="599" t="s">
        <v>1131</v>
      </c>
      <c r="C136" s="585" t="s">
        <v>984</v>
      </c>
      <c r="D136" s="612">
        <v>0</v>
      </c>
      <c r="E136" s="683">
        <v>0</v>
      </c>
      <c r="F136" s="612">
        <v>0</v>
      </c>
      <c r="G136" s="612">
        <v>0</v>
      </c>
      <c r="H136" s="612">
        <v>0</v>
      </c>
      <c r="I136" s="612">
        <v>0</v>
      </c>
      <c r="J136" s="612">
        <v>0</v>
      </c>
      <c r="K136" s="612">
        <v>0</v>
      </c>
      <c r="L136" s="612">
        <v>0</v>
      </c>
      <c r="M136" s="612">
        <v>0</v>
      </c>
      <c r="N136" s="612">
        <v>0</v>
      </c>
      <c r="O136" s="612">
        <v>0</v>
      </c>
      <c r="P136" s="612">
        <v>0</v>
      </c>
      <c r="Q136" s="611">
        <f t="shared" si="40"/>
        <v>0</v>
      </c>
      <c r="R136" s="587">
        <f t="shared" si="40"/>
        <v>0</v>
      </c>
      <c r="S136" s="543"/>
    </row>
    <row r="137" spans="1:19" s="572" customFormat="1" ht="15.75" customHeight="1">
      <c r="A137" s="583" t="s">
        <v>1132</v>
      </c>
      <c r="B137" s="599" t="s">
        <v>1004</v>
      </c>
      <c r="C137" s="585" t="s">
        <v>984</v>
      </c>
      <c r="D137" s="612">
        <v>0</v>
      </c>
      <c r="E137" s="683">
        <v>0</v>
      </c>
      <c r="F137" s="612">
        <v>0</v>
      </c>
      <c r="G137" s="612">
        <v>0</v>
      </c>
      <c r="H137" s="612">
        <v>0</v>
      </c>
      <c r="I137" s="612">
        <v>0</v>
      </c>
      <c r="J137" s="612">
        <v>0</v>
      </c>
      <c r="K137" s="612">
        <v>0</v>
      </c>
      <c r="L137" s="612">
        <v>0</v>
      </c>
      <c r="M137" s="612">
        <v>0</v>
      </c>
      <c r="N137" s="612">
        <v>0</v>
      </c>
      <c r="O137" s="612">
        <v>0</v>
      </c>
      <c r="P137" s="612">
        <v>0</v>
      </c>
      <c r="Q137" s="611">
        <f t="shared" si="40"/>
        <v>0</v>
      </c>
      <c r="R137" s="587">
        <f t="shared" si="40"/>
        <v>0</v>
      </c>
      <c r="S137" s="543"/>
    </row>
    <row r="138" spans="1:19" s="572" customFormat="1" ht="15.75" customHeight="1">
      <c r="A138" s="589" t="s">
        <v>1133</v>
      </c>
      <c r="B138" s="686" t="s">
        <v>1134</v>
      </c>
      <c r="C138" s="591" t="s">
        <v>984</v>
      </c>
      <c r="D138" s="663">
        <v>1.2558098570194958</v>
      </c>
      <c r="E138" s="663">
        <v>-0.46800000000000003</v>
      </c>
      <c r="F138" s="597">
        <v>0</v>
      </c>
      <c r="G138" s="597">
        <v>0</v>
      </c>
      <c r="H138" s="597">
        <v>0</v>
      </c>
      <c r="I138" s="597">
        <v>0</v>
      </c>
      <c r="J138" s="597">
        <v>0</v>
      </c>
      <c r="K138" s="597">
        <v>0</v>
      </c>
      <c r="L138" s="597">
        <v>0</v>
      </c>
      <c r="M138" s="597">
        <v>0</v>
      </c>
      <c r="N138" s="597">
        <v>0</v>
      </c>
      <c r="O138" s="597">
        <v>0</v>
      </c>
      <c r="P138" s="597">
        <v>0</v>
      </c>
      <c r="Q138" s="597">
        <f t="shared" si="40"/>
        <v>0</v>
      </c>
      <c r="R138" s="598">
        <v>0</v>
      </c>
      <c r="S138" s="543"/>
    </row>
    <row r="139" spans="1:19" s="572" customFormat="1" ht="15.75" customHeight="1">
      <c r="A139" s="615" t="s">
        <v>1135</v>
      </c>
      <c r="B139" s="664" t="s">
        <v>1136</v>
      </c>
      <c r="C139" s="617" t="s">
        <v>984</v>
      </c>
      <c r="D139" s="665">
        <v>27.192191490585504</v>
      </c>
      <c r="E139" s="665">
        <v>22.72225634220338</v>
      </c>
      <c r="F139" s="665">
        <f>F145+F147+F153</f>
        <v>1.4960000000000047</v>
      </c>
      <c r="G139" s="665">
        <f t="shared" ref="G139:R139" si="41">G145+G147+G153</f>
        <v>3.8880000000000026</v>
      </c>
      <c r="H139" s="666">
        <f t="shared" si="41"/>
        <v>0</v>
      </c>
      <c r="I139" s="665">
        <f t="shared" si="41"/>
        <v>3.8880000000000017</v>
      </c>
      <c r="J139" s="666">
        <f t="shared" si="41"/>
        <v>0</v>
      </c>
      <c r="K139" s="665">
        <f t="shared" si="41"/>
        <v>3.8879999999999972</v>
      </c>
      <c r="L139" s="666">
        <f t="shared" si="41"/>
        <v>0</v>
      </c>
      <c r="M139" s="665">
        <f t="shared" si="41"/>
        <v>3.8859999999999983</v>
      </c>
      <c r="N139" s="666">
        <f t="shared" si="41"/>
        <v>0</v>
      </c>
      <c r="O139" s="665">
        <f t="shared" si="41"/>
        <v>3.8809999999999967</v>
      </c>
      <c r="P139" s="666">
        <f t="shared" si="41"/>
        <v>0</v>
      </c>
      <c r="Q139" s="665">
        <f t="shared" si="41"/>
        <v>19.431000000000019</v>
      </c>
      <c r="R139" s="667">
        <f t="shared" si="41"/>
        <v>0</v>
      </c>
      <c r="S139" s="543"/>
    </row>
    <row r="140" spans="1:19" s="572" customFormat="1" ht="15.75" customHeight="1">
      <c r="A140" s="583" t="s">
        <v>30</v>
      </c>
      <c r="B140" s="584" t="s">
        <v>985</v>
      </c>
      <c r="C140" s="585" t="s">
        <v>984</v>
      </c>
      <c r="D140" s="612">
        <v>0</v>
      </c>
      <c r="E140" s="683">
        <v>0</v>
      </c>
      <c r="F140" s="612">
        <v>0</v>
      </c>
      <c r="G140" s="612">
        <v>0</v>
      </c>
      <c r="H140" s="612">
        <v>0</v>
      </c>
      <c r="I140" s="612">
        <v>0</v>
      </c>
      <c r="J140" s="612">
        <v>0</v>
      </c>
      <c r="K140" s="612">
        <v>0</v>
      </c>
      <c r="L140" s="612">
        <v>0</v>
      </c>
      <c r="M140" s="612">
        <v>0</v>
      </c>
      <c r="N140" s="612">
        <v>0</v>
      </c>
      <c r="O140" s="612">
        <v>0</v>
      </c>
      <c r="P140" s="612">
        <v>0</v>
      </c>
      <c r="Q140" s="611">
        <f t="shared" ref="Q140:R144" si="42">O140+M140+K140+I140+G140</f>
        <v>0</v>
      </c>
      <c r="R140" s="587">
        <f t="shared" si="42"/>
        <v>0</v>
      </c>
      <c r="S140" s="543"/>
    </row>
    <row r="141" spans="1:19" s="572" customFormat="1" ht="15.75" customHeight="1">
      <c r="A141" s="583" t="s">
        <v>386</v>
      </c>
      <c r="B141" s="610" t="s">
        <v>986</v>
      </c>
      <c r="C141" s="585" t="s">
        <v>984</v>
      </c>
      <c r="D141" s="612">
        <v>0</v>
      </c>
      <c r="E141" s="683">
        <v>0</v>
      </c>
      <c r="F141" s="612">
        <v>0</v>
      </c>
      <c r="G141" s="612">
        <v>0</v>
      </c>
      <c r="H141" s="612">
        <v>0</v>
      </c>
      <c r="I141" s="612">
        <v>0</v>
      </c>
      <c r="J141" s="612">
        <v>0</v>
      </c>
      <c r="K141" s="612">
        <v>0</v>
      </c>
      <c r="L141" s="612">
        <v>0</v>
      </c>
      <c r="M141" s="612">
        <v>0</v>
      </c>
      <c r="N141" s="612">
        <v>0</v>
      </c>
      <c r="O141" s="612">
        <v>0</v>
      </c>
      <c r="P141" s="612">
        <v>0</v>
      </c>
      <c r="Q141" s="611">
        <f t="shared" si="42"/>
        <v>0</v>
      </c>
      <c r="R141" s="587">
        <f t="shared" si="42"/>
        <v>0</v>
      </c>
      <c r="S141" s="543"/>
    </row>
    <row r="142" spans="1:19" s="572" customFormat="1" ht="15.75" customHeight="1">
      <c r="A142" s="583" t="s">
        <v>387</v>
      </c>
      <c r="B142" s="610" t="s">
        <v>987</v>
      </c>
      <c r="C142" s="585" t="s">
        <v>984</v>
      </c>
      <c r="D142" s="612">
        <v>0</v>
      </c>
      <c r="E142" s="683">
        <v>0</v>
      </c>
      <c r="F142" s="612">
        <v>0</v>
      </c>
      <c r="G142" s="612">
        <v>0</v>
      </c>
      <c r="H142" s="612">
        <v>0</v>
      </c>
      <c r="I142" s="612">
        <v>0</v>
      </c>
      <c r="J142" s="612">
        <v>0</v>
      </c>
      <c r="K142" s="612">
        <v>0</v>
      </c>
      <c r="L142" s="612">
        <v>0</v>
      </c>
      <c r="M142" s="612">
        <v>0</v>
      </c>
      <c r="N142" s="612">
        <v>0</v>
      </c>
      <c r="O142" s="612">
        <v>0</v>
      </c>
      <c r="P142" s="612">
        <v>0</v>
      </c>
      <c r="Q142" s="611">
        <f t="shared" si="42"/>
        <v>0</v>
      </c>
      <c r="R142" s="587">
        <f t="shared" si="42"/>
        <v>0</v>
      </c>
      <c r="S142" s="543"/>
    </row>
    <row r="143" spans="1:19" s="572" customFormat="1" ht="15.75" customHeight="1">
      <c r="A143" s="583" t="s">
        <v>388</v>
      </c>
      <c r="B143" s="610" t="s">
        <v>988</v>
      </c>
      <c r="C143" s="585" t="s">
        <v>984</v>
      </c>
      <c r="D143" s="612">
        <v>0</v>
      </c>
      <c r="E143" s="683">
        <v>0</v>
      </c>
      <c r="F143" s="612">
        <v>0</v>
      </c>
      <c r="G143" s="612">
        <v>0</v>
      </c>
      <c r="H143" s="612">
        <v>0</v>
      </c>
      <c r="I143" s="612">
        <v>0</v>
      </c>
      <c r="J143" s="612">
        <v>0</v>
      </c>
      <c r="K143" s="612">
        <v>0</v>
      </c>
      <c r="L143" s="612">
        <v>0</v>
      </c>
      <c r="M143" s="612">
        <v>0</v>
      </c>
      <c r="N143" s="612">
        <v>0</v>
      </c>
      <c r="O143" s="612">
        <v>0</v>
      </c>
      <c r="P143" s="612">
        <v>0</v>
      </c>
      <c r="Q143" s="611">
        <f t="shared" si="42"/>
        <v>0</v>
      </c>
      <c r="R143" s="587">
        <f t="shared" si="42"/>
        <v>0</v>
      </c>
      <c r="S143" s="543"/>
    </row>
    <row r="144" spans="1:19" s="572" customFormat="1" ht="15.75" customHeight="1">
      <c r="A144" s="583" t="s">
        <v>29</v>
      </c>
      <c r="B144" s="584" t="s">
        <v>989</v>
      </c>
      <c r="C144" s="585" t="s">
        <v>984</v>
      </c>
      <c r="D144" s="612">
        <v>0</v>
      </c>
      <c r="E144" s="683">
        <v>0</v>
      </c>
      <c r="F144" s="612">
        <v>0</v>
      </c>
      <c r="G144" s="612">
        <v>0</v>
      </c>
      <c r="H144" s="612">
        <v>0</v>
      </c>
      <c r="I144" s="612">
        <v>0</v>
      </c>
      <c r="J144" s="612">
        <v>0</v>
      </c>
      <c r="K144" s="612">
        <v>0</v>
      </c>
      <c r="L144" s="612">
        <v>0</v>
      </c>
      <c r="M144" s="612">
        <v>0</v>
      </c>
      <c r="N144" s="612">
        <v>0</v>
      </c>
      <c r="O144" s="612">
        <v>0</v>
      </c>
      <c r="P144" s="612">
        <v>0</v>
      </c>
      <c r="Q144" s="611">
        <f t="shared" si="42"/>
        <v>0</v>
      </c>
      <c r="R144" s="587">
        <f t="shared" si="42"/>
        <v>0</v>
      </c>
      <c r="S144" s="543"/>
    </row>
    <row r="145" spans="1:19" s="572" customFormat="1" ht="15.75" customHeight="1">
      <c r="A145" s="589" t="s">
        <v>1137</v>
      </c>
      <c r="B145" s="590" t="s">
        <v>991</v>
      </c>
      <c r="C145" s="591" t="s">
        <v>984</v>
      </c>
      <c r="D145" s="663">
        <v>-0.86760126091103462</v>
      </c>
      <c r="E145" s="663">
        <v>24.648163255423718</v>
      </c>
      <c r="F145" s="663">
        <f>F115-F130</f>
        <v>1.4960000000000047</v>
      </c>
      <c r="G145" s="663">
        <f t="shared" ref="G145:R145" si="43">G115-G130</f>
        <v>3.8880000000000026</v>
      </c>
      <c r="H145" s="633">
        <f t="shared" si="43"/>
        <v>0</v>
      </c>
      <c r="I145" s="663">
        <f t="shared" si="43"/>
        <v>3.8880000000000017</v>
      </c>
      <c r="J145" s="633">
        <f t="shared" si="43"/>
        <v>0</v>
      </c>
      <c r="K145" s="663">
        <f t="shared" si="43"/>
        <v>3.8879999999999972</v>
      </c>
      <c r="L145" s="633">
        <f t="shared" si="43"/>
        <v>0</v>
      </c>
      <c r="M145" s="663">
        <f t="shared" si="43"/>
        <v>3.8859999999999983</v>
      </c>
      <c r="N145" s="633">
        <f t="shared" si="43"/>
        <v>0</v>
      </c>
      <c r="O145" s="663">
        <f t="shared" si="43"/>
        <v>3.8809999999999967</v>
      </c>
      <c r="P145" s="633">
        <f t="shared" si="43"/>
        <v>0</v>
      </c>
      <c r="Q145" s="663">
        <f t="shared" si="43"/>
        <v>19.431000000000019</v>
      </c>
      <c r="R145" s="629">
        <f t="shared" si="43"/>
        <v>0</v>
      </c>
      <c r="S145" s="543"/>
    </row>
    <row r="146" spans="1:19" s="572" customFormat="1" ht="15.75" customHeight="1">
      <c r="A146" s="583" t="s">
        <v>1138</v>
      </c>
      <c r="B146" s="584" t="s">
        <v>993</v>
      </c>
      <c r="C146" s="662" t="s">
        <v>984</v>
      </c>
      <c r="D146" s="612">
        <v>0</v>
      </c>
      <c r="E146" s="683">
        <v>0</v>
      </c>
      <c r="F146" s="612">
        <v>0</v>
      </c>
      <c r="G146" s="612">
        <v>0</v>
      </c>
      <c r="H146" s="612">
        <v>0</v>
      </c>
      <c r="I146" s="612">
        <v>0</v>
      </c>
      <c r="J146" s="612">
        <v>0</v>
      </c>
      <c r="K146" s="612">
        <v>0</v>
      </c>
      <c r="L146" s="612">
        <v>0</v>
      </c>
      <c r="M146" s="612">
        <v>0</v>
      </c>
      <c r="N146" s="612">
        <v>0</v>
      </c>
      <c r="O146" s="612">
        <v>0</v>
      </c>
      <c r="P146" s="612">
        <v>0</v>
      </c>
      <c r="Q146" s="611">
        <f t="shared" ref="Q146:R146" si="44">O146+M146+K146+I146+G146</f>
        <v>0</v>
      </c>
      <c r="R146" s="587">
        <f t="shared" si="44"/>
        <v>0</v>
      </c>
      <c r="S146" s="543"/>
    </row>
    <row r="147" spans="1:19" s="572" customFormat="1" ht="15.75" customHeight="1">
      <c r="A147" s="589" t="s">
        <v>1139</v>
      </c>
      <c r="B147" s="687" t="s">
        <v>995</v>
      </c>
      <c r="C147" s="591" t="s">
        <v>984</v>
      </c>
      <c r="D147" s="663">
        <v>-0.23436485148395619</v>
      </c>
      <c r="E147" s="663">
        <v>-1.112192243220339</v>
      </c>
      <c r="F147" s="633">
        <f>F117</f>
        <v>0</v>
      </c>
      <c r="G147" s="633">
        <f t="shared" ref="G147:R147" si="45">G117-G132</f>
        <v>0</v>
      </c>
      <c r="H147" s="633">
        <f t="shared" si="45"/>
        <v>0</v>
      </c>
      <c r="I147" s="633">
        <f t="shared" si="45"/>
        <v>0</v>
      </c>
      <c r="J147" s="633">
        <f t="shared" si="45"/>
        <v>0</v>
      </c>
      <c r="K147" s="633">
        <f t="shared" si="45"/>
        <v>0</v>
      </c>
      <c r="L147" s="633">
        <f t="shared" si="45"/>
        <v>0</v>
      </c>
      <c r="M147" s="633">
        <f t="shared" si="45"/>
        <v>0</v>
      </c>
      <c r="N147" s="633">
        <f t="shared" si="45"/>
        <v>0</v>
      </c>
      <c r="O147" s="633">
        <f t="shared" si="45"/>
        <v>0</v>
      </c>
      <c r="P147" s="633">
        <f t="shared" si="45"/>
        <v>0</v>
      </c>
      <c r="Q147" s="633">
        <f t="shared" si="45"/>
        <v>0</v>
      </c>
      <c r="R147" s="629">
        <f t="shared" si="45"/>
        <v>0</v>
      </c>
      <c r="S147" s="543"/>
    </row>
    <row r="148" spans="1:19" s="572" customFormat="1" ht="15.75" customHeight="1">
      <c r="A148" s="583" t="s">
        <v>1140</v>
      </c>
      <c r="B148" s="584" t="s">
        <v>996</v>
      </c>
      <c r="C148" s="585" t="s">
        <v>984</v>
      </c>
      <c r="D148" s="612">
        <v>0</v>
      </c>
      <c r="E148" s="683">
        <v>0</v>
      </c>
      <c r="F148" s="612">
        <v>0</v>
      </c>
      <c r="G148" s="612">
        <v>0</v>
      </c>
      <c r="H148" s="612">
        <v>0</v>
      </c>
      <c r="I148" s="612">
        <v>0</v>
      </c>
      <c r="J148" s="612">
        <v>0</v>
      </c>
      <c r="K148" s="612">
        <v>0</v>
      </c>
      <c r="L148" s="612">
        <v>0</v>
      </c>
      <c r="M148" s="612">
        <v>0</v>
      </c>
      <c r="N148" s="612">
        <v>0</v>
      </c>
      <c r="O148" s="612">
        <v>0</v>
      </c>
      <c r="P148" s="612">
        <v>0</v>
      </c>
      <c r="Q148" s="611">
        <f t="shared" ref="Q148:R152" si="46">O148+M148+K148+I148+G148</f>
        <v>0</v>
      </c>
      <c r="R148" s="587">
        <f t="shared" si="46"/>
        <v>0</v>
      </c>
      <c r="S148" s="543"/>
    </row>
    <row r="149" spans="1:19" s="572" customFormat="1" ht="15.75" customHeight="1">
      <c r="A149" s="583" t="s">
        <v>1141</v>
      </c>
      <c r="B149" s="584" t="s">
        <v>998</v>
      </c>
      <c r="C149" s="585" t="s">
        <v>984</v>
      </c>
      <c r="D149" s="612">
        <v>0</v>
      </c>
      <c r="E149" s="683">
        <v>0</v>
      </c>
      <c r="F149" s="612">
        <v>0</v>
      </c>
      <c r="G149" s="612">
        <v>0</v>
      </c>
      <c r="H149" s="612">
        <v>0</v>
      </c>
      <c r="I149" s="612">
        <v>0</v>
      </c>
      <c r="J149" s="612">
        <v>0</v>
      </c>
      <c r="K149" s="612">
        <v>0</v>
      </c>
      <c r="L149" s="612">
        <v>0</v>
      </c>
      <c r="M149" s="612">
        <v>0</v>
      </c>
      <c r="N149" s="612">
        <v>0</v>
      </c>
      <c r="O149" s="612">
        <v>0</v>
      </c>
      <c r="P149" s="612">
        <v>0</v>
      </c>
      <c r="Q149" s="611">
        <f t="shared" si="46"/>
        <v>0</v>
      </c>
      <c r="R149" s="587">
        <f t="shared" si="46"/>
        <v>0</v>
      </c>
      <c r="S149" s="543"/>
    </row>
    <row r="150" spans="1:19" s="572" customFormat="1" ht="15.75" customHeight="1">
      <c r="A150" s="583" t="s">
        <v>1142</v>
      </c>
      <c r="B150" s="588" t="s">
        <v>1000</v>
      </c>
      <c r="C150" s="585" t="s">
        <v>984</v>
      </c>
      <c r="D150" s="612">
        <v>0</v>
      </c>
      <c r="E150" s="683">
        <v>0</v>
      </c>
      <c r="F150" s="612">
        <v>0</v>
      </c>
      <c r="G150" s="612">
        <v>0</v>
      </c>
      <c r="H150" s="612">
        <v>0</v>
      </c>
      <c r="I150" s="612">
        <v>0</v>
      </c>
      <c r="J150" s="612">
        <v>0</v>
      </c>
      <c r="K150" s="612">
        <v>0</v>
      </c>
      <c r="L150" s="612">
        <v>0</v>
      </c>
      <c r="M150" s="612">
        <v>0</v>
      </c>
      <c r="N150" s="612">
        <v>0</v>
      </c>
      <c r="O150" s="612">
        <v>0</v>
      </c>
      <c r="P150" s="612">
        <v>0</v>
      </c>
      <c r="Q150" s="611">
        <f t="shared" si="46"/>
        <v>0</v>
      </c>
      <c r="R150" s="587">
        <f t="shared" si="46"/>
        <v>0</v>
      </c>
      <c r="S150" s="543"/>
    </row>
    <row r="151" spans="1:19" s="572" customFormat="1" ht="15.75" customHeight="1">
      <c r="A151" s="583" t="s">
        <v>1143</v>
      </c>
      <c r="B151" s="599" t="s">
        <v>1002</v>
      </c>
      <c r="C151" s="585" t="s">
        <v>984</v>
      </c>
      <c r="D151" s="612">
        <v>0</v>
      </c>
      <c r="E151" s="683">
        <v>0</v>
      </c>
      <c r="F151" s="612">
        <v>0</v>
      </c>
      <c r="G151" s="612">
        <v>0</v>
      </c>
      <c r="H151" s="612">
        <v>0</v>
      </c>
      <c r="I151" s="612">
        <v>0</v>
      </c>
      <c r="J151" s="612">
        <v>0</v>
      </c>
      <c r="K151" s="612">
        <v>0</v>
      </c>
      <c r="L151" s="612">
        <v>0</v>
      </c>
      <c r="M151" s="612">
        <v>0</v>
      </c>
      <c r="N151" s="612">
        <v>0</v>
      </c>
      <c r="O151" s="612">
        <v>0</v>
      </c>
      <c r="P151" s="612">
        <v>0</v>
      </c>
      <c r="Q151" s="611">
        <f t="shared" si="46"/>
        <v>0</v>
      </c>
      <c r="R151" s="587">
        <f t="shared" si="46"/>
        <v>0</v>
      </c>
      <c r="S151" s="543"/>
    </row>
    <row r="152" spans="1:19" s="572" customFormat="1" ht="15.75" customHeight="1">
      <c r="A152" s="583" t="s">
        <v>1144</v>
      </c>
      <c r="B152" s="599" t="s">
        <v>1004</v>
      </c>
      <c r="C152" s="585" t="s">
        <v>984</v>
      </c>
      <c r="D152" s="612">
        <v>0</v>
      </c>
      <c r="E152" s="683">
        <v>0</v>
      </c>
      <c r="F152" s="612">
        <v>0</v>
      </c>
      <c r="G152" s="612">
        <v>0</v>
      </c>
      <c r="H152" s="612">
        <v>0</v>
      </c>
      <c r="I152" s="612">
        <v>0</v>
      </c>
      <c r="J152" s="612">
        <v>0</v>
      </c>
      <c r="K152" s="612">
        <v>0</v>
      </c>
      <c r="L152" s="612">
        <v>0</v>
      </c>
      <c r="M152" s="612">
        <v>0</v>
      </c>
      <c r="N152" s="612">
        <v>0</v>
      </c>
      <c r="O152" s="612">
        <v>0</v>
      </c>
      <c r="P152" s="612">
        <v>0</v>
      </c>
      <c r="Q152" s="611">
        <f t="shared" si="46"/>
        <v>0</v>
      </c>
      <c r="R152" s="587">
        <f t="shared" si="46"/>
        <v>0</v>
      </c>
      <c r="S152" s="543"/>
    </row>
    <row r="153" spans="1:19" s="572" customFormat="1" ht="15.75" customHeight="1">
      <c r="A153" s="589" t="s">
        <v>1145</v>
      </c>
      <c r="B153" s="590" t="s">
        <v>1006</v>
      </c>
      <c r="C153" s="591" t="s">
        <v>984</v>
      </c>
      <c r="D153" s="663">
        <v>28.294157602980494</v>
      </c>
      <c r="E153" s="663">
        <v>-0.81371466999999997</v>
      </c>
      <c r="F153" s="633">
        <f>F123</f>
        <v>0</v>
      </c>
      <c r="G153" s="633">
        <f t="shared" ref="G153:R153" si="47">G123-G138</f>
        <v>0</v>
      </c>
      <c r="H153" s="633">
        <f t="shared" si="47"/>
        <v>0</v>
      </c>
      <c r="I153" s="633">
        <f t="shared" si="47"/>
        <v>0</v>
      </c>
      <c r="J153" s="633">
        <f t="shared" si="47"/>
        <v>0</v>
      </c>
      <c r="K153" s="633">
        <f t="shared" si="47"/>
        <v>0</v>
      </c>
      <c r="L153" s="633">
        <f t="shared" si="47"/>
        <v>0</v>
      </c>
      <c r="M153" s="633">
        <f t="shared" si="47"/>
        <v>0</v>
      </c>
      <c r="N153" s="633">
        <f t="shared" si="47"/>
        <v>0</v>
      </c>
      <c r="O153" s="633">
        <f t="shared" si="47"/>
        <v>0</v>
      </c>
      <c r="P153" s="633">
        <f t="shared" si="47"/>
        <v>0</v>
      </c>
      <c r="Q153" s="633">
        <f t="shared" si="47"/>
        <v>0</v>
      </c>
      <c r="R153" s="629">
        <f t="shared" si="47"/>
        <v>0</v>
      </c>
      <c r="S153" s="543"/>
    </row>
    <row r="154" spans="1:19" s="572" customFormat="1" ht="15.75" customHeight="1">
      <c r="A154" s="615" t="s">
        <v>1146</v>
      </c>
      <c r="B154" s="664" t="s">
        <v>1147</v>
      </c>
      <c r="C154" s="617" t="s">
        <v>984</v>
      </c>
      <c r="D154" s="665">
        <v>27.192191490585504</v>
      </c>
      <c r="E154" s="665">
        <v>22.72225634220338</v>
      </c>
      <c r="F154" s="665">
        <f>F155+F156+F157+F158</f>
        <v>1.4960000000000047</v>
      </c>
      <c r="G154" s="665">
        <f t="shared" ref="G154:R154" si="48">G155+G156+G157+G158</f>
        <v>3.8880000000000026</v>
      </c>
      <c r="H154" s="666">
        <f t="shared" si="48"/>
        <v>0</v>
      </c>
      <c r="I154" s="665">
        <f t="shared" si="48"/>
        <v>3.8880000000000017</v>
      </c>
      <c r="J154" s="666">
        <f t="shared" si="48"/>
        <v>0</v>
      </c>
      <c r="K154" s="665">
        <f t="shared" si="48"/>
        <v>3.8879999999999972</v>
      </c>
      <c r="L154" s="666">
        <f t="shared" si="48"/>
        <v>0</v>
      </c>
      <c r="M154" s="665">
        <f t="shared" si="48"/>
        <v>3.8859999999999983</v>
      </c>
      <c r="N154" s="666">
        <f t="shared" si="48"/>
        <v>0</v>
      </c>
      <c r="O154" s="665">
        <f t="shared" si="48"/>
        <v>3.8809999999999967</v>
      </c>
      <c r="P154" s="666">
        <f t="shared" si="48"/>
        <v>0</v>
      </c>
      <c r="Q154" s="665">
        <f t="shared" si="48"/>
        <v>19.431000000000019</v>
      </c>
      <c r="R154" s="667">
        <f t="shared" si="48"/>
        <v>0</v>
      </c>
      <c r="S154" s="543"/>
    </row>
    <row r="155" spans="1:19" s="572" customFormat="1" ht="15.75" customHeight="1">
      <c r="A155" s="589" t="s">
        <v>28</v>
      </c>
      <c r="B155" s="686" t="s">
        <v>1148</v>
      </c>
      <c r="C155" s="591" t="s">
        <v>984</v>
      </c>
      <c r="D155" s="663">
        <v>27.192191490585504</v>
      </c>
      <c r="E155" s="663">
        <v>22.72225634220338</v>
      </c>
      <c r="F155" s="663">
        <f>F139</f>
        <v>1.4960000000000047</v>
      </c>
      <c r="G155" s="663">
        <f t="shared" ref="G155:R155" si="49">G139</f>
        <v>3.8880000000000026</v>
      </c>
      <c r="H155" s="633">
        <f t="shared" si="49"/>
        <v>0</v>
      </c>
      <c r="I155" s="663">
        <f t="shared" si="49"/>
        <v>3.8880000000000017</v>
      </c>
      <c r="J155" s="633">
        <f t="shared" si="49"/>
        <v>0</v>
      </c>
      <c r="K155" s="663">
        <f t="shared" si="49"/>
        <v>3.8879999999999972</v>
      </c>
      <c r="L155" s="633">
        <f t="shared" si="49"/>
        <v>0</v>
      </c>
      <c r="M155" s="663">
        <f t="shared" si="49"/>
        <v>3.8859999999999983</v>
      </c>
      <c r="N155" s="633">
        <f t="shared" si="49"/>
        <v>0</v>
      </c>
      <c r="O155" s="663">
        <f t="shared" si="49"/>
        <v>3.8809999999999967</v>
      </c>
      <c r="P155" s="633">
        <f t="shared" si="49"/>
        <v>0</v>
      </c>
      <c r="Q155" s="663">
        <f t="shared" si="49"/>
        <v>19.431000000000019</v>
      </c>
      <c r="R155" s="629">
        <f t="shared" si="49"/>
        <v>0</v>
      </c>
      <c r="S155" s="543"/>
    </row>
    <row r="156" spans="1:19" s="572" customFormat="1" ht="15.75" customHeight="1">
      <c r="A156" s="583" t="s">
        <v>27</v>
      </c>
      <c r="B156" s="685" t="s">
        <v>1149</v>
      </c>
      <c r="C156" s="585" t="s">
        <v>984</v>
      </c>
      <c r="D156" s="612">
        <v>0</v>
      </c>
      <c r="E156" s="683">
        <v>0</v>
      </c>
      <c r="F156" s="683">
        <v>0</v>
      </c>
      <c r="G156" s="612">
        <v>0</v>
      </c>
      <c r="H156" s="612">
        <v>0</v>
      </c>
      <c r="I156" s="612">
        <v>0</v>
      </c>
      <c r="J156" s="612">
        <v>0</v>
      </c>
      <c r="K156" s="612">
        <v>0</v>
      </c>
      <c r="L156" s="612">
        <v>0</v>
      </c>
      <c r="M156" s="612">
        <v>0</v>
      </c>
      <c r="N156" s="612">
        <v>0</v>
      </c>
      <c r="O156" s="612">
        <v>0</v>
      </c>
      <c r="P156" s="612">
        <v>0</v>
      </c>
      <c r="Q156" s="611">
        <f t="shared" ref="Q156:R159" si="50">O156+M156+K156+I156+G156</f>
        <v>0</v>
      </c>
      <c r="R156" s="587">
        <f t="shared" si="50"/>
        <v>0</v>
      </c>
      <c r="S156" s="543"/>
    </row>
    <row r="157" spans="1:19" s="572" customFormat="1" ht="15.75" customHeight="1">
      <c r="A157" s="583" t="s">
        <v>1150</v>
      </c>
      <c r="B157" s="685" t="s">
        <v>1151</v>
      </c>
      <c r="C157" s="585" t="s">
        <v>984</v>
      </c>
      <c r="D157" s="683">
        <v>0</v>
      </c>
      <c r="E157" s="683">
        <v>0</v>
      </c>
      <c r="F157" s="683">
        <v>0</v>
      </c>
      <c r="G157" s="612">
        <v>0</v>
      </c>
      <c r="H157" s="612">
        <v>0</v>
      </c>
      <c r="I157" s="612">
        <v>0</v>
      </c>
      <c r="J157" s="612">
        <v>0</v>
      </c>
      <c r="K157" s="612">
        <v>0</v>
      </c>
      <c r="L157" s="612">
        <v>0</v>
      </c>
      <c r="M157" s="612">
        <v>0</v>
      </c>
      <c r="N157" s="612">
        <v>0</v>
      </c>
      <c r="O157" s="612">
        <v>0</v>
      </c>
      <c r="P157" s="612">
        <v>0</v>
      </c>
      <c r="Q157" s="611">
        <f t="shared" si="50"/>
        <v>0</v>
      </c>
      <c r="R157" s="587">
        <f t="shared" si="50"/>
        <v>0</v>
      </c>
      <c r="S157" s="543"/>
    </row>
    <row r="158" spans="1:19" s="572" customFormat="1" ht="15.75" customHeight="1" thickBot="1">
      <c r="A158" s="688" t="s">
        <v>1152</v>
      </c>
      <c r="B158" s="685" t="s">
        <v>1153</v>
      </c>
      <c r="C158" s="689" t="s">
        <v>984</v>
      </c>
      <c r="D158" s="690">
        <v>0</v>
      </c>
      <c r="E158" s="690">
        <v>0</v>
      </c>
      <c r="F158" s="690">
        <v>0</v>
      </c>
      <c r="G158" s="690">
        <v>0</v>
      </c>
      <c r="H158" s="691">
        <v>0</v>
      </c>
      <c r="I158" s="691">
        <v>0</v>
      </c>
      <c r="J158" s="691">
        <v>0</v>
      </c>
      <c r="K158" s="691">
        <v>0</v>
      </c>
      <c r="L158" s="691">
        <v>0</v>
      </c>
      <c r="M158" s="691">
        <v>0</v>
      </c>
      <c r="N158" s="691">
        <v>0</v>
      </c>
      <c r="O158" s="691">
        <v>0</v>
      </c>
      <c r="P158" s="691">
        <v>0</v>
      </c>
      <c r="Q158" s="690">
        <f t="shared" si="50"/>
        <v>0</v>
      </c>
      <c r="R158" s="692">
        <f t="shared" si="50"/>
        <v>0</v>
      </c>
      <c r="S158" s="543"/>
    </row>
    <row r="159" spans="1:19" s="572" customFormat="1" ht="15.75" customHeight="1">
      <c r="A159" s="693" t="s">
        <v>1154</v>
      </c>
      <c r="B159" s="694" t="s">
        <v>1069</v>
      </c>
      <c r="C159" s="695" t="s">
        <v>857</v>
      </c>
      <c r="D159" s="696">
        <v>0</v>
      </c>
      <c r="E159" s="696">
        <v>0</v>
      </c>
      <c r="F159" s="696">
        <v>0</v>
      </c>
      <c r="G159" s="683">
        <v>0</v>
      </c>
      <c r="H159" s="697">
        <v>0</v>
      </c>
      <c r="I159" s="697">
        <v>0</v>
      </c>
      <c r="J159" s="697">
        <v>0</v>
      </c>
      <c r="K159" s="697">
        <v>0</v>
      </c>
      <c r="L159" s="697">
        <v>0</v>
      </c>
      <c r="M159" s="697">
        <v>0</v>
      </c>
      <c r="N159" s="697">
        <v>0</v>
      </c>
      <c r="O159" s="697">
        <v>0</v>
      </c>
      <c r="P159" s="697">
        <v>0</v>
      </c>
      <c r="Q159" s="611">
        <f t="shared" si="50"/>
        <v>0</v>
      </c>
      <c r="R159" s="587">
        <f t="shared" si="50"/>
        <v>0</v>
      </c>
      <c r="S159" s="543"/>
    </row>
    <row r="160" spans="1:19" s="572" customFormat="1" ht="15.75" customHeight="1">
      <c r="A160" s="589" t="s">
        <v>26</v>
      </c>
      <c r="B160" s="686" t="s">
        <v>1155</v>
      </c>
      <c r="C160" s="591" t="s">
        <v>984</v>
      </c>
      <c r="D160" s="663">
        <v>34.287294382711856</v>
      </c>
      <c r="E160" s="663">
        <v>27.90254772220338</v>
      </c>
      <c r="F160" s="663">
        <f>F109+F105+F69</f>
        <v>4.3510000000000044</v>
      </c>
      <c r="G160" s="663">
        <f t="shared" ref="G160:R160" si="51">G109+G105+G69</f>
        <v>11.477000000000002</v>
      </c>
      <c r="H160" s="633">
        <f t="shared" si="51"/>
        <v>0</v>
      </c>
      <c r="I160" s="663">
        <f t="shared" si="51"/>
        <v>11.523000000000001</v>
      </c>
      <c r="J160" s="633">
        <f t="shared" si="51"/>
        <v>0</v>
      </c>
      <c r="K160" s="663">
        <f t="shared" si="51"/>
        <v>11.528999999999998</v>
      </c>
      <c r="L160" s="633">
        <f t="shared" si="51"/>
        <v>0</v>
      </c>
      <c r="M160" s="663">
        <f t="shared" si="51"/>
        <v>11.559999999999999</v>
      </c>
      <c r="N160" s="633">
        <f t="shared" si="51"/>
        <v>0</v>
      </c>
      <c r="O160" s="663">
        <f t="shared" si="51"/>
        <v>11.559999999999997</v>
      </c>
      <c r="P160" s="633">
        <f t="shared" si="51"/>
        <v>0</v>
      </c>
      <c r="Q160" s="633">
        <f t="shared" si="51"/>
        <v>57.649000000000015</v>
      </c>
      <c r="R160" s="629">
        <f t="shared" si="51"/>
        <v>0</v>
      </c>
      <c r="S160" s="543"/>
    </row>
    <row r="161" spans="1:19" s="572" customFormat="1" ht="15.75" customHeight="1">
      <c r="A161" s="583" t="s">
        <v>25</v>
      </c>
      <c r="B161" s="685" t="s">
        <v>1156</v>
      </c>
      <c r="C161" s="585" t="s">
        <v>984</v>
      </c>
      <c r="D161" s="611">
        <v>0</v>
      </c>
      <c r="E161" s="683">
        <v>0</v>
      </c>
      <c r="F161" s="683">
        <v>0</v>
      </c>
      <c r="G161" s="612">
        <v>0</v>
      </c>
      <c r="H161" s="612">
        <v>0</v>
      </c>
      <c r="I161" s="612">
        <v>0</v>
      </c>
      <c r="J161" s="612">
        <v>0</v>
      </c>
      <c r="K161" s="612">
        <v>0</v>
      </c>
      <c r="L161" s="612">
        <v>0</v>
      </c>
      <c r="M161" s="612">
        <v>0</v>
      </c>
      <c r="N161" s="612">
        <v>0</v>
      </c>
      <c r="O161" s="612">
        <v>0</v>
      </c>
      <c r="P161" s="612">
        <v>0</v>
      </c>
      <c r="Q161" s="611">
        <f t="shared" ref="Q161:R165" si="52">O161+M161+K161+I161+G161</f>
        <v>0</v>
      </c>
      <c r="R161" s="587">
        <f t="shared" si="52"/>
        <v>0</v>
      </c>
      <c r="S161" s="543"/>
    </row>
    <row r="162" spans="1:19" s="572" customFormat="1" ht="15.75" customHeight="1">
      <c r="A162" s="583" t="s">
        <v>1157</v>
      </c>
      <c r="B162" s="610" t="s">
        <v>1158</v>
      </c>
      <c r="C162" s="585" t="s">
        <v>984</v>
      </c>
      <c r="D162" s="611">
        <v>0</v>
      </c>
      <c r="E162" s="683">
        <v>0</v>
      </c>
      <c r="F162" s="683">
        <v>0</v>
      </c>
      <c r="G162" s="612">
        <v>0</v>
      </c>
      <c r="H162" s="612">
        <v>0</v>
      </c>
      <c r="I162" s="612">
        <v>0</v>
      </c>
      <c r="J162" s="612">
        <v>0</v>
      </c>
      <c r="K162" s="612">
        <v>0</v>
      </c>
      <c r="L162" s="612">
        <v>0</v>
      </c>
      <c r="M162" s="612">
        <v>0</v>
      </c>
      <c r="N162" s="612">
        <v>0</v>
      </c>
      <c r="O162" s="612">
        <v>0</v>
      </c>
      <c r="P162" s="612">
        <v>0</v>
      </c>
      <c r="Q162" s="611">
        <f t="shared" si="52"/>
        <v>0</v>
      </c>
      <c r="R162" s="587">
        <f t="shared" si="52"/>
        <v>0</v>
      </c>
      <c r="S162" s="543"/>
    </row>
    <row r="163" spans="1:19" s="572" customFormat="1" ht="15.75" customHeight="1">
      <c r="A163" s="583" t="s">
        <v>1159</v>
      </c>
      <c r="B163" s="685" t="s">
        <v>1160</v>
      </c>
      <c r="C163" s="585" t="s">
        <v>984</v>
      </c>
      <c r="D163" s="611">
        <v>0</v>
      </c>
      <c r="E163" s="683">
        <v>0</v>
      </c>
      <c r="F163" s="683">
        <v>0</v>
      </c>
      <c r="G163" s="612">
        <v>0</v>
      </c>
      <c r="H163" s="612">
        <v>0</v>
      </c>
      <c r="I163" s="612">
        <v>0</v>
      </c>
      <c r="J163" s="612">
        <v>0</v>
      </c>
      <c r="K163" s="612">
        <v>0</v>
      </c>
      <c r="L163" s="612">
        <v>0</v>
      </c>
      <c r="M163" s="612">
        <v>0</v>
      </c>
      <c r="N163" s="612">
        <v>0</v>
      </c>
      <c r="O163" s="612">
        <v>0</v>
      </c>
      <c r="P163" s="612">
        <v>0</v>
      </c>
      <c r="Q163" s="611">
        <f t="shared" si="52"/>
        <v>0</v>
      </c>
      <c r="R163" s="587">
        <f t="shared" si="52"/>
        <v>0</v>
      </c>
      <c r="S163" s="543"/>
    </row>
    <row r="164" spans="1:19" s="572" customFormat="1" ht="15.75" customHeight="1">
      <c r="A164" s="698" t="s">
        <v>1161</v>
      </c>
      <c r="B164" s="610" t="s">
        <v>1162</v>
      </c>
      <c r="C164" s="585" t="s">
        <v>984</v>
      </c>
      <c r="D164" s="611">
        <v>0</v>
      </c>
      <c r="E164" s="683">
        <v>0</v>
      </c>
      <c r="F164" s="683">
        <v>0</v>
      </c>
      <c r="G164" s="612">
        <v>0</v>
      </c>
      <c r="H164" s="612">
        <v>0</v>
      </c>
      <c r="I164" s="612">
        <v>0</v>
      </c>
      <c r="J164" s="612">
        <v>0</v>
      </c>
      <c r="K164" s="612">
        <v>0</v>
      </c>
      <c r="L164" s="612">
        <v>0</v>
      </c>
      <c r="M164" s="612">
        <v>0</v>
      </c>
      <c r="N164" s="612">
        <v>0</v>
      </c>
      <c r="O164" s="612">
        <v>0</v>
      </c>
      <c r="P164" s="612">
        <v>0</v>
      </c>
      <c r="Q164" s="611">
        <f t="shared" si="52"/>
        <v>0</v>
      </c>
      <c r="R164" s="587">
        <f t="shared" si="52"/>
        <v>0</v>
      </c>
      <c r="S164" s="543"/>
    </row>
    <row r="165" spans="1:19" s="572" customFormat="1" ht="15.75" customHeight="1" thickBot="1">
      <c r="A165" s="688" t="s">
        <v>1163</v>
      </c>
      <c r="B165" s="699" t="s">
        <v>1164</v>
      </c>
      <c r="C165" s="689" t="s">
        <v>857</v>
      </c>
      <c r="D165" s="700">
        <v>0</v>
      </c>
      <c r="E165" s="683">
        <v>0</v>
      </c>
      <c r="F165" s="683">
        <v>0</v>
      </c>
      <c r="G165" s="612">
        <v>0</v>
      </c>
      <c r="H165" s="612">
        <v>0</v>
      </c>
      <c r="I165" s="612">
        <v>0</v>
      </c>
      <c r="J165" s="612">
        <v>0</v>
      </c>
      <c r="K165" s="612">
        <v>0</v>
      </c>
      <c r="L165" s="612">
        <v>0</v>
      </c>
      <c r="M165" s="612">
        <v>0</v>
      </c>
      <c r="N165" s="612">
        <v>0</v>
      </c>
      <c r="O165" s="612">
        <v>0</v>
      </c>
      <c r="P165" s="612">
        <v>0</v>
      </c>
      <c r="Q165" s="611">
        <f t="shared" si="52"/>
        <v>0</v>
      </c>
      <c r="R165" s="587">
        <f t="shared" si="52"/>
        <v>0</v>
      </c>
      <c r="S165" s="543"/>
    </row>
    <row r="166" spans="1:19" s="572" customFormat="1" ht="15.75" customHeight="1" thickBot="1">
      <c r="A166" s="573" t="s">
        <v>1165</v>
      </c>
      <c r="B166" s="574"/>
      <c r="C166" s="574"/>
      <c r="D166" s="574"/>
      <c r="E166" s="574"/>
      <c r="F166" s="574"/>
      <c r="G166" s="574"/>
      <c r="H166" s="574"/>
      <c r="I166" s="574"/>
      <c r="J166" s="574"/>
      <c r="K166" s="574"/>
      <c r="L166" s="574"/>
      <c r="M166" s="574"/>
      <c r="N166" s="574"/>
      <c r="O166" s="574"/>
      <c r="P166" s="574"/>
      <c r="Q166" s="574"/>
      <c r="R166" s="575"/>
      <c r="S166" s="543"/>
    </row>
    <row r="167" spans="1:19" s="572" customFormat="1" ht="15.75" customHeight="1">
      <c r="A167" s="615" t="s">
        <v>1166</v>
      </c>
      <c r="B167" s="664" t="s">
        <v>1167</v>
      </c>
      <c r="C167" s="617" t="s">
        <v>984</v>
      </c>
      <c r="D167" s="665">
        <v>88.783000000000001</v>
      </c>
      <c r="E167" s="665">
        <v>188.59700000000001</v>
      </c>
      <c r="F167" s="665">
        <f>F173+F175+F184</f>
        <v>45.590479999999999</v>
      </c>
      <c r="G167" s="665">
        <f t="shared" ref="G167:R167" si="53">G173+G175+G184</f>
        <v>74.180399999999992</v>
      </c>
      <c r="H167" s="666">
        <f t="shared" si="53"/>
        <v>0</v>
      </c>
      <c r="I167" s="665">
        <f t="shared" si="53"/>
        <v>76.677599999999998</v>
      </c>
      <c r="J167" s="666">
        <f t="shared" si="53"/>
        <v>0</v>
      </c>
      <c r="K167" s="665">
        <f t="shared" si="53"/>
        <v>79.225200000000001</v>
      </c>
      <c r="L167" s="666">
        <f t="shared" si="53"/>
        <v>0</v>
      </c>
      <c r="M167" s="665">
        <f t="shared" si="53"/>
        <v>81.903599999999997</v>
      </c>
      <c r="N167" s="666">
        <f t="shared" si="53"/>
        <v>0</v>
      </c>
      <c r="O167" s="665">
        <f t="shared" si="53"/>
        <v>84.645599999999988</v>
      </c>
      <c r="P167" s="666">
        <f t="shared" si="53"/>
        <v>0</v>
      </c>
      <c r="Q167" s="665">
        <f t="shared" si="53"/>
        <v>396.63240000000002</v>
      </c>
      <c r="R167" s="667">
        <f t="shared" si="53"/>
        <v>0</v>
      </c>
      <c r="S167" s="543"/>
    </row>
    <row r="168" spans="1:19" s="572" customFormat="1" ht="15.75" customHeight="1">
      <c r="A168" s="583" t="s">
        <v>24</v>
      </c>
      <c r="B168" s="584" t="s">
        <v>985</v>
      </c>
      <c r="C168" s="585" t="s">
        <v>984</v>
      </c>
      <c r="D168" s="683">
        <v>0</v>
      </c>
      <c r="E168" s="683">
        <v>0</v>
      </c>
      <c r="F168" s="683">
        <v>0</v>
      </c>
      <c r="G168" s="612">
        <v>0</v>
      </c>
      <c r="H168" s="612">
        <v>0</v>
      </c>
      <c r="I168" s="612">
        <v>0</v>
      </c>
      <c r="J168" s="612">
        <v>0</v>
      </c>
      <c r="K168" s="612">
        <v>0</v>
      </c>
      <c r="L168" s="612">
        <v>0</v>
      </c>
      <c r="M168" s="612">
        <v>0</v>
      </c>
      <c r="N168" s="612">
        <v>0</v>
      </c>
      <c r="O168" s="612">
        <v>0</v>
      </c>
      <c r="P168" s="612">
        <v>0</v>
      </c>
      <c r="Q168" s="611">
        <f t="shared" ref="Q168:R172" si="54">O168+M168+K168+I168+G168</f>
        <v>0</v>
      </c>
      <c r="R168" s="587">
        <f t="shared" si="54"/>
        <v>0</v>
      </c>
      <c r="S168" s="543"/>
    </row>
    <row r="169" spans="1:19" s="572" customFormat="1" ht="15.75" customHeight="1">
      <c r="A169" s="583" t="s">
        <v>1168</v>
      </c>
      <c r="B169" s="610" t="s">
        <v>986</v>
      </c>
      <c r="C169" s="585" t="s">
        <v>984</v>
      </c>
      <c r="D169" s="683">
        <v>0</v>
      </c>
      <c r="E169" s="683">
        <v>0</v>
      </c>
      <c r="F169" s="683">
        <v>0</v>
      </c>
      <c r="G169" s="612">
        <v>0</v>
      </c>
      <c r="H169" s="612">
        <v>0</v>
      </c>
      <c r="I169" s="612">
        <v>0</v>
      </c>
      <c r="J169" s="612">
        <v>0</v>
      </c>
      <c r="K169" s="612">
        <v>0</v>
      </c>
      <c r="L169" s="612">
        <v>0</v>
      </c>
      <c r="M169" s="612">
        <v>0</v>
      </c>
      <c r="N169" s="612">
        <v>0</v>
      </c>
      <c r="O169" s="612">
        <v>0</v>
      </c>
      <c r="P169" s="612">
        <v>0</v>
      </c>
      <c r="Q169" s="611">
        <f t="shared" si="54"/>
        <v>0</v>
      </c>
      <c r="R169" s="587">
        <f t="shared" si="54"/>
        <v>0</v>
      </c>
      <c r="S169" s="543"/>
    </row>
    <row r="170" spans="1:19" s="572" customFormat="1" ht="15.75" customHeight="1">
      <c r="A170" s="583" t="s">
        <v>1169</v>
      </c>
      <c r="B170" s="610" t="s">
        <v>987</v>
      </c>
      <c r="C170" s="585" t="s">
        <v>984</v>
      </c>
      <c r="D170" s="683">
        <v>0</v>
      </c>
      <c r="E170" s="683">
        <v>0</v>
      </c>
      <c r="F170" s="683">
        <v>0</v>
      </c>
      <c r="G170" s="612">
        <v>0</v>
      </c>
      <c r="H170" s="612">
        <v>0</v>
      </c>
      <c r="I170" s="612">
        <v>0</v>
      </c>
      <c r="J170" s="612">
        <v>0</v>
      </c>
      <c r="K170" s="612">
        <v>0</v>
      </c>
      <c r="L170" s="612">
        <v>0</v>
      </c>
      <c r="M170" s="612">
        <v>0</v>
      </c>
      <c r="N170" s="612">
        <v>0</v>
      </c>
      <c r="O170" s="612">
        <v>0</v>
      </c>
      <c r="P170" s="612">
        <v>0</v>
      </c>
      <c r="Q170" s="611">
        <f t="shared" si="54"/>
        <v>0</v>
      </c>
      <c r="R170" s="587">
        <f t="shared" si="54"/>
        <v>0</v>
      </c>
      <c r="S170" s="543"/>
    </row>
    <row r="171" spans="1:19" s="572" customFormat="1" ht="15.75" customHeight="1">
      <c r="A171" s="583" t="s">
        <v>1170</v>
      </c>
      <c r="B171" s="610" t="s">
        <v>988</v>
      </c>
      <c r="C171" s="585" t="s">
        <v>984</v>
      </c>
      <c r="D171" s="683">
        <v>0</v>
      </c>
      <c r="E171" s="683">
        <v>0</v>
      </c>
      <c r="F171" s="683">
        <v>0</v>
      </c>
      <c r="G171" s="612">
        <v>0</v>
      </c>
      <c r="H171" s="612">
        <v>0</v>
      </c>
      <c r="I171" s="612">
        <v>0</v>
      </c>
      <c r="J171" s="612">
        <v>0</v>
      </c>
      <c r="K171" s="612">
        <v>0</v>
      </c>
      <c r="L171" s="612">
        <v>0</v>
      </c>
      <c r="M171" s="612">
        <v>0</v>
      </c>
      <c r="N171" s="612">
        <v>0</v>
      </c>
      <c r="O171" s="612">
        <v>0</v>
      </c>
      <c r="P171" s="612">
        <v>0</v>
      </c>
      <c r="Q171" s="611">
        <f t="shared" si="54"/>
        <v>0</v>
      </c>
      <c r="R171" s="587">
        <f t="shared" si="54"/>
        <v>0</v>
      </c>
      <c r="S171" s="543"/>
    </row>
    <row r="172" spans="1:19" s="572" customFormat="1" ht="15.75" customHeight="1">
      <c r="A172" s="583" t="s">
        <v>23</v>
      </c>
      <c r="B172" s="584" t="s">
        <v>989</v>
      </c>
      <c r="C172" s="585" t="s">
        <v>984</v>
      </c>
      <c r="D172" s="683">
        <v>0</v>
      </c>
      <c r="E172" s="683">
        <v>0</v>
      </c>
      <c r="F172" s="683">
        <v>0</v>
      </c>
      <c r="G172" s="612">
        <v>0</v>
      </c>
      <c r="H172" s="612">
        <v>0</v>
      </c>
      <c r="I172" s="612">
        <v>0</v>
      </c>
      <c r="J172" s="612">
        <v>0</v>
      </c>
      <c r="K172" s="612">
        <v>0</v>
      </c>
      <c r="L172" s="612">
        <v>0</v>
      </c>
      <c r="M172" s="612">
        <v>0</v>
      </c>
      <c r="N172" s="612">
        <v>0</v>
      </c>
      <c r="O172" s="612">
        <v>0</v>
      </c>
      <c r="P172" s="612">
        <v>0</v>
      </c>
      <c r="Q172" s="611">
        <f t="shared" si="54"/>
        <v>0</v>
      </c>
      <c r="R172" s="587">
        <f t="shared" si="54"/>
        <v>0</v>
      </c>
      <c r="S172" s="543"/>
    </row>
    <row r="173" spans="1:19" s="572" customFormat="1" ht="15.75" customHeight="1">
      <c r="A173" s="589" t="s">
        <v>1171</v>
      </c>
      <c r="B173" s="590" t="s">
        <v>991</v>
      </c>
      <c r="C173" s="591" t="s">
        <v>984</v>
      </c>
      <c r="D173" s="592">
        <v>81.668999999999997</v>
      </c>
      <c r="E173" s="592">
        <v>135.07900000000001</v>
      </c>
      <c r="F173" s="592">
        <f>F29*1.18</f>
        <v>45.590479999999999</v>
      </c>
      <c r="G173" s="592">
        <f t="shared" ref="G173:R173" si="55">G29*1.2</f>
        <v>74.180399999999992</v>
      </c>
      <c r="H173" s="593">
        <f t="shared" si="55"/>
        <v>0</v>
      </c>
      <c r="I173" s="592">
        <f t="shared" si="55"/>
        <v>76.677599999999998</v>
      </c>
      <c r="J173" s="593">
        <f t="shared" si="55"/>
        <v>0</v>
      </c>
      <c r="K173" s="592">
        <f t="shared" si="55"/>
        <v>79.225200000000001</v>
      </c>
      <c r="L173" s="593">
        <f t="shared" si="55"/>
        <v>0</v>
      </c>
      <c r="M173" s="592">
        <f t="shared" si="55"/>
        <v>81.903599999999997</v>
      </c>
      <c r="N173" s="593">
        <f t="shared" si="55"/>
        <v>0</v>
      </c>
      <c r="O173" s="592">
        <f t="shared" si="55"/>
        <v>84.645599999999988</v>
      </c>
      <c r="P173" s="593">
        <f t="shared" si="55"/>
        <v>0</v>
      </c>
      <c r="Q173" s="592">
        <f>Q29*1.2</f>
        <v>396.63240000000002</v>
      </c>
      <c r="R173" s="595">
        <f t="shared" si="55"/>
        <v>0</v>
      </c>
      <c r="S173" s="543"/>
    </row>
    <row r="174" spans="1:19" s="572" customFormat="1" ht="15.75" customHeight="1">
      <c r="A174" s="583" t="s">
        <v>1172</v>
      </c>
      <c r="B174" s="584" t="s">
        <v>993</v>
      </c>
      <c r="C174" s="585" t="s">
        <v>984</v>
      </c>
      <c r="D174" s="612">
        <v>0</v>
      </c>
      <c r="E174" s="683">
        <v>0</v>
      </c>
      <c r="F174" s="612">
        <v>0</v>
      </c>
      <c r="G174" s="612">
        <v>0</v>
      </c>
      <c r="H174" s="612">
        <v>0</v>
      </c>
      <c r="I174" s="612">
        <v>0</v>
      </c>
      <c r="J174" s="612">
        <v>0</v>
      </c>
      <c r="K174" s="612">
        <v>0</v>
      </c>
      <c r="L174" s="612">
        <v>0</v>
      </c>
      <c r="M174" s="612">
        <v>0</v>
      </c>
      <c r="N174" s="612">
        <v>0</v>
      </c>
      <c r="O174" s="612">
        <v>0</v>
      </c>
      <c r="P174" s="612">
        <v>0</v>
      </c>
      <c r="Q174" s="611">
        <f t="shared" ref="Q174:R184" si="56">O174+M174+K174+I174+G174</f>
        <v>0</v>
      </c>
      <c r="R174" s="587">
        <f t="shared" si="56"/>
        <v>0</v>
      </c>
      <c r="S174" s="543"/>
    </row>
    <row r="175" spans="1:19" s="572" customFormat="1" ht="15.75" customHeight="1">
      <c r="A175" s="589" t="s">
        <v>1173</v>
      </c>
      <c r="B175" s="590" t="s">
        <v>995</v>
      </c>
      <c r="C175" s="591" t="s">
        <v>984</v>
      </c>
      <c r="D175" s="592">
        <v>1.238</v>
      </c>
      <c r="E175" s="592">
        <v>0.17100000000000001</v>
      </c>
      <c r="F175" s="592">
        <v>0</v>
      </c>
      <c r="G175" s="593">
        <v>0</v>
      </c>
      <c r="H175" s="593">
        <v>0</v>
      </c>
      <c r="I175" s="593">
        <v>0</v>
      </c>
      <c r="J175" s="593">
        <v>0</v>
      </c>
      <c r="K175" s="593">
        <v>0</v>
      </c>
      <c r="L175" s="593">
        <v>0</v>
      </c>
      <c r="M175" s="593">
        <v>0</v>
      </c>
      <c r="N175" s="593">
        <v>0</v>
      </c>
      <c r="O175" s="593">
        <v>0</v>
      </c>
      <c r="P175" s="593">
        <v>0</v>
      </c>
      <c r="Q175" s="593">
        <f t="shared" si="56"/>
        <v>0</v>
      </c>
      <c r="R175" s="595">
        <v>0</v>
      </c>
      <c r="S175" s="543"/>
    </row>
    <row r="176" spans="1:19" s="572" customFormat="1" ht="15.75" customHeight="1">
      <c r="A176" s="583" t="s">
        <v>1174</v>
      </c>
      <c r="B176" s="584" t="s">
        <v>996</v>
      </c>
      <c r="C176" s="585" t="s">
        <v>984</v>
      </c>
      <c r="D176" s="612">
        <v>0</v>
      </c>
      <c r="E176" s="683">
        <v>0</v>
      </c>
      <c r="F176" s="612">
        <v>0</v>
      </c>
      <c r="G176" s="612">
        <v>0</v>
      </c>
      <c r="H176" s="612">
        <v>0</v>
      </c>
      <c r="I176" s="612">
        <v>0</v>
      </c>
      <c r="J176" s="612">
        <v>0</v>
      </c>
      <c r="K176" s="612">
        <v>0</v>
      </c>
      <c r="L176" s="612">
        <v>0</v>
      </c>
      <c r="M176" s="612">
        <v>0</v>
      </c>
      <c r="N176" s="612">
        <v>0</v>
      </c>
      <c r="O176" s="612">
        <v>0</v>
      </c>
      <c r="P176" s="612">
        <v>0</v>
      </c>
      <c r="Q176" s="611">
        <f t="shared" si="56"/>
        <v>0</v>
      </c>
      <c r="R176" s="587">
        <f t="shared" si="56"/>
        <v>0</v>
      </c>
      <c r="S176" s="543"/>
    </row>
    <row r="177" spans="1:19" s="572" customFormat="1" ht="15.75" customHeight="1">
      <c r="A177" s="583" t="s">
        <v>1175</v>
      </c>
      <c r="B177" s="584" t="s">
        <v>998</v>
      </c>
      <c r="C177" s="585" t="s">
        <v>984</v>
      </c>
      <c r="D177" s="612">
        <v>0</v>
      </c>
      <c r="E177" s="683">
        <v>0</v>
      </c>
      <c r="F177" s="612">
        <v>0</v>
      </c>
      <c r="G177" s="612">
        <v>0</v>
      </c>
      <c r="H177" s="612">
        <v>0</v>
      </c>
      <c r="I177" s="612">
        <v>0</v>
      </c>
      <c r="J177" s="612">
        <v>0</v>
      </c>
      <c r="K177" s="612">
        <v>0</v>
      </c>
      <c r="L177" s="612">
        <v>0</v>
      </c>
      <c r="M177" s="612">
        <v>0</v>
      </c>
      <c r="N177" s="612">
        <v>0</v>
      </c>
      <c r="O177" s="612">
        <v>0</v>
      </c>
      <c r="P177" s="612">
        <v>0</v>
      </c>
      <c r="Q177" s="611">
        <f t="shared" si="56"/>
        <v>0</v>
      </c>
      <c r="R177" s="587">
        <f t="shared" si="56"/>
        <v>0</v>
      </c>
      <c r="S177" s="543"/>
    </row>
    <row r="178" spans="1:19" s="572" customFormat="1" ht="15.75" customHeight="1">
      <c r="A178" s="583" t="s">
        <v>1176</v>
      </c>
      <c r="B178" s="588" t="s">
        <v>1000</v>
      </c>
      <c r="C178" s="585" t="s">
        <v>984</v>
      </c>
      <c r="D178" s="612">
        <v>0</v>
      </c>
      <c r="E178" s="683">
        <v>0</v>
      </c>
      <c r="F178" s="612">
        <v>0</v>
      </c>
      <c r="G178" s="612">
        <v>0</v>
      </c>
      <c r="H178" s="612">
        <v>0</v>
      </c>
      <c r="I178" s="612">
        <v>0</v>
      </c>
      <c r="J178" s="612">
        <v>0</v>
      </c>
      <c r="K178" s="612">
        <v>0</v>
      </c>
      <c r="L178" s="612">
        <v>0</v>
      </c>
      <c r="M178" s="612">
        <v>0</v>
      </c>
      <c r="N178" s="612">
        <v>0</v>
      </c>
      <c r="O178" s="612">
        <v>0</v>
      </c>
      <c r="P178" s="612">
        <v>0</v>
      </c>
      <c r="Q178" s="611">
        <f t="shared" si="56"/>
        <v>0</v>
      </c>
      <c r="R178" s="587">
        <f t="shared" si="56"/>
        <v>0</v>
      </c>
      <c r="S178" s="543"/>
    </row>
    <row r="179" spans="1:19" s="572" customFormat="1" ht="15.75" customHeight="1">
      <c r="A179" s="583" t="s">
        <v>1177</v>
      </c>
      <c r="B179" s="599" t="s">
        <v>1002</v>
      </c>
      <c r="C179" s="585" t="s">
        <v>984</v>
      </c>
      <c r="D179" s="612">
        <v>0</v>
      </c>
      <c r="E179" s="683">
        <v>0</v>
      </c>
      <c r="F179" s="612">
        <v>0</v>
      </c>
      <c r="G179" s="612">
        <v>0</v>
      </c>
      <c r="H179" s="612">
        <v>0</v>
      </c>
      <c r="I179" s="612">
        <v>0</v>
      </c>
      <c r="J179" s="612">
        <v>0</v>
      </c>
      <c r="K179" s="612">
        <v>0</v>
      </c>
      <c r="L179" s="612">
        <v>0</v>
      </c>
      <c r="M179" s="612">
        <v>0</v>
      </c>
      <c r="N179" s="612">
        <v>0</v>
      </c>
      <c r="O179" s="612">
        <v>0</v>
      </c>
      <c r="P179" s="612">
        <v>0</v>
      </c>
      <c r="Q179" s="611">
        <f t="shared" si="56"/>
        <v>0</v>
      </c>
      <c r="R179" s="587">
        <f t="shared" si="56"/>
        <v>0</v>
      </c>
      <c r="S179" s="543"/>
    </row>
    <row r="180" spans="1:19" s="572" customFormat="1" ht="15.75" customHeight="1">
      <c r="A180" s="583" t="s">
        <v>1178</v>
      </c>
      <c r="B180" s="599" t="s">
        <v>1004</v>
      </c>
      <c r="C180" s="585" t="s">
        <v>984</v>
      </c>
      <c r="D180" s="612">
        <v>0</v>
      </c>
      <c r="E180" s="683">
        <v>0</v>
      </c>
      <c r="F180" s="612">
        <v>0</v>
      </c>
      <c r="G180" s="612">
        <v>0</v>
      </c>
      <c r="H180" s="612">
        <v>0</v>
      </c>
      <c r="I180" s="612">
        <v>0</v>
      </c>
      <c r="J180" s="612">
        <v>0</v>
      </c>
      <c r="K180" s="612">
        <v>0</v>
      </c>
      <c r="L180" s="612">
        <v>0</v>
      </c>
      <c r="M180" s="612">
        <v>0</v>
      </c>
      <c r="N180" s="612">
        <v>0</v>
      </c>
      <c r="O180" s="612">
        <v>0</v>
      </c>
      <c r="P180" s="612">
        <v>0</v>
      </c>
      <c r="Q180" s="611">
        <f t="shared" si="56"/>
        <v>0</v>
      </c>
      <c r="R180" s="587">
        <f t="shared" si="56"/>
        <v>0</v>
      </c>
      <c r="S180" s="543"/>
    </row>
    <row r="181" spans="1:19" s="572" customFormat="1" ht="15.75" customHeight="1">
      <c r="A181" s="583" t="s">
        <v>1179</v>
      </c>
      <c r="B181" s="685" t="s">
        <v>1180</v>
      </c>
      <c r="C181" s="585" t="s">
        <v>984</v>
      </c>
      <c r="D181" s="612">
        <v>0</v>
      </c>
      <c r="E181" s="683">
        <v>0</v>
      </c>
      <c r="F181" s="612">
        <v>0</v>
      </c>
      <c r="G181" s="612">
        <v>0</v>
      </c>
      <c r="H181" s="612">
        <v>0</v>
      </c>
      <c r="I181" s="612">
        <v>0</v>
      </c>
      <c r="J181" s="612">
        <v>0</v>
      </c>
      <c r="K181" s="612">
        <v>0</v>
      </c>
      <c r="L181" s="612">
        <v>0</v>
      </c>
      <c r="M181" s="612">
        <v>0</v>
      </c>
      <c r="N181" s="612">
        <v>0</v>
      </c>
      <c r="O181" s="612">
        <v>0</v>
      </c>
      <c r="P181" s="612">
        <v>0</v>
      </c>
      <c r="Q181" s="611">
        <f t="shared" si="56"/>
        <v>0</v>
      </c>
      <c r="R181" s="587">
        <f t="shared" si="56"/>
        <v>0</v>
      </c>
      <c r="S181" s="543"/>
    </row>
    <row r="182" spans="1:19" s="572" customFormat="1" ht="15.75" customHeight="1">
      <c r="A182" s="583" t="s">
        <v>1181</v>
      </c>
      <c r="B182" s="610" t="s">
        <v>1182</v>
      </c>
      <c r="C182" s="585" t="s">
        <v>984</v>
      </c>
      <c r="D182" s="612">
        <v>0</v>
      </c>
      <c r="E182" s="683">
        <v>0</v>
      </c>
      <c r="F182" s="612">
        <v>0</v>
      </c>
      <c r="G182" s="612">
        <v>0</v>
      </c>
      <c r="H182" s="612">
        <v>0</v>
      </c>
      <c r="I182" s="612">
        <v>0</v>
      </c>
      <c r="J182" s="612">
        <v>0</v>
      </c>
      <c r="K182" s="612">
        <v>0</v>
      </c>
      <c r="L182" s="612">
        <v>0</v>
      </c>
      <c r="M182" s="612">
        <v>0</v>
      </c>
      <c r="N182" s="612">
        <v>0</v>
      </c>
      <c r="O182" s="612">
        <v>0</v>
      </c>
      <c r="P182" s="612">
        <v>0</v>
      </c>
      <c r="Q182" s="611">
        <f t="shared" si="56"/>
        <v>0</v>
      </c>
      <c r="R182" s="587">
        <f t="shared" si="56"/>
        <v>0</v>
      </c>
      <c r="S182" s="543"/>
    </row>
    <row r="183" spans="1:19" s="572" customFormat="1" ht="15.75" customHeight="1">
      <c r="A183" s="583" t="s">
        <v>1183</v>
      </c>
      <c r="B183" s="610" t="s">
        <v>1184</v>
      </c>
      <c r="C183" s="585" t="s">
        <v>984</v>
      </c>
      <c r="D183" s="612">
        <v>0</v>
      </c>
      <c r="E183" s="683">
        <v>0</v>
      </c>
      <c r="F183" s="612">
        <v>0</v>
      </c>
      <c r="G183" s="612">
        <v>0</v>
      </c>
      <c r="H183" s="612">
        <v>0</v>
      </c>
      <c r="I183" s="612">
        <v>0</v>
      </c>
      <c r="J183" s="612">
        <v>0</v>
      </c>
      <c r="K183" s="612">
        <v>0</v>
      </c>
      <c r="L183" s="612">
        <v>0</v>
      </c>
      <c r="M183" s="612">
        <v>0</v>
      </c>
      <c r="N183" s="612">
        <v>0</v>
      </c>
      <c r="O183" s="612">
        <v>0</v>
      </c>
      <c r="P183" s="612">
        <v>0</v>
      </c>
      <c r="Q183" s="611">
        <f t="shared" si="56"/>
        <v>0</v>
      </c>
      <c r="R183" s="587">
        <f t="shared" si="56"/>
        <v>0</v>
      </c>
      <c r="S183" s="543"/>
    </row>
    <row r="184" spans="1:19" s="572" customFormat="1" ht="15.75" customHeight="1">
      <c r="A184" s="589" t="s">
        <v>1185</v>
      </c>
      <c r="B184" s="590" t="s">
        <v>1006</v>
      </c>
      <c r="C184" s="591" t="s">
        <v>984</v>
      </c>
      <c r="D184" s="592">
        <v>5.8760000000000003</v>
      </c>
      <c r="E184" s="592">
        <v>53.347000000000001</v>
      </c>
      <c r="F184" s="592">
        <f>F37*1.18</f>
        <v>0</v>
      </c>
      <c r="G184" s="593">
        <v>0</v>
      </c>
      <c r="H184" s="593">
        <v>0</v>
      </c>
      <c r="I184" s="593">
        <v>0</v>
      </c>
      <c r="J184" s="593">
        <v>0</v>
      </c>
      <c r="K184" s="593">
        <v>0</v>
      </c>
      <c r="L184" s="593">
        <v>0</v>
      </c>
      <c r="M184" s="593">
        <v>0</v>
      </c>
      <c r="N184" s="593">
        <v>0</v>
      </c>
      <c r="O184" s="593">
        <v>0</v>
      </c>
      <c r="P184" s="593">
        <v>0</v>
      </c>
      <c r="Q184" s="593">
        <f t="shared" si="56"/>
        <v>0</v>
      </c>
      <c r="R184" s="595">
        <v>0</v>
      </c>
      <c r="S184" s="543"/>
    </row>
    <row r="185" spans="1:19" s="572" customFormat="1" ht="15.75" customHeight="1">
      <c r="A185" s="615" t="s">
        <v>1186</v>
      </c>
      <c r="B185" s="664" t="s">
        <v>1187</v>
      </c>
      <c r="C185" s="617" t="s">
        <v>984</v>
      </c>
      <c r="D185" s="665">
        <v>76.519000000000005</v>
      </c>
      <c r="E185" s="665">
        <v>104.79599999999999</v>
      </c>
      <c r="F185" s="665">
        <f>F190+F194+F195+F196+F198+F199+F200+F202</f>
        <v>40.804437280000002</v>
      </c>
      <c r="G185" s="665">
        <f t="shared" ref="G185:R185" si="57">G190+G194+G195+G196+G198+G199+G200+G202+G191</f>
        <v>67.413399999999996</v>
      </c>
      <c r="H185" s="665">
        <f t="shared" si="57"/>
        <v>0</v>
      </c>
      <c r="I185" s="665">
        <f t="shared" si="57"/>
        <v>69.911599999999993</v>
      </c>
      <c r="J185" s="665">
        <f t="shared" si="57"/>
        <v>0</v>
      </c>
      <c r="K185" s="665">
        <f t="shared" si="57"/>
        <v>72.511200000000002</v>
      </c>
      <c r="L185" s="665">
        <f t="shared" si="57"/>
        <v>0</v>
      </c>
      <c r="M185" s="665">
        <f t="shared" si="57"/>
        <v>75.20859999999999</v>
      </c>
      <c r="N185" s="665">
        <f t="shared" si="57"/>
        <v>0</v>
      </c>
      <c r="O185" s="665">
        <f t="shared" si="57"/>
        <v>78.008600000000001</v>
      </c>
      <c r="P185" s="665">
        <f t="shared" si="57"/>
        <v>0</v>
      </c>
      <c r="Q185" s="665">
        <f t="shared" si="57"/>
        <v>363.0533999999999</v>
      </c>
      <c r="R185" s="667">
        <f t="shared" si="57"/>
        <v>0</v>
      </c>
      <c r="S185" s="543"/>
    </row>
    <row r="186" spans="1:19" s="572" customFormat="1" ht="15.75" customHeight="1">
      <c r="A186" s="589" t="s">
        <v>1188</v>
      </c>
      <c r="B186" s="686" t="s">
        <v>1189</v>
      </c>
      <c r="C186" s="591" t="s">
        <v>984</v>
      </c>
      <c r="D186" s="597">
        <v>0</v>
      </c>
      <c r="E186" s="633">
        <v>0</v>
      </c>
      <c r="F186" s="597">
        <v>0</v>
      </c>
      <c r="G186" s="597">
        <f>G54*1.2</f>
        <v>0</v>
      </c>
      <c r="H186" s="593">
        <v>0</v>
      </c>
      <c r="I186" s="597">
        <f>I54*1.2</f>
        <v>0</v>
      </c>
      <c r="J186" s="593">
        <v>0</v>
      </c>
      <c r="K186" s="597">
        <f>K54*1.2</f>
        <v>0</v>
      </c>
      <c r="L186" s="593">
        <v>0</v>
      </c>
      <c r="M186" s="597">
        <f>M54*1.2</f>
        <v>0</v>
      </c>
      <c r="N186" s="593">
        <v>0</v>
      </c>
      <c r="O186" s="597">
        <f>O54*1.2</f>
        <v>0</v>
      </c>
      <c r="P186" s="593">
        <v>0</v>
      </c>
      <c r="Q186" s="597">
        <f>Q54*1.2</f>
        <v>0</v>
      </c>
      <c r="R186" s="629">
        <f t="shared" ref="R186" si="58">F186</f>
        <v>0</v>
      </c>
      <c r="S186" s="543"/>
    </row>
    <row r="187" spans="1:19" s="572" customFormat="1" ht="15.75" customHeight="1">
      <c r="A187" s="583" t="s">
        <v>1190</v>
      </c>
      <c r="B187" s="685" t="s">
        <v>1191</v>
      </c>
      <c r="C187" s="585" t="s">
        <v>984</v>
      </c>
      <c r="D187" s="612">
        <v>0</v>
      </c>
      <c r="E187" s="701"/>
      <c r="F187" s="683">
        <v>0</v>
      </c>
      <c r="G187" s="612">
        <v>0</v>
      </c>
      <c r="H187" s="612">
        <v>0</v>
      </c>
      <c r="I187" s="612">
        <v>0</v>
      </c>
      <c r="J187" s="612">
        <v>0</v>
      </c>
      <c r="K187" s="612">
        <v>0</v>
      </c>
      <c r="L187" s="612">
        <v>0</v>
      </c>
      <c r="M187" s="612">
        <v>0</v>
      </c>
      <c r="N187" s="612">
        <v>0</v>
      </c>
      <c r="O187" s="612">
        <v>0</v>
      </c>
      <c r="P187" s="612">
        <v>0</v>
      </c>
      <c r="Q187" s="611">
        <f t="shared" ref="Q187:R189" si="59">O187+M187+K187+I187+G187</f>
        <v>0</v>
      </c>
      <c r="R187" s="587">
        <f t="shared" si="59"/>
        <v>0</v>
      </c>
      <c r="S187" s="543"/>
    </row>
    <row r="188" spans="1:19" s="572" customFormat="1" ht="15.75" customHeight="1">
      <c r="A188" s="583" t="s">
        <v>1192</v>
      </c>
      <c r="B188" s="610" t="s">
        <v>1193</v>
      </c>
      <c r="C188" s="585" t="s">
        <v>984</v>
      </c>
      <c r="D188" s="612">
        <v>0</v>
      </c>
      <c r="E188" s="683">
        <v>0</v>
      </c>
      <c r="F188" s="683">
        <v>0</v>
      </c>
      <c r="G188" s="612">
        <v>0</v>
      </c>
      <c r="H188" s="612">
        <v>0</v>
      </c>
      <c r="I188" s="612">
        <v>0</v>
      </c>
      <c r="J188" s="612">
        <v>0</v>
      </c>
      <c r="K188" s="612">
        <v>0</v>
      </c>
      <c r="L188" s="612">
        <v>0</v>
      </c>
      <c r="M188" s="612">
        <v>0</v>
      </c>
      <c r="N188" s="612">
        <v>0</v>
      </c>
      <c r="O188" s="612">
        <v>0</v>
      </c>
      <c r="P188" s="612">
        <v>0</v>
      </c>
      <c r="Q188" s="611">
        <f t="shared" si="59"/>
        <v>0</v>
      </c>
      <c r="R188" s="587">
        <f t="shared" si="59"/>
        <v>0</v>
      </c>
      <c r="S188" s="543"/>
    </row>
    <row r="189" spans="1:19" s="572" customFormat="1" ht="15.75" customHeight="1">
      <c r="A189" s="583" t="s">
        <v>1194</v>
      </c>
      <c r="B189" s="610" t="s">
        <v>1195</v>
      </c>
      <c r="C189" s="585" t="s">
        <v>984</v>
      </c>
      <c r="D189" s="612">
        <v>0</v>
      </c>
      <c r="E189" s="683">
        <v>0</v>
      </c>
      <c r="F189" s="683">
        <v>0</v>
      </c>
      <c r="G189" s="612">
        <v>0</v>
      </c>
      <c r="H189" s="612">
        <v>0</v>
      </c>
      <c r="I189" s="612">
        <v>0</v>
      </c>
      <c r="J189" s="612">
        <v>0</v>
      </c>
      <c r="K189" s="612">
        <v>0</v>
      </c>
      <c r="L189" s="612">
        <v>0</v>
      </c>
      <c r="M189" s="612">
        <v>0</v>
      </c>
      <c r="N189" s="612">
        <v>0</v>
      </c>
      <c r="O189" s="612">
        <v>0</v>
      </c>
      <c r="P189" s="612">
        <v>0</v>
      </c>
      <c r="Q189" s="611">
        <f t="shared" si="59"/>
        <v>0</v>
      </c>
      <c r="R189" s="587">
        <f t="shared" si="59"/>
        <v>0</v>
      </c>
      <c r="S189" s="543"/>
    </row>
    <row r="190" spans="1:19" s="572" customFormat="1" ht="15.75" customHeight="1">
      <c r="A190" s="589" t="s">
        <v>1196</v>
      </c>
      <c r="B190" s="621" t="s">
        <v>1197</v>
      </c>
      <c r="C190" s="591" t="s">
        <v>984</v>
      </c>
      <c r="D190" s="634">
        <v>11.731</v>
      </c>
      <c r="E190" s="634">
        <v>17.119</v>
      </c>
      <c r="F190" s="663">
        <f>F57*1.2</f>
        <v>0</v>
      </c>
      <c r="G190" s="663">
        <f t="shared" ref="G190:R190" si="60">G57*1.2</f>
        <v>17.378399999999999</v>
      </c>
      <c r="H190" s="633">
        <f t="shared" si="60"/>
        <v>0</v>
      </c>
      <c r="I190" s="663">
        <f t="shared" si="60"/>
        <v>18.0732</v>
      </c>
      <c r="J190" s="633">
        <f t="shared" si="60"/>
        <v>0</v>
      </c>
      <c r="K190" s="663">
        <f t="shared" si="60"/>
        <v>18.7956</v>
      </c>
      <c r="L190" s="633">
        <f t="shared" si="60"/>
        <v>0</v>
      </c>
      <c r="M190" s="663">
        <f t="shared" si="60"/>
        <v>19.547999999999998</v>
      </c>
      <c r="N190" s="633">
        <f t="shared" si="60"/>
        <v>0</v>
      </c>
      <c r="O190" s="663">
        <f t="shared" si="60"/>
        <v>20.330400000000001</v>
      </c>
      <c r="P190" s="633">
        <f t="shared" si="60"/>
        <v>0</v>
      </c>
      <c r="Q190" s="663">
        <f t="shared" si="60"/>
        <v>94.125599999999977</v>
      </c>
      <c r="R190" s="629">
        <f t="shared" si="60"/>
        <v>0</v>
      </c>
      <c r="S190" s="543"/>
    </row>
    <row r="191" spans="1:19" s="572" customFormat="1" ht="15.75" customHeight="1">
      <c r="A191" s="583" t="s">
        <v>1198</v>
      </c>
      <c r="B191" s="685" t="s">
        <v>1199</v>
      </c>
      <c r="C191" s="585" t="s">
        <v>984</v>
      </c>
      <c r="D191" s="683">
        <v>0</v>
      </c>
      <c r="E191" s="701">
        <v>0</v>
      </c>
      <c r="F191" s="683">
        <v>0</v>
      </c>
      <c r="G191" s="612">
        <v>0</v>
      </c>
      <c r="H191" s="612">
        <v>0</v>
      </c>
      <c r="I191" s="612">
        <v>0</v>
      </c>
      <c r="J191" s="612">
        <v>0</v>
      </c>
      <c r="K191" s="612">
        <v>0</v>
      </c>
      <c r="L191" s="612">
        <v>0</v>
      </c>
      <c r="M191" s="612">
        <v>0</v>
      </c>
      <c r="N191" s="612">
        <v>0</v>
      </c>
      <c r="O191" s="612">
        <v>0</v>
      </c>
      <c r="P191" s="612">
        <v>0</v>
      </c>
      <c r="Q191" s="611">
        <f t="shared" ref="Q191:R202" si="61">O191+M191+K191+I191+G191</f>
        <v>0</v>
      </c>
      <c r="R191" s="587">
        <f t="shared" si="61"/>
        <v>0</v>
      </c>
      <c r="S191" s="543"/>
    </row>
    <row r="192" spans="1:19" s="572" customFormat="1" ht="15.75" customHeight="1">
      <c r="A192" s="583" t="s">
        <v>1200</v>
      </c>
      <c r="B192" s="685" t="s">
        <v>1201</v>
      </c>
      <c r="C192" s="585" t="s">
        <v>984</v>
      </c>
      <c r="D192" s="683">
        <v>0</v>
      </c>
      <c r="E192" s="683">
        <v>1.4E-2</v>
      </c>
      <c r="F192" s="683">
        <v>0</v>
      </c>
      <c r="G192" s="612">
        <v>0</v>
      </c>
      <c r="H192" s="612">
        <v>0</v>
      </c>
      <c r="I192" s="612">
        <v>0</v>
      </c>
      <c r="J192" s="612">
        <v>0</v>
      </c>
      <c r="K192" s="612">
        <v>0</v>
      </c>
      <c r="L192" s="612">
        <v>0</v>
      </c>
      <c r="M192" s="612">
        <v>0</v>
      </c>
      <c r="N192" s="612">
        <v>0</v>
      </c>
      <c r="O192" s="612">
        <v>0</v>
      </c>
      <c r="P192" s="612">
        <v>0</v>
      </c>
      <c r="Q192" s="611">
        <f t="shared" si="61"/>
        <v>0</v>
      </c>
      <c r="R192" s="587">
        <f t="shared" si="61"/>
        <v>0</v>
      </c>
      <c r="S192" s="543"/>
    </row>
    <row r="193" spans="1:19" s="572" customFormat="1" ht="15.75" customHeight="1">
      <c r="A193" s="583" t="s">
        <v>1202</v>
      </c>
      <c r="B193" s="685" t="s">
        <v>1203</v>
      </c>
      <c r="C193" s="585" t="s">
        <v>984</v>
      </c>
      <c r="D193" s="683">
        <v>0</v>
      </c>
      <c r="E193" s="683">
        <v>0</v>
      </c>
      <c r="F193" s="683">
        <v>0</v>
      </c>
      <c r="G193" s="612">
        <v>0</v>
      </c>
      <c r="H193" s="612">
        <v>0</v>
      </c>
      <c r="I193" s="612">
        <v>0</v>
      </c>
      <c r="J193" s="612">
        <v>0</v>
      </c>
      <c r="K193" s="612">
        <v>0</v>
      </c>
      <c r="L193" s="612">
        <v>0</v>
      </c>
      <c r="M193" s="612">
        <v>0</v>
      </c>
      <c r="N193" s="612">
        <v>0</v>
      </c>
      <c r="O193" s="612">
        <v>0</v>
      </c>
      <c r="P193" s="612">
        <v>0</v>
      </c>
      <c r="Q193" s="611">
        <f t="shared" si="61"/>
        <v>0</v>
      </c>
      <c r="R193" s="587">
        <f t="shared" si="61"/>
        <v>0</v>
      </c>
      <c r="S193" s="543"/>
    </row>
    <row r="194" spans="1:19" s="572" customFormat="1" ht="15.75" customHeight="1">
      <c r="A194" s="589" t="s">
        <v>1204</v>
      </c>
      <c r="B194" s="686" t="s">
        <v>1205</v>
      </c>
      <c r="C194" s="591" t="s">
        <v>984</v>
      </c>
      <c r="D194" s="663">
        <v>28.039000000000001</v>
      </c>
      <c r="E194" s="663">
        <v>25.187999999999999</v>
      </c>
      <c r="F194" s="663">
        <f>9.43*1.18</f>
        <v>11.1274</v>
      </c>
      <c r="G194" s="663">
        <v>16.851599999999998</v>
      </c>
      <c r="H194" s="593">
        <v>0</v>
      </c>
      <c r="I194" s="663">
        <v>17.526</v>
      </c>
      <c r="J194" s="593">
        <v>0</v>
      </c>
      <c r="K194" s="663">
        <v>18.226800000000001</v>
      </c>
      <c r="L194" s="593">
        <v>0</v>
      </c>
      <c r="M194" s="663">
        <v>18.956399999999999</v>
      </c>
      <c r="N194" s="593">
        <v>0</v>
      </c>
      <c r="O194" s="663">
        <v>19.714799999999997</v>
      </c>
      <c r="P194" s="593">
        <v>0</v>
      </c>
      <c r="Q194" s="663">
        <f t="shared" si="61"/>
        <v>91.275599999999997</v>
      </c>
      <c r="R194" s="629">
        <f t="shared" si="61"/>
        <v>0</v>
      </c>
      <c r="S194" s="543"/>
    </row>
    <row r="195" spans="1:19" s="572" customFormat="1" ht="15.75" customHeight="1">
      <c r="A195" s="589" t="s">
        <v>1206</v>
      </c>
      <c r="B195" s="686" t="s">
        <v>1207</v>
      </c>
      <c r="C195" s="591" t="s">
        <v>984</v>
      </c>
      <c r="D195" s="663">
        <v>7.78</v>
      </c>
      <c r="E195" s="663">
        <v>7.9450000000000003</v>
      </c>
      <c r="F195" s="663">
        <f>2.864896*1.18</f>
        <v>3.3805772799999998</v>
      </c>
      <c r="G195" s="663">
        <v>4.6116000000000001</v>
      </c>
      <c r="H195" s="593">
        <v>0</v>
      </c>
      <c r="I195" s="663">
        <v>4.7963999999999993</v>
      </c>
      <c r="J195" s="593">
        <v>0</v>
      </c>
      <c r="K195" s="663">
        <v>4.9883999999999995</v>
      </c>
      <c r="L195" s="593">
        <v>0</v>
      </c>
      <c r="M195" s="663">
        <v>5.1876000000000007</v>
      </c>
      <c r="N195" s="593">
        <v>0</v>
      </c>
      <c r="O195" s="663">
        <v>5.3952</v>
      </c>
      <c r="P195" s="593">
        <v>0</v>
      </c>
      <c r="Q195" s="663">
        <f t="shared" si="61"/>
        <v>24.979199999999999</v>
      </c>
      <c r="R195" s="629">
        <f t="shared" si="61"/>
        <v>0</v>
      </c>
      <c r="S195" s="543"/>
    </row>
    <row r="196" spans="1:19" s="572" customFormat="1" ht="15.75" customHeight="1">
      <c r="A196" s="589" t="s">
        <v>1208</v>
      </c>
      <c r="B196" s="686" t="s">
        <v>1209</v>
      </c>
      <c r="C196" s="591" t="s">
        <v>984</v>
      </c>
      <c r="D196" s="663">
        <v>14.56</v>
      </c>
      <c r="E196" s="663">
        <v>9.4860000000000007</v>
      </c>
      <c r="F196" s="663">
        <f>(F70*1.18)+F197</f>
        <v>0.72687999999999997</v>
      </c>
      <c r="G196" s="663">
        <f t="shared" ref="G196:P196" si="62">(G130+G70)*1.2</f>
        <v>7.0380000000000003</v>
      </c>
      <c r="H196" s="633">
        <f t="shared" si="62"/>
        <v>0</v>
      </c>
      <c r="I196" s="663">
        <f t="shared" si="62"/>
        <v>7.0943999999999994</v>
      </c>
      <c r="J196" s="633">
        <f t="shared" si="62"/>
        <v>0</v>
      </c>
      <c r="K196" s="663">
        <f t="shared" si="62"/>
        <v>7.1532</v>
      </c>
      <c r="L196" s="633">
        <f t="shared" si="62"/>
        <v>0</v>
      </c>
      <c r="M196" s="663">
        <f t="shared" si="62"/>
        <v>7.2107999999999999</v>
      </c>
      <c r="N196" s="633">
        <f t="shared" si="62"/>
        <v>0</v>
      </c>
      <c r="O196" s="663">
        <f t="shared" si="62"/>
        <v>7.2671999999999999</v>
      </c>
      <c r="P196" s="633">
        <f t="shared" si="62"/>
        <v>0</v>
      </c>
      <c r="Q196" s="663">
        <f t="shared" si="61"/>
        <v>35.763599999999997</v>
      </c>
      <c r="R196" s="629">
        <f t="shared" si="61"/>
        <v>0</v>
      </c>
      <c r="S196" s="543"/>
    </row>
    <row r="197" spans="1:19" s="572" customFormat="1" ht="15.75" customHeight="1">
      <c r="A197" s="589" t="s">
        <v>1210</v>
      </c>
      <c r="B197" s="621" t="s">
        <v>1211</v>
      </c>
      <c r="C197" s="591" t="s">
        <v>984</v>
      </c>
      <c r="D197" s="663">
        <v>3.5150000000000001</v>
      </c>
      <c r="E197" s="663">
        <v>3.3330000000000002</v>
      </c>
      <c r="F197" s="663">
        <f>F130*1.18</f>
        <v>0.34809999999999997</v>
      </c>
      <c r="G197" s="663">
        <f t="shared" ref="G197:P197" si="63">G130*1.2</f>
        <v>7.0056000000000003</v>
      </c>
      <c r="H197" s="633">
        <f t="shared" si="63"/>
        <v>0</v>
      </c>
      <c r="I197" s="663">
        <f t="shared" si="63"/>
        <v>7.0619999999999994</v>
      </c>
      <c r="J197" s="633">
        <f t="shared" si="63"/>
        <v>0</v>
      </c>
      <c r="K197" s="663">
        <f t="shared" si="63"/>
        <v>7.1208</v>
      </c>
      <c r="L197" s="633">
        <f t="shared" si="63"/>
        <v>0</v>
      </c>
      <c r="M197" s="663">
        <f t="shared" si="63"/>
        <v>7.1783999999999999</v>
      </c>
      <c r="N197" s="633">
        <f t="shared" si="63"/>
        <v>0</v>
      </c>
      <c r="O197" s="663">
        <f t="shared" si="63"/>
        <v>7.2347999999999999</v>
      </c>
      <c r="P197" s="633">
        <f t="shared" si="63"/>
        <v>0</v>
      </c>
      <c r="Q197" s="663">
        <f t="shared" si="61"/>
        <v>35.601599999999998</v>
      </c>
      <c r="R197" s="629">
        <f t="shared" si="61"/>
        <v>0</v>
      </c>
      <c r="S197" s="543"/>
    </row>
    <row r="198" spans="1:19" s="572" customFormat="1" ht="15.75" customHeight="1">
      <c r="A198" s="589" t="s">
        <v>1212</v>
      </c>
      <c r="B198" s="686" t="s">
        <v>1213</v>
      </c>
      <c r="C198" s="591" t="s">
        <v>984</v>
      </c>
      <c r="D198" s="663">
        <v>6.2039999999999997</v>
      </c>
      <c r="E198" s="663">
        <v>10.272</v>
      </c>
      <c r="F198" s="663">
        <f>F60*1.18</f>
        <v>6.8746799999999988</v>
      </c>
      <c r="G198" s="663">
        <f t="shared" ref="G198:P198" si="64">G60*1.2</f>
        <v>2.8943999999999996</v>
      </c>
      <c r="H198" s="633">
        <f t="shared" si="64"/>
        <v>0</v>
      </c>
      <c r="I198" s="663">
        <f t="shared" si="64"/>
        <v>3.0371999999999999</v>
      </c>
      <c r="J198" s="633">
        <f t="shared" si="64"/>
        <v>0</v>
      </c>
      <c r="K198" s="663">
        <f t="shared" si="64"/>
        <v>3.1859999999999995</v>
      </c>
      <c r="L198" s="633">
        <f t="shared" si="64"/>
        <v>0</v>
      </c>
      <c r="M198" s="663">
        <f t="shared" si="64"/>
        <v>3.3395999999999999</v>
      </c>
      <c r="N198" s="633">
        <f t="shared" si="64"/>
        <v>0</v>
      </c>
      <c r="O198" s="663">
        <f t="shared" si="64"/>
        <v>3.4943999999999997</v>
      </c>
      <c r="P198" s="633">
        <f t="shared" si="64"/>
        <v>0</v>
      </c>
      <c r="Q198" s="663">
        <f t="shared" si="61"/>
        <v>15.951599999999999</v>
      </c>
      <c r="R198" s="629">
        <f t="shared" si="61"/>
        <v>0</v>
      </c>
      <c r="S198" s="543"/>
    </row>
    <row r="199" spans="1:19" s="572" customFormat="1" ht="15.75" customHeight="1">
      <c r="A199" s="589" t="s">
        <v>1214</v>
      </c>
      <c r="B199" s="686" t="s">
        <v>1215</v>
      </c>
      <c r="C199" s="591" t="s">
        <v>984</v>
      </c>
      <c r="D199" s="663">
        <v>5.1310000000000002</v>
      </c>
      <c r="E199" s="663">
        <v>8.4179999999999993</v>
      </c>
      <c r="F199" s="663">
        <f>(F67*1.18)</f>
        <v>0</v>
      </c>
      <c r="G199" s="633">
        <f t="shared" ref="G199:P199" si="65">G67*1.2</f>
        <v>0</v>
      </c>
      <c r="H199" s="633">
        <f t="shared" si="65"/>
        <v>0</v>
      </c>
      <c r="I199" s="633">
        <f t="shared" si="65"/>
        <v>0</v>
      </c>
      <c r="J199" s="633">
        <f t="shared" si="65"/>
        <v>0</v>
      </c>
      <c r="K199" s="633">
        <f t="shared" si="65"/>
        <v>0</v>
      </c>
      <c r="L199" s="633">
        <f t="shared" si="65"/>
        <v>0</v>
      </c>
      <c r="M199" s="633">
        <f t="shared" si="65"/>
        <v>0</v>
      </c>
      <c r="N199" s="633">
        <f t="shared" si="65"/>
        <v>0</v>
      </c>
      <c r="O199" s="633">
        <f t="shared" si="65"/>
        <v>0</v>
      </c>
      <c r="P199" s="633">
        <f t="shared" si="65"/>
        <v>0</v>
      </c>
      <c r="Q199" s="633">
        <f t="shared" si="61"/>
        <v>0</v>
      </c>
      <c r="R199" s="629">
        <f t="shared" si="61"/>
        <v>0</v>
      </c>
      <c r="S199" s="543"/>
    </row>
    <row r="200" spans="1:19" s="572" customFormat="1" ht="15.75" customHeight="1">
      <c r="A200" s="589" t="s">
        <v>1216</v>
      </c>
      <c r="B200" s="686" t="s">
        <v>1217</v>
      </c>
      <c r="C200" s="591" t="s">
        <v>984</v>
      </c>
      <c r="D200" s="663">
        <v>2.0329999999999999</v>
      </c>
      <c r="E200" s="663">
        <v>5.13</v>
      </c>
      <c r="F200" s="663">
        <f>F75*1.18</f>
        <v>0</v>
      </c>
      <c r="G200" s="633">
        <f t="shared" ref="G200:P200" si="66">G75*1.2</f>
        <v>0</v>
      </c>
      <c r="H200" s="633">
        <f t="shared" si="66"/>
        <v>0</v>
      </c>
      <c r="I200" s="633">
        <f t="shared" si="66"/>
        <v>0</v>
      </c>
      <c r="J200" s="633">
        <f t="shared" si="66"/>
        <v>0</v>
      </c>
      <c r="K200" s="633">
        <f t="shared" si="66"/>
        <v>0</v>
      </c>
      <c r="L200" s="633">
        <f t="shared" si="66"/>
        <v>0</v>
      </c>
      <c r="M200" s="633">
        <f t="shared" si="66"/>
        <v>0</v>
      </c>
      <c r="N200" s="633">
        <f t="shared" si="66"/>
        <v>0</v>
      </c>
      <c r="O200" s="633">
        <f t="shared" si="66"/>
        <v>0</v>
      </c>
      <c r="P200" s="633">
        <f t="shared" si="66"/>
        <v>0</v>
      </c>
      <c r="Q200" s="633">
        <f t="shared" si="61"/>
        <v>0</v>
      </c>
      <c r="R200" s="629">
        <f t="shared" si="61"/>
        <v>0</v>
      </c>
      <c r="S200" s="543"/>
    </row>
    <row r="201" spans="1:19" s="572" customFormat="1" ht="15.75" customHeight="1">
      <c r="A201" s="583" t="s">
        <v>1218</v>
      </c>
      <c r="B201" s="685" t="s">
        <v>1219</v>
      </c>
      <c r="C201" s="585" t="s">
        <v>984</v>
      </c>
      <c r="D201" s="701">
        <v>0.214</v>
      </c>
      <c r="E201" s="683">
        <v>0</v>
      </c>
      <c r="F201" s="612">
        <v>0</v>
      </c>
      <c r="G201" s="611">
        <v>0</v>
      </c>
      <c r="H201" s="612">
        <v>0</v>
      </c>
      <c r="I201" s="612">
        <v>0</v>
      </c>
      <c r="J201" s="612">
        <v>0</v>
      </c>
      <c r="K201" s="612">
        <v>0</v>
      </c>
      <c r="L201" s="612">
        <v>0</v>
      </c>
      <c r="M201" s="612">
        <v>0</v>
      </c>
      <c r="N201" s="612">
        <v>0</v>
      </c>
      <c r="O201" s="612">
        <v>0</v>
      </c>
      <c r="P201" s="612">
        <v>0</v>
      </c>
      <c r="Q201" s="611">
        <f t="shared" si="61"/>
        <v>0</v>
      </c>
      <c r="R201" s="587">
        <f t="shared" si="61"/>
        <v>0</v>
      </c>
      <c r="S201" s="543"/>
    </row>
    <row r="202" spans="1:19" s="572" customFormat="1" ht="15.75" customHeight="1">
      <c r="A202" s="589" t="s">
        <v>1220</v>
      </c>
      <c r="B202" s="686" t="s">
        <v>1221</v>
      </c>
      <c r="C202" s="591" t="s">
        <v>984</v>
      </c>
      <c r="D202" s="663">
        <v>0.82699999999999996</v>
      </c>
      <c r="E202" s="663">
        <v>21.224</v>
      </c>
      <c r="F202" s="663">
        <f>(F76+F77+F108)*1.18-0.0022</f>
        <v>18.694900000000001</v>
      </c>
      <c r="G202" s="663">
        <f>(G74+G76+G78+G103)*1.2-0.0002</f>
        <v>18.639399999999998</v>
      </c>
      <c r="H202" s="633">
        <f t="shared" ref="H202:P202" si="67">(H74+H76+H78+H103)*1.2</f>
        <v>0</v>
      </c>
      <c r="I202" s="663">
        <f>(I74+I76+I78+I103)*1.2-0.0004</f>
        <v>19.384399999999999</v>
      </c>
      <c r="J202" s="633">
        <f t="shared" si="67"/>
        <v>0</v>
      </c>
      <c r="K202" s="663">
        <f>(K74+K76+K78+K103)*1.2</f>
        <v>20.161199999999997</v>
      </c>
      <c r="L202" s="633">
        <f t="shared" si="67"/>
        <v>0</v>
      </c>
      <c r="M202" s="663">
        <f>(M74+M76+M78+M103)*1.2-0.0014</f>
        <v>20.966199999999997</v>
      </c>
      <c r="N202" s="633">
        <f t="shared" si="67"/>
        <v>0</v>
      </c>
      <c r="O202" s="663">
        <f>(O74+O76+O78+O103)*1.2+0.0002</f>
        <v>21.8066</v>
      </c>
      <c r="P202" s="633">
        <f t="shared" si="67"/>
        <v>0</v>
      </c>
      <c r="Q202" s="663">
        <f t="shared" si="61"/>
        <v>100.95779999999999</v>
      </c>
      <c r="R202" s="629">
        <f t="shared" si="61"/>
        <v>0</v>
      </c>
      <c r="S202" s="543"/>
    </row>
    <row r="203" spans="1:19" s="572" customFormat="1" ht="15.75" customHeight="1">
      <c r="A203" s="615" t="s">
        <v>1222</v>
      </c>
      <c r="B203" s="664" t="s">
        <v>1223</v>
      </c>
      <c r="C203" s="617" t="s">
        <v>984</v>
      </c>
      <c r="D203" s="702">
        <v>0</v>
      </c>
      <c r="E203" s="666">
        <v>0</v>
      </c>
      <c r="F203" s="702">
        <v>0</v>
      </c>
      <c r="G203" s="702">
        <v>0</v>
      </c>
      <c r="H203" s="702">
        <v>0</v>
      </c>
      <c r="I203" s="702">
        <v>0</v>
      </c>
      <c r="J203" s="702">
        <v>0</v>
      </c>
      <c r="K203" s="702">
        <v>0</v>
      </c>
      <c r="L203" s="702">
        <v>0</v>
      </c>
      <c r="M203" s="702">
        <v>0</v>
      </c>
      <c r="N203" s="702">
        <v>0</v>
      </c>
      <c r="O203" s="702">
        <v>0</v>
      </c>
      <c r="P203" s="702">
        <v>0</v>
      </c>
      <c r="Q203" s="702">
        <v>0</v>
      </c>
      <c r="R203" s="703">
        <v>0</v>
      </c>
      <c r="S203" s="543">
        <v>0</v>
      </c>
    </row>
    <row r="204" spans="1:19" s="572" customFormat="1" ht="15.75" customHeight="1">
      <c r="A204" s="583" t="s">
        <v>1224</v>
      </c>
      <c r="B204" s="685" t="s">
        <v>1225</v>
      </c>
      <c r="C204" s="585" t="s">
        <v>984</v>
      </c>
      <c r="D204" s="683">
        <v>0</v>
      </c>
      <c r="E204" s="683">
        <v>0</v>
      </c>
      <c r="F204" s="683">
        <v>0</v>
      </c>
      <c r="G204" s="612">
        <v>0</v>
      </c>
      <c r="H204" s="612">
        <v>0</v>
      </c>
      <c r="I204" s="612">
        <v>0</v>
      </c>
      <c r="J204" s="612">
        <v>0</v>
      </c>
      <c r="K204" s="612">
        <v>0</v>
      </c>
      <c r="L204" s="612">
        <v>0</v>
      </c>
      <c r="M204" s="612">
        <v>0</v>
      </c>
      <c r="N204" s="612">
        <v>0</v>
      </c>
      <c r="O204" s="612">
        <v>0</v>
      </c>
      <c r="P204" s="612">
        <v>0</v>
      </c>
      <c r="Q204" s="611">
        <f t="shared" ref="Q204:R209" si="68">O204+M204+K204+I204+G204</f>
        <v>0</v>
      </c>
      <c r="R204" s="587">
        <f t="shared" si="68"/>
        <v>0</v>
      </c>
      <c r="S204" s="543"/>
    </row>
    <row r="205" spans="1:19" s="572" customFormat="1" ht="15.75" customHeight="1">
      <c r="A205" s="583" t="s">
        <v>1226</v>
      </c>
      <c r="B205" s="685" t="s">
        <v>1227</v>
      </c>
      <c r="C205" s="585" t="s">
        <v>984</v>
      </c>
      <c r="D205" s="683">
        <v>0</v>
      </c>
      <c r="E205" s="683">
        <v>0</v>
      </c>
      <c r="F205" s="683">
        <v>0</v>
      </c>
      <c r="G205" s="612">
        <v>0</v>
      </c>
      <c r="H205" s="612">
        <v>0</v>
      </c>
      <c r="I205" s="612">
        <v>0</v>
      </c>
      <c r="J205" s="612">
        <v>0</v>
      </c>
      <c r="K205" s="612">
        <v>0</v>
      </c>
      <c r="L205" s="612">
        <v>0</v>
      </c>
      <c r="M205" s="612">
        <v>0</v>
      </c>
      <c r="N205" s="612">
        <v>0</v>
      </c>
      <c r="O205" s="612">
        <v>0</v>
      </c>
      <c r="P205" s="612">
        <v>0</v>
      </c>
      <c r="Q205" s="611">
        <f t="shared" si="68"/>
        <v>0</v>
      </c>
      <c r="R205" s="587">
        <f t="shared" si="68"/>
        <v>0</v>
      </c>
      <c r="S205" s="543"/>
    </row>
    <row r="206" spans="1:19" s="572" customFormat="1" ht="15.75" customHeight="1">
      <c r="A206" s="583" t="s">
        <v>1228</v>
      </c>
      <c r="B206" s="610" t="s">
        <v>1229</v>
      </c>
      <c r="C206" s="585" t="s">
        <v>984</v>
      </c>
      <c r="D206" s="683">
        <v>0</v>
      </c>
      <c r="E206" s="683">
        <v>0</v>
      </c>
      <c r="F206" s="683">
        <v>0</v>
      </c>
      <c r="G206" s="612">
        <v>0</v>
      </c>
      <c r="H206" s="612">
        <v>0</v>
      </c>
      <c r="I206" s="612">
        <v>0</v>
      </c>
      <c r="J206" s="612">
        <v>0</v>
      </c>
      <c r="K206" s="612">
        <v>0</v>
      </c>
      <c r="L206" s="612">
        <v>0</v>
      </c>
      <c r="M206" s="612">
        <v>0</v>
      </c>
      <c r="N206" s="612">
        <v>0</v>
      </c>
      <c r="O206" s="612">
        <v>0</v>
      </c>
      <c r="P206" s="612">
        <v>0</v>
      </c>
      <c r="Q206" s="611">
        <f t="shared" si="68"/>
        <v>0</v>
      </c>
      <c r="R206" s="587">
        <f t="shared" si="68"/>
        <v>0</v>
      </c>
      <c r="S206" s="543"/>
    </row>
    <row r="207" spans="1:19" s="572" customFormat="1" ht="15.75" customHeight="1">
      <c r="A207" s="583" t="s">
        <v>1230</v>
      </c>
      <c r="B207" s="626" t="s">
        <v>1231</v>
      </c>
      <c r="C207" s="585" t="s">
        <v>984</v>
      </c>
      <c r="D207" s="683">
        <v>0</v>
      </c>
      <c r="E207" s="683">
        <v>0</v>
      </c>
      <c r="F207" s="683">
        <v>0</v>
      </c>
      <c r="G207" s="612">
        <v>0</v>
      </c>
      <c r="H207" s="612">
        <v>0</v>
      </c>
      <c r="I207" s="612">
        <v>0</v>
      </c>
      <c r="J207" s="612">
        <v>0</v>
      </c>
      <c r="K207" s="612">
        <v>0</v>
      </c>
      <c r="L207" s="612">
        <v>0</v>
      </c>
      <c r="M207" s="612">
        <v>0</v>
      </c>
      <c r="N207" s="612">
        <v>0</v>
      </c>
      <c r="O207" s="612">
        <v>0</v>
      </c>
      <c r="P207" s="612">
        <v>0</v>
      </c>
      <c r="Q207" s="611">
        <f t="shared" si="68"/>
        <v>0</v>
      </c>
      <c r="R207" s="587">
        <f t="shared" si="68"/>
        <v>0</v>
      </c>
      <c r="S207" s="543"/>
    </row>
    <row r="208" spans="1:19" s="572" customFormat="1" ht="15.75" customHeight="1">
      <c r="A208" s="583" t="s">
        <v>1232</v>
      </c>
      <c r="B208" s="626" t="s">
        <v>1233</v>
      </c>
      <c r="C208" s="585" t="s">
        <v>984</v>
      </c>
      <c r="D208" s="683">
        <v>0</v>
      </c>
      <c r="E208" s="683">
        <v>0</v>
      </c>
      <c r="F208" s="683">
        <v>0</v>
      </c>
      <c r="G208" s="612">
        <v>0</v>
      </c>
      <c r="H208" s="612">
        <v>0</v>
      </c>
      <c r="I208" s="612">
        <v>0</v>
      </c>
      <c r="J208" s="612">
        <v>0</v>
      </c>
      <c r="K208" s="612">
        <v>0</v>
      </c>
      <c r="L208" s="612">
        <v>0</v>
      </c>
      <c r="M208" s="612">
        <v>0</v>
      </c>
      <c r="N208" s="612">
        <v>0</v>
      </c>
      <c r="O208" s="612">
        <v>0</v>
      </c>
      <c r="P208" s="612">
        <v>0</v>
      </c>
      <c r="Q208" s="611">
        <f t="shared" si="68"/>
        <v>0</v>
      </c>
      <c r="R208" s="587">
        <f t="shared" si="68"/>
        <v>0</v>
      </c>
      <c r="S208" s="543"/>
    </row>
    <row r="209" spans="1:19" s="572" customFormat="1" ht="15.75" customHeight="1">
      <c r="A209" s="583" t="s">
        <v>1234</v>
      </c>
      <c r="B209" s="685" t="s">
        <v>1235</v>
      </c>
      <c r="C209" s="585" t="s">
        <v>984</v>
      </c>
      <c r="D209" s="683">
        <v>0</v>
      </c>
      <c r="E209" s="683">
        <v>0</v>
      </c>
      <c r="F209" s="683">
        <v>0</v>
      </c>
      <c r="G209" s="612">
        <v>0</v>
      </c>
      <c r="H209" s="612">
        <v>0</v>
      </c>
      <c r="I209" s="612">
        <v>0</v>
      </c>
      <c r="J209" s="612">
        <v>0</v>
      </c>
      <c r="K209" s="612">
        <v>0</v>
      </c>
      <c r="L209" s="612">
        <v>0</v>
      </c>
      <c r="M209" s="612">
        <v>0</v>
      </c>
      <c r="N209" s="612">
        <v>0</v>
      </c>
      <c r="O209" s="612">
        <v>0</v>
      </c>
      <c r="P209" s="612">
        <v>0</v>
      </c>
      <c r="Q209" s="611">
        <f t="shared" si="68"/>
        <v>0</v>
      </c>
      <c r="R209" s="587">
        <f t="shared" si="68"/>
        <v>0</v>
      </c>
      <c r="S209" s="543"/>
    </row>
    <row r="210" spans="1:19" s="572" customFormat="1" ht="15.75" customHeight="1">
      <c r="A210" s="615" t="s">
        <v>1236</v>
      </c>
      <c r="B210" s="664" t="s">
        <v>1237</v>
      </c>
      <c r="C210" s="617" t="s">
        <v>984</v>
      </c>
      <c r="D210" s="704">
        <v>1.9650000000000001</v>
      </c>
      <c r="E210" s="704">
        <v>7.5609999999999999</v>
      </c>
      <c r="F210" s="704">
        <f>F211+F218+F219+F220</f>
        <v>7.1289999999999996</v>
      </c>
      <c r="G210" s="704">
        <f t="shared" ref="G210:R210" si="69">G211+G218+G219+G220</f>
        <v>6.7670000000000003</v>
      </c>
      <c r="H210" s="666">
        <f t="shared" si="69"/>
        <v>0</v>
      </c>
      <c r="I210" s="704">
        <f t="shared" si="69"/>
        <v>6.766</v>
      </c>
      <c r="J210" s="666">
        <f t="shared" si="69"/>
        <v>0</v>
      </c>
      <c r="K210" s="704">
        <f t="shared" si="69"/>
        <v>6.7139999999999995</v>
      </c>
      <c r="L210" s="666">
        <f t="shared" si="69"/>
        <v>0</v>
      </c>
      <c r="M210" s="704">
        <f t="shared" si="69"/>
        <v>6.6949999999999994</v>
      </c>
      <c r="N210" s="666">
        <f t="shared" si="69"/>
        <v>0</v>
      </c>
      <c r="O210" s="704">
        <f t="shared" si="69"/>
        <v>6.6370000000000005</v>
      </c>
      <c r="P210" s="666">
        <f t="shared" si="69"/>
        <v>0</v>
      </c>
      <c r="Q210" s="704">
        <f t="shared" si="69"/>
        <v>33.579000000000001</v>
      </c>
      <c r="R210" s="667">
        <f t="shared" si="69"/>
        <v>0</v>
      </c>
      <c r="S210" s="543"/>
    </row>
    <row r="211" spans="1:19" s="572" customFormat="1" ht="15.75" customHeight="1">
      <c r="A211" s="668" t="s">
        <v>1238</v>
      </c>
      <c r="B211" s="676" t="s">
        <v>1239</v>
      </c>
      <c r="C211" s="670" t="s">
        <v>984</v>
      </c>
      <c r="D211" s="705">
        <v>1.9650000000000001</v>
      </c>
      <c r="E211" s="705">
        <v>7.5609999999999999</v>
      </c>
      <c r="F211" s="705">
        <f>F212+F213+F214+F215+F216+F217</f>
        <v>7.1289999999999996</v>
      </c>
      <c r="G211" s="706">
        <f t="shared" ref="G211:R211" si="70">G212+G213+G214+G215+G216+G217</f>
        <v>6.7670000000000003</v>
      </c>
      <c r="H211" s="707">
        <f t="shared" si="70"/>
        <v>0</v>
      </c>
      <c r="I211" s="706">
        <f t="shared" si="70"/>
        <v>6.766</v>
      </c>
      <c r="J211" s="707">
        <f t="shared" si="70"/>
        <v>0</v>
      </c>
      <c r="K211" s="706">
        <f t="shared" si="70"/>
        <v>6.7139999999999995</v>
      </c>
      <c r="L211" s="707">
        <f t="shared" si="70"/>
        <v>0</v>
      </c>
      <c r="M211" s="706">
        <f t="shared" si="70"/>
        <v>6.6949999999999994</v>
      </c>
      <c r="N211" s="707">
        <f t="shared" si="70"/>
        <v>0</v>
      </c>
      <c r="O211" s="706">
        <f t="shared" si="70"/>
        <v>6.6370000000000005</v>
      </c>
      <c r="P211" s="707">
        <f t="shared" si="70"/>
        <v>0</v>
      </c>
      <c r="Q211" s="706">
        <f t="shared" si="70"/>
        <v>33.579000000000001</v>
      </c>
      <c r="R211" s="708">
        <f t="shared" si="70"/>
        <v>0</v>
      </c>
      <c r="S211" s="543"/>
    </row>
    <row r="212" spans="1:19" s="572" customFormat="1" ht="15.75" customHeight="1">
      <c r="A212" s="589" t="s">
        <v>1240</v>
      </c>
      <c r="B212" s="621" t="s">
        <v>1241</v>
      </c>
      <c r="C212" s="591" t="s">
        <v>984</v>
      </c>
      <c r="D212" s="663">
        <v>1.181</v>
      </c>
      <c r="E212" s="663">
        <v>7.5609999999999999</v>
      </c>
      <c r="F212" s="663">
        <v>4.7859999999999996</v>
      </c>
      <c r="G212" s="663">
        <v>6.1420000000000003</v>
      </c>
      <c r="H212" s="633">
        <v>0</v>
      </c>
      <c r="I212" s="663">
        <v>6.444</v>
      </c>
      <c r="J212" s="633">
        <v>0</v>
      </c>
      <c r="K212" s="663">
        <v>6.4989999999999997</v>
      </c>
      <c r="L212" s="633">
        <v>0</v>
      </c>
      <c r="M212" s="663">
        <v>6.3529999999999998</v>
      </c>
      <c r="N212" s="633">
        <v>0</v>
      </c>
      <c r="O212" s="663">
        <v>2.956</v>
      </c>
      <c r="P212" s="633">
        <v>0</v>
      </c>
      <c r="Q212" s="663">
        <f t="shared" ref="Q212:R221" si="71">O212+M212+K212+I212+G212</f>
        <v>28.393999999999998</v>
      </c>
      <c r="R212" s="629">
        <f t="shared" si="71"/>
        <v>0</v>
      </c>
      <c r="S212" s="543"/>
    </row>
    <row r="213" spans="1:19" s="572" customFormat="1" ht="15.75" customHeight="1">
      <c r="A213" s="589" t="s">
        <v>1242</v>
      </c>
      <c r="B213" s="621" t="s">
        <v>1243</v>
      </c>
      <c r="C213" s="591" t="s">
        <v>984</v>
      </c>
      <c r="D213" s="633">
        <v>0</v>
      </c>
      <c r="E213" s="633">
        <v>0</v>
      </c>
      <c r="F213" s="709">
        <v>0</v>
      </c>
      <c r="G213" s="633">
        <v>0</v>
      </c>
      <c r="H213" s="633">
        <v>0</v>
      </c>
      <c r="I213" s="633">
        <v>0</v>
      </c>
      <c r="J213" s="633">
        <v>0</v>
      </c>
      <c r="K213" s="633">
        <v>0</v>
      </c>
      <c r="L213" s="633">
        <v>0</v>
      </c>
      <c r="M213" s="633">
        <v>0</v>
      </c>
      <c r="N213" s="633">
        <v>0</v>
      </c>
      <c r="O213" s="633">
        <v>0</v>
      </c>
      <c r="P213" s="633">
        <v>0</v>
      </c>
      <c r="Q213" s="633">
        <f t="shared" si="71"/>
        <v>0</v>
      </c>
      <c r="R213" s="629">
        <f t="shared" si="71"/>
        <v>0</v>
      </c>
      <c r="S213" s="543"/>
    </row>
    <row r="214" spans="1:19" s="572" customFormat="1" ht="15.75" customHeight="1">
      <c r="A214" s="583" t="s">
        <v>1244</v>
      </c>
      <c r="B214" s="610" t="s">
        <v>1245</v>
      </c>
      <c r="C214" s="585" t="s">
        <v>984</v>
      </c>
      <c r="D214" s="683">
        <v>0</v>
      </c>
      <c r="E214" s="674">
        <v>0</v>
      </c>
      <c r="F214" s="683">
        <v>0</v>
      </c>
      <c r="G214" s="632"/>
      <c r="H214" s="612">
        <v>0</v>
      </c>
      <c r="I214" s="683">
        <v>0</v>
      </c>
      <c r="J214" s="612">
        <v>0</v>
      </c>
      <c r="K214" s="683">
        <v>0</v>
      </c>
      <c r="L214" s="612">
        <v>0</v>
      </c>
      <c r="M214" s="683">
        <v>0</v>
      </c>
      <c r="N214" s="612">
        <v>0</v>
      </c>
      <c r="O214" s="683">
        <v>0</v>
      </c>
      <c r="P214" s="612">
        <v>0</v>
      </c>
      <c r="Q214" s="632">
        <f t="shared" si="71"/>
        <v>0</v>
      </c>
      <c r="R214" s="710">
        <f t="shared" si="71"/>
        <v>0</v>
      </c>
      <c r="S214" s="543"/>
    </row>
    <row r="215" spans="1:19" s="572" customFormat="1" ht="15.75" customHeight="1">
      <c r="A215" s="589" t="s">
        <v>1246</v>
      </c>
      <c r="B215" s="621" t="s">
        <v>1247</v>
      </c>
      <c r="C215" s="591" t="s">
        <v>984</v>
      </c>
      <c r="D215" s="663">
        <v>0.78400000000000003</v>
      </c>
      <c r="E215" s="633">
        <v>0</v>
      </c>
      <c r="F215" s="634">
        <v>2.343</v>
      </c>
      <c r="G215" s="634">
        <v>0.625</v>
      </c>
      <c r="H215" s="633">
        <v>0</v>
      </c>
      <c r="I215" s="634">
        <v>0.32200000000000001</v>
      </c>
      <c r="J215" s="633">
        <v>0</v>
      </c>
      <c r="K215" s="634">
        <v>0.215</v>
      </c>
      <c r="L215" s="634">
        <v>0</v>
      </c>
      <c r="M215" s="634">
        <v>0.34200000000000003</v>
      </c>
      <c r="N215" s="634">
        <v>0</v>
      </c>
      <c r="O215" s="634">
        <v>3.681</v>
      </c>
      <c r="P215" s="634">
        <v>0</v>
      </c>
      <c r="Q215" s="634">
        <f t="shared" si="71"/>
        <v>5.1849999999999996</v>
      </c>
      <c r="R215" s="711">
        <f t="shared" si="71"/>
        <v>0</v>
      </c>
      <c r="S215" s="543"/>
    </row>
    <row r="216" spans="1:19" s="572" customFormat="1" ht="15.75" customHeight="1">
      <c r="A216" s="583" t="s">
        <v>1248</v>
      </c>
      <c r="B216" s="610" t="s">
        <v>1249</v>
      </c>
      <c r="C216" s="585" t="s">
        <v>984</v>
      </c>
      <c r="D216" s="683">
        <v>0</v>
      </c>
      <c r="E216" s="683">
        <v>0</v>
      </c>
      <c r="F216" s="683">
        <v>0</v>
      </c>
      <c r="G216" s="683">
        <v>0</v>
      </c>
      <c r="H216" s="612">
        <v>0</v>
      </c>
      <c r="I216" s="683">
        <v>0</v>
      </c>
      <c r="J216" s="612">
        <v>0</v>
      </c>
      <c r="K216" s="683">
        <v>0</v>
      </c>
      <c r="L216" s="612">
        <v>0</v>
      </c>
      <c r="M216" s="683">
        <v>0</v>
      </c>
      <c r="N216" s="612">
        <v>0</v>
      </c>
      <c r="O216" s="683">
        <v>0</v>
      </c>
      <c r="P216" s="612">
        <v>0</v>
      </c>
      <c r="Q216" s="683">
        <f t="shared" si="71"/>
        <v>0</v>
      </c>
      <c r="R216" s="710">
        <f t="shared" si="71"/>
        <v>0</v>
      </c>
      <c r="S216" s="543"/>
    </row>
    <row r="217" spans="1:19" s="572" customFormat="1" ht="15.75" customHeight="1">
      <c r="A217" s="583" t="s">
        <v>1250</v>
      </c>
      <c r="B217" s="610" t="s">
        <v>1251</v>
      </c>
      <c r="C217" s="585" t="s">
        <v>984</v>
      </c>
      <c r="D217" s="683">
        <v>0</v>
      </c>
      <c r="E217" s="683">
        <v>0</v>
      </c>
      <c r="F217" s="683">
        <v>0</v>
      </c>
      <c r="G217" s="683">
        <v>0</v>
      </c>
      <c r="H217" s="612">
        <v>0</v>
      </c>
      <c r="I217" s="683">
        <v>0</v>
      </c>
      <c r="J217" s="612">
        <v>0</v>
      </c>
      <c r="K217" s="683">
        <v>0</v>
      </c>
      <c r="L217" s="612">
        <v>0</v>
      </c>
      <c r="M217" s="683">
        <v>0</v>
      </c>
      <c r="N217" s="612">
        <v>0</v>
      </c>
      <c r="O217" s="683">
        <v>0</v>
      </c>
      <c r="P217" s="612">
        <v>0</v>
      </c>
      <c r="Q217" s="683">
        <f t="shared" si="71"/>
        <v>0</v>
      </c>
      <c r="R217" s="710">
        <f t="shared" si="71"/>
        <v>0</v>
      </c>
      <c r="S217" s="543"/>
    </row>
    <row r="218" spans="1:19" s="572" customFormat="1" ht="15.75" customHeight="1">
      <c r="A218" s="583" t="s">
        <v>1252</v>
      </c>
      <c r="B218" s="685" t="s">
        <v>1253</v>
      </c>
      <c r="C218" s="585" t="s">
        <v>984</v>
      </c>
      <c r="D218" s="683">
        <v>0</v>
      </c>
      <c r="E218" s="683">
        <v>0</v>
      </c>
      <c r="F218" s="683">
        <v>0</v>
      </c>
      <c r="G218" s="683">
        <v>0</v>
      </c>
      <c r="H218" s="612">
        <v>0</v>
      </c>
      <c r="I218" s="683">
        <v>0</v>
      </c>
      <c r="J218" s="612">
        <v>0</v>
      </c>
      <c r="K218" s="683">
        <v>0</v>
      </c>
      <c r="L218" s="612">
        <v>0</v>
      </c>
      <c r="M218" s="683">
        <v>0</v>
      </c>
      <c r="N218" s="612">
        <v>0</v>
      </c>
      <c r="O218" s="683">
        <v>0</v>
      </c>
      <c r="P218" s="612">
        <v>0</v>
      </c>
      <c r="Q218" s="683">
        <f t="shared" si="71"/>
        <v>0</v>
      </c>
      <c r="R218" s="710">
        <f t="shared" si="71"/>
        <v>0</v>
      </c>
      <c r="S218" s="543"/>
    </row>
    <row r="219" spans="1:19" s="572" customFormat="1" ht="15.75" customHeight="1">
      <c r="A219" s="589" t="s">
        <v>1254</v>
      </c>
      <c r="B219" s="686" t="s">
        <v>1255</v>
      </c>
      <c r="C219" s="591" t="s">
        <v>984</v>
      </c>
      <c r="D219" s="633">
        <v>0</v>
      </c>
      <c r="E219" s="633">
        <v>0</v>
      </c>
      <c r="F219" s="633">
        <v>0</v>
      </c>
      <c r="G219" s="633">
        <v>0</v>
      </c>
      <c r="H219" s="633">
        <v>0</v>
      </c>
      <c r="I219" s="633">
        <v>0</v>
      </c>
      <c r="J219" s="633">
        <v>0</v>
      </c>
      <c r="K219" s="633">
        <v>0</v>
      </c>
      <c r="L219" s="633">
        <v>0</v>
      </c>
      <c r="M219" s="633">
        <v>0</v>
      </c>
      <c r="N219" s="633">
        <v>0</v>
      </c>
      <c r="O219" s="633">
        <v>0</v>
      </c>
      <c r="P219" s="633">
        <v>0</v>
      </c>
      <c r="Q219" s="633">
        <f t="shared" si="71"/>
        <v>0</v>
      </c>
      <c r="R219" s="629">
        <f t="shared" si="71"/>
        <v>0</v>
      </c>
      <c r="S219" s="543"/>
    </row>
    <row r="220" spans="1:19" s="572" customFormat="1" ht="15.75" customHeight="1">
      <c r="A220" s="583" t="s">
        <v>1256</v>
      </c>
      <c r="B220" s="685" t="s">
        <v>1069</v>
      </c>
      <c r="C220" s="585" t="s">
        <v>857</v>
      </c>
      <c r="D220" s="683">
        <v>0</v>
      </c>
      <c r="E220" s="683">
        <v>0</v>
      </c>
      <c r="F220" s="683">
        <v>0</v>
      </c>
      <c r="G220" s="612">
        <v>0</v>
      </c>
      <c r="H220" s="612">
        <v>0</v>
      </c>
      <c r="I220" s="612">
        <v>0</v>
      </c>
      <c r="J220" s="612">
        <v>0</v>
      </c>
      <c r="K220" s="612">
        <v>0</v>
      </c>
      <c r="L220" s="612">
        <v>0</v>
      </c>
      <c r="M220" s="612">
        <v>0</v>
      </c>
      <c r="N220" s="612">
        <v>0</v>
      </c>
      <c r="O220" s="612">
        <v>0</v>
      </c>
      <c r="P220" s="612">
        <v>0</v>
      </c>
      <c r="Q220" s="683">
        <f t="shared" si="71"/>
        <v>0</v>
      </c>
      <c r="R220" s="710">
        <f t="shared" si="71"/>
        <v>0</v>
      </c>
      <c r="S220" s="543"/>
    </row>
    <row r="221" spans="1:19" s="572" customFormat="1" ht="15.75" customHeight="1">
      <c r="A221" s="583" t="s">
        <v>1257</v>
      </c>
      <c r="B221" s="685" t="s">
        <v>1258</v>
      </c>
      <c r="C221" s="585" t="s">
        <v>984</v>
      </c>
      <c r="D221" s="683">
        <v>0</v>
      </c>
      <c r="E221" s="683">
        <v>0</v>
      </c>
      <c r="F221" s="683">
        <v>0</v>
      </c>
      <c r="G221" s="612">
        <v>0</v>
      </c>
      <c r="H221" s="612">
        <v>0</v>
      </c>
      <c r="I221" s="612">
        <v>0</v>
      </c>
      <c r="J221" s="612">
        <v>0</v>
      </c>
      <c r="K221" s="612">
        <v>0</v>
      </c>
      <c r="L221" s="612">
        <v>0</v>
      </c>
      <c r="M221" s="612">
        <v>0</v>
      </c>
      <c r="N221" s="612">
        <v>0</v>
      </c>
      <c r="O221" s="612">
        <v>0</v>
      </c>
      <c r="P221" s="612">
        <v>0</v>
      </c>
      <c r="Q221" s="683">
        <f t="shared" si="71"/>
        <v>0</v>
      </c>
      <c r="R221" s="710">
        <f t="shared" si="71"/>
        <v>0</v>
      </c>
      <c r="S221" s="543"/>
    </row>
    <row r="222" spans="1:19" s="572" customFormat="1" ht="15.75" customHeight="1">
      <c r="A222" s="615" t="s">
        <v>1259</v>
      </c>
      <c r="B222" s="664" t="s">
        <v>1260</v>
      </c>
      <c r="C222" s="617" t="s">
        <v>984</v>
      </c>
      <c r="D222" s="712">
        <v>0.51500000000000001</v>
      </c>
      <c r="E222" s="712">
        <v>4.6269999999999998</v>
      </c>
      <c r="F222" s="666">
        <f>F223+F224+F228+F229+F232+F233+F234</f>
        <v>2.343</v>
      </c>
      <c r="G222" s="712">
        <f t="shared" ref="G222:R222" si="72">G223+G224+G228+G229+G232+G233+G234</f>
        <v>0</v>
      </c>
      <c r="H222" s="712">
        <f t="shared" si="72"/>
        <v>0</v>
      </c>
      <c r="I222" s="712">
        <f t="shared" si="72"/>
        <v>0</v>
      </c>
      <c r="J222" s="712">
        <f t="shared" si="72"/>
        <v>0</v>
      </c>
      <c r="K222" s="712">
        <f t="shared" si="72"/>
        <v>0</v>
      </c>
      <c r="L222" s="712">
        <f t="shared" si="72"/>
        <v>0</v>
      </c>
      <c r="M222" s="712">
        <f t="shared" si="72"/>
        <v>0</v>
      </c>
      <c r="N222" s="712">
        <f t="shared" si="72"/>
        <v>0</v>
      </c>
      <c r="O222" s="712">
        <f t="shared" si="72"/>
        <v>0</v>
      </c>
      <c r="P222" s="712">
        <f t="shared" si="72"/>
        <v>0</v>
      </c>
      <c r="Q222" s="712">
        <f t="shared" si="72"/>
        <v>0</v>
      </c>
      <c r="R222" s="713">
        <f t="shared" si="72"/>
        <v>0</v>
      </c>
      <c r="S222" s="543"/>
    </row>
    <row r="223" spans="1:19" s="572" customFormat="1" ht="15.75" customHeight="1">
      <c r="A223" s="583" t="s">
        <v>1261</v>
      </c>
      <c r="B223" s="685" t="s">
        <v>1262</v>
      </c>
      <c r="C223" s="585" t="s">
        <v>984</v>
      </c>
      <c r="D223" s="701">
        <v>0.51500000000000001</v>
      </c>
      <c r="E223" s="714">
        <v>0.81100000000000005</v>
      </c>
      <c r="F223" s="683">
        <v>0</v>
      </c>
      <c r="G223" s="612">
        <v>0</v>
      </c>
      <c r="H223" s="612">
        <v>0</v>
      </c>
      <c r="I223" s="612">
        <v>0</v>
      </c>
      <c r="J223" s="612">
        <v>0</v>
      </c>
      <c r="K223" s="612">
        <v>0</v>
      </c>
      <c r="L223" s="612">
        <v>0</v>
      </c>
      <c r="M223" s="612">
        <v>0</v>
      </c>
      <c r="N223" s="612">
        <v>0</v>
      </c>
      <c r="O223" s="612">
        <v>0</v>
      </c>
      <c r="P223" s="612">
        <v>0</v>
      </c>
      <c r="Q223" s="715">
        <f t="shared" ref="Q223:R234" si="73">O223+M223+K223+I223+G223</f>
        <v>0</v>
      </c>
      <c r="R223" s="716">
        <f t="shared" si="73"/>
        <v>0</v>
      </c>
      <c r="S223" s="543"/>
    </row>
    <row r="224" spans="1:19" s="572" customFormat="1" ht="15.75" customHeight="1">
      <c r="A224" s="668" t="s">
        <v>1263</v>
      </c>
      <c r="B224" s="676" t="s">
        <v>1264</v>
      </c>
      <c r="C224" s="670" t="s">
        <v>984</v>
      </c>
      <c r="D224" s="717">
        <v>0</v>
      </c>
      <c r="E224" s="717">
        <v>3.8159999999999998</v>
      </c>
      <c r="F224" s="717">
        <f>F225+F226+F227</f>
        <v>2.343</v>
      </c>
      <c r="G224" s="718">
        <f t="shared" ref="G224:P224" si="74">G225+G226+G227</f>
        <v>0</v>
      </c>
      <c r="H224" s="718">
        <f t="shared" si="74"/>
        <v>0</v>
      </c>
      <c r="I224" s="718">
        <f t="shared" si="74"/>
        <v>0</v>
      </c>
      <c r="J224" s="718">
        <f t="shared" si="74"/>
        <v>0</v>
      </c>
      <c r="K224" s="718">
        <f t="shared" si="74"/>
        <v>0</v>
      </c>
      <c r="L224" s="718">
        <f t="shared" si="74"/>
        <v>0</v>
      </c>
      <c r="M224" s="718">
        <f t="shared" si="74"/>
        <v>0</v>
      </c>
      <c r="N224" s="718">
        <f t="shared" si="74"/>
        <v>0</v>
      </c>
      <c r="O224" s="718">
        <f t="shared" si="74"/>
        <v>0</v>
      </c>
      <c r="P224" s="718">
        <f t="shared" si="74"/>
        <v>0</v>
      </c>
      <c r="Q224" s="718">
        <f t="shared" si="73"/>
        <v>0</v>
      </c>
      <c r="R224" s="719">
        <f t="shared" si="73"/>
        <v>0</v>
      </c>
      <c r="S224" s="543"/>
    </row>
    <row r="225" spans="1:19" s="572" customFormat="1" ht="15.75" customHeight="1">
      <c r="A225" s="583" t="s">
        <v>1265</v>
      </c>
      <c r="B225" s="610" t="s">
        <v>1266</v>
      </c>
      <c r="C225" s="585" t="s">
        <v>984</v>
      </c>
      <c r="D225" s="683">
        <v>0</v>
      </c>
      <c r="E225" s="683">
        <v>3.8159999999999998</v>
      </c>
      <c r="F225" s="683">
        <v>0</v>
      </c>
      <c r="G225" s="612">
        <v>0</v>
      </c>
      <c r="H225" s="612">
        <v>0</v>
      </c>
      <c r="I225" s="612">
        <v>0</v>
      </c>
      <c r="J225" s="612">
        <v>0</v>
      </c>
      <c r="K225" s="612">
        <v>0</v>
      </c>
      <c r="L225" s="612">
        <v>0</v>
      </c>
      <c r="M225" s="612">
        <v>0</v>
      </c>
      <c r="N225" s="612">
        <v>0</v>
      </c>
      <c r="O225" s="612">
        <v>0</v>
      </c>
      <c r="P225" s="612">
        <v>0</v>
      </c>
      <c r="Q225" s="715">
        <f t="shared" si="73"/>
        <v>0</v>
      </c>
      <c r="R225" s="716">
        <f t="shared" si="73"/>
        <v>0</v>
      </c>
      <c r="S225" s="543"/>
    </row>
    <row r="226" spans="1:19" s="572" customFormat="1" ht="15.75" customHeight="1">
      <c r="A226" s="589" t="s">
        <v>1267</v>
      </c>
      <c r="B226" s="621" t="s">
        <v>1268</v>
      </c>
      <c r="C226" s="591" t="s">
        <v>984</v>
      </c>
      <c r="D226" s="633">
        <v>0</v>
      </c>
      <c r="E226" s="633">
        <v>0</v>
      </c>
      <c r="F226" s="633">
        <f>F215</f>
        <v>2.343</v>
      </c>
      <c r="G226" s="634">
        <f t="shared" ref="G226:P226" si="75">G431</f>
        <v>0</v>
      </c>
      <c r="H226" s="634">
        <f t="shared" si="75"/>
        <v>0</v>
      </c>
      <c r="I226" s="634">
        <f t="shared" si="75"/>
        <v>0</v>
      </c>
      <c r="J226" s="634">
        <f t="shared" si="75"/>
        <v>0</v>
      </c>
      <c r="K226" s="634">
        <f t="shared" si="75"/>
        <v>0</v>
      </c>
      <c r="L226" s="634">
        <f t="shared" si="75"/>
        <v>0</v>
      </c>
      <c r="M226" s="634">
        <f t="shared" si="75"/>
        <v>0</v>
      </c>
      <c r="N226" s="634">
        <f t="shared" si="75"/>
        <v>0</v>
      </c>
      <c r="O226" s="634">
        <f t="shared" si="75"/>
        <v>0</v>
      </c>
      <c r="P226" s="634">
        <f t="shared" si="75"/>
        <v>0</v>
      </c>
      <c r="Q226" s="634">
        <f t="shared" si="73"/>
        <v>0</v>
      </c>
      <c r="R226" s="635">
        <f t="shared" si="73"/>
        <v>0</v>
      </c>
      <c r="S226" s="543"/>
    </row>
    <row r="227" spans="1:19" s="572" customFormat="1" ht="15.75" customHeight="1">
      <c r="A227" s="583" t="s">
        <v>1269</v>
      </c>
      <c r="B227" s="610" t="s">
        <v>1270</v>
      </c>
      <c r="C227" s="585" t="s">
        <v>984</v>
      </c>
      <c r="D227" s="683">
        <v>0</v>
      </c>
      <c r="E227" s="683">
        <v>0</v>
      </c>
      <c r="F227" s="683">
        <v>0</v>
      </c>
      <c r="G227" s="612">
        <v>0</v>
      </c>
      <c r="H227" s="612">
        <v>0</v>
      </c>
      <c r="I227" s="612">
        <v>0</v>
      </c>
      <c r="J227" s="612">
        <v>0</v>
      </c>
      <c r="K227" s="612">
        <v>0</v>
      </c>
      <c r="L227" s="612">
        <v>0</v>
      </c>
      <c r="M227" s="612">
        <v>0</v>
      </c>
      <c r="N227" s="612">
        <v>0</v>
      </c>
      <c r="O227" s="612">
        <v>0</v>
      </c>
      <c r="P227" s="612">
        <v>0</v>
      </c>
      <c r="Q227" s="683">
        <f t="shared" si="73"/>
        <v>0</v>
      </c>
      <c r="R227" s="710">
        <f t="shared" si="73"/>
        <v>0</v>
      </c>
      <c r="S227" s="543"/>
    </row>
    <row r="228" spans="1:19" s="572" customFormat="1" ht="15.75" customHeight="1">
      <c r="A228" s="583" t="s">
        <v>1271</v>
      </c>
      <c r="B228" s="685" t="s">
        <v>1272</v>
      </c>
      <c r="C228" s="585" t="s">
        <v>984</v>
      </c>
      <c r="D228" s="683">
        <v>0</v>
      </c>
      <c r="E228" s="683">
        <v>0</v>
      </c>
      <c r="F228" s="683">
        <v>0</v>
      </c>
      <c r="G228" s="612">
        <v>0</v>
      </c>
      <c r="H228" s="612">
        <v>0</v>
      </c>
      <c r="I228" s="612">
        <v>0</v>
      </c>
      <c r="J228" s="612">
        <v>0</v>
      </c>
      <c r="K228" s="612">
        <v>0</v>
      </c>
      <c r="L228" s="612">
        <v>0</v>
      </c>
      <c r="M228" s="612">
        <v>0</v>
      </c>
      <c r="N228" s="612">
        <v>0</v>
      </c>
      <c r="O228" s="612">
        <v>0</v>
      </c>
      <c r="P228" s="612">
        <v>0</v>
      </c>
      <c r="Q228" s="683">
        <f t="shared" si="73"/>
        <v>0</v>
      </c>
      <c r="R228" s="710">
        <f t="shared" si="73"/>
        <v>0</v>
      </c>
      <c r="S228" s="543"/>
    </row>
    <row r="229" spans="1:19" s="572" customFormat="1" ht="15.75" customHeight="1">
      <c r="A229" s="583" t="s">
        <v>1273</v>
      </c>
      <c r="B229" s="685" t="s">
        <v>1274</v>
      </c>
      <c r="C229" s="585" t="s">
        <v>984</v>
      </c>
      <c r="D229" s="683">
        <v>0</v>
      </c>
      <c r="E229" s="683">
        <v>0</v>
      </c>
      <c r="F229" s="683">
        <v>0</v>
      </c>
      <c r="G229" s="612">
        <v>0</v>
      </c>
      <c r="H229" s="612">
        <v>0</v>
      </c>
      <c r="I229" s="612">
        <v>0</v>
      </c>
      <c r="J229" s="612">
        <v>0</v>
      </c>
      <c r="K229" s="612">
        <v>0</v>
      </c>
      <c r="L229" s="612">
        <v>0</v>
      </c>
      <c r="M229" s="612">
        <v>0</v>
      </c>
      <c r="N229" s="612">
        <v>0</v>
      </c>
      <c r="O229" s="612">
        <v>0</v>
      </c>
      <c r="P229" s="612">
        <v>0</v>
      </c>
      <c r="Q229" s="683">
        <f t="shared" si="73"/>
        <v>0</v>
      </c>
      <c r="R229" s="710">
        <f t="shared" si="73"/>
        <v>0</v>
      </c>
      <c r="S229" s="543"/>
    </row>
    <row r="230" spans="1:19" s="572" customFormat="1" ht="15.75" customHeight="1">
      <c r="A230" s="583" t="s">
        <v>1275</v>
      </c>
      <c r="B230" s="610" t="s">
        <v>1276</v>
      </c>
      <c r="C230" s="585" t="s">
        <v>984</v>
      </c>
      <c r="D230" s="683">
        <v>0</v>
      </c>
      <c r="E230" s="683">
        <v>0</v>
      </c>
      <c r="F230" s="683">
        <v>0</v>
      </c>
      <c r="G230" s="612">
        <v>0</v>
      </c>
      <c r="H230" s="612">
        <v>0</v>
      </c>
      <c r="I230" s="612">
        <v>0</v>
      </c>
      <c r="J230" s="612">
        <v>0</v>
      </c>
      <c r="K230" s="612">
        <v>0</v>
      </c>
      <c r="L230" s="612">
        <v>0</v>
      </c>
      <c r="M230" s="612">
        <v>0</v>
      </c>
      <c r="N230" s="612">
        <v>0</v>
      </c>
      <c r="O230" s="612">
        <v>0</v>
      </c>
      <c r="P230" s="612">
        <v>0</v>
      </c>
      <c r="Q230" s="683">
        <f t="shared" si="73"/>
        <v>0</v>
      </c>
      <c r="R230" s="710">
        <f t="shared" si="73"/>
        <v>0</v>
      </c>
      <c r="S230" s="543"/>
    </row>
    <row r="231" spans="1:19" s="572" customFormat="1" ht="15.75" customHeight="1">
      <c r="A231" s="583" t="s">
        <v>1277</v>
      </c>
      <c r="B231" s="610" t="s">
        <v>1278</v>
      </c>
      <c r="C231" s="585" t="s">
        <v>984</v>
      </c>
      <c r="D231" s="683">
        <v>0</v>
      </c>
      <c r="E231" s="683">
        <v>0</v>
      </c>
      <c r="F231" s="683">
        <v>0</v>
      </c>
      <c r="G231" s="612">
        <v>0</v>
      </c>
      <c r="H231" s="612">
        <v>0</v>
      </c>
      <c r="I231" s="612">
        <v>0</v>
      </c>
      <c r="J231" s="612">
        <v>0</v>
      </c>
      <c r="K231" s="612">
        <v>0</v>
      </c>
      <c r="L231" s="612">
        <v>0</v>
      </c>
      <c r="M231" s="612">
        <v>0</v>
      </c>
      <c r="N231" s="612">
        <v>0</v>
      </c>
      <c r="O231" s="612">
        <v>0</v>
      </c>
      <c r="P231" s="612">
        <v>0</v>
      </c>
      <c r="Q231" s="683">
        <f t="shared" si="73"/>
        <v>0</v>
      </c>
      <c r="R231" s="710">
        <f t="shared" si="73"/>
        <v>0</v>
      </c>
      <c r="S231" s="543"/>
    </row>
    <row r="232" spans="1:19" s="572" customFormat="1" ht="15.75" customHeight="1">
      <c r="A232" s="583" t="s">
        <v>1279</v>
      </c>
      <c r="B232" s="685" t="s">
        <v>1280</v>
      </c>
      <c r="C232" s="585" t="s">
        <v>984</v>
      </c>
      <c r="D232" s="683">
        <v>0</v>
      </c>
      <c r="E232" s="683">
        <v>0</v>
      </c>
      <c r="F232" s="683">
        <v>0</v>
      </c>
      <c r="G232" s="612">
        <v>0</v>
      </c>
      <c r="H232" s="612">
        <v>0</v>
      </c>
      <c r="I232" s="612">
        <v>0</v>
      </c>
      <c r="J232" s="612">
        <v>0</v>
      </c>
      <c r="K232" s="612">
        <v>0</v>
      </c>
      <c r="L232" s="612">
        <v>0</v>
      </c>
      <c r="M232" s="612">
        <v>0</v>
      </c>
      <c r="N232" s="612">
        <v>0</v>
      </c>
      <c r="O232" s="612">
        <v>0</v>
      </c>
      <c r="P232" s="612">
        <v>0</v>
      </c>
      <c r="Q232" s="683">
        <f t="shared" si="73"/>
        <v>0</v>
      </c>
      <c r="R232" s="710">
        <f t="shared" si="73"/>
        <v>0</v>
      </c>
      <c r="S232" s="543"/>
    </row>
    <row r="233" spans="1:19" s="572" customFormat="1" ht="15.75" customHeight="1">
      <c r="A233" s="583" t="s">
        <v>1281</v>
      </c>
      <c r="B233" s="685" t="s">
        <v>1282</v>
      </c>
      <c r="C233" s="585" t="s">
        <v>984</v>
      </c>
      <c r="D233" s="683">
        <v>0</v>
      </c>
      <c r="E233" s="683">
        <v>0</v>
      </c>
      <c r="F233" s="683">
        <v>0</v>
      </c>
      <c r="G233" s="612">
        <v>0</v>
      </c>
      <c r="H233" s="612">
        <v>0</v>
      </c>
      <c r="I233" s="612">
        <v>0</v>
      </c>
      <c r="J233" s="612">
        <v>0</v>
      </c>
      <c r="K233" s="612">
        <v>0</v>
      </c>
      <c r="L233" s="612">
        <v>0</v>
      </c>
      <c r="M233" s="612">
        <v>0</v>
      </c>
      <c r="N233" s="612">
        <v>0</v>
      </c>
      <c r="O233" s="612">
        <v>0</v>
      </c>
      <c r="P233" s="612">
        <v>0</v>
      </c>
      <c r="Q233" s="683">
        <f t="shared" si="73"/>
        <v>0</v>
      </c>
      <c r="R233" s="710">
        <f t="shared" si="73"/>
        <v>0</v>
      </c>
      <c r="S233" s="543"/>
    </row>
    <row r="234" spans="1:19" s="572" customFormat="1" ht="15.75" customHeight="1">
      <c r="A234" s="583" t="s">
        <v>1283</v>
      </c>
      <c r="B234" s="685" t="s">
        <v>1284</v>
      </c>
      <c r="C234" s="585" t="s">
        <v>984</v>
      </c>
      <c r="D234" s="683">
        <v>0</v>
      </c>
      <c r="E234" s="683">
        <v>0</v>
      </c>
      <c r="F234" s="683">
        <v>0</v>
      </c>
      <c r="G234" s="612">
        <v>0</v>
      </c>
      <c r="H234" s="612">
        <v>0</v>
      </c>
      <c r="I234" s="612">
        <v>0</v>
      </c>
      <c r="J234" s="612">
        <v>0</v>
      </c>
      <c r="K234" s="612">
        <v>0</v>
      </c>
      <c r="L234" s="612">
        <v>0</v>
      </c>
      <c r="M234" s="612">
        <v>0</v>
      </c>
      <c r="N234" s="612">
        <v>0</v>
      </c>
      <c r="O234" s="612">
        <v>0</v>
      </c>
      <c r="P234" s="612">
        <v>0</v>
      </c>
      <c r="Q234" s="683">
        <f t="shared" si="73"/>
        <v>0</v>
      </c>
      <c r="R234" s="710">
        <f t="shared" si="73"/>
        <v>0</v>
      </c>
      <c r="S234" s="543"/>
    </row>
    <row r="235" spans="1:19" s="572" customFormat="1" ht="15.75" customHeight="1">
      <c r="A235" s="615" t="s">
        <v>1285</v>
      </c>
      <c r="B235" s="664" t="s">
        <v>1286</v>
      </c>
      <c r="C235" s="617" t="s">
        <v>984</v>
      </c>
      <c r="D235" s="720">
        <v>40.473999999999997</v>
      </c>
      <c r="E235" s="666">
        <v>0</v>
      </c>
      <c r="F235" s="702">
        <v>0</v>
      </c>
      <c r="G235" s="702">
        <v>0</v>
      </c>
      <c r="H235" s="702">
        <v>0</v>
      </c>
      <c r="I235" s="702">
        <v>0</v>
      </c>
      <c r="J235" s="702">
        <v>0</v>
      </c>
      <c r="K235" s="702">
        <v>0</v>
      </c>
      <c r="L235" s="702">
        <v>0</v>
      </c>
      <c r="M235" s="702">
        <v>0</v>
      </c>
      <c r="N235" s="702">
        <v>0</v>
      </c>
      <c r="O235" s="702">
        <v>0</v>
      </c>
      <c r="P235" s="702">
        <v>0</v>
      </c>
      <c r="Q235" s="702">
        <v>0</v>
      </c>
      <c r="R235" s="703">
        <v>0</v>
      </c>
      <c r="S235" s="543"/>
    </row>
    <row r="236" spans="1:19" s="572" customFormat="1" ht="15.75" customHeight="1">
      <c r="A236" s="583" t="s">
        <v>1287</v>
      </c>
      <c r="B236" s="685" t="s">
        <v>1288</v>
      </c>
      <c r="C236" s="585" t="s">
        <v>984</v>
      </c>
      <c r="D236" s="674">
        <v>40.473999999999997</v>
      </c>
      <c r="E236" s="683">
        <v>0</v>
      </c>
      <c r="F236" s="683">
        <v>0</v>
      </c>
      <c r="G236" s="612">
        <v>0</v>
      </c>
      <c r="H236" s="612">
        <v>0</v>
      </c>
      <c r="I236" s="612">
        <v>0</v>
      </c>
      <c r="J236" s="612">
        <v>0</v>
      </c>
      <c r="K236" s="612">
        <v>0</v>
      </c>
      <c r="L236" s="612">
        <v>0</v>
      </c>
      <c r="M236" s="612">
        <v>0</v>
      </c>
      <c r="N236" s="612">
        <v>0</v>
      </c>
      <c r="O236" s="612">
        <v>0</v>
      </c>
      <c r="P236" s="612">
        <v>0</v>
      </c>
      <c r="Q236" s="683">
        <f t="shared" ref="Q236:R241" si="76">O236+M236+K236+I236+G236</f>
        <v>0</v>
      </c>
      <c r="R236" s="710">
        <f t="shared" si="76"/>
        <v>0</v>
      </c>
      <c r="S236" s="543"/>
    </row>
    <row r="237" spans="1:19" s="572" customFormat="1" ht="15.75" customHeight="1">
      <c r="A237" s="583" t="s">
        <v>1289</v>
      </c>
      <c r="B237" s="610" t="s">
        <v>1266</v>
      </c>
      <c r="C237" s="585" t="s">
        <v>984</v>
      </c>
      <c r="D237" s="674">
        <v>40.473999999999997</v>
      </c>
      <c r="E237" s="683">
        <v>0</v>
      </c>
      <c r="F237" s="683">
        <v>0</v>
      </c>
      <c r="G237" s="612">
        <v>0</v>
      </c>
      <c r="H237" s="612">
        <v>0</v>
      </c>
      <c r="I237" s="612">
        <v>0</v>
      </c>
      <c r="J237" s="612">
        <v>0</v>
      </c>
      <c r="K237" s="612">
        <v>0</v>
      </c>
      <c r="L237" s="612">
        <v>0</v>
      </c>
      <c r="M237" s="612">
        <v>0</v>
      </c>
      <c r="N237" s="612">
        <v>0</v>
      </c>
      <c r="O237" s="612">
        <v>0</v>
      </c>
      <c r="P237" s="612">
        <v>0</v>
      </c>
      <c r="Q237" s="683">
        <f t="shared" si="76"/>
        <v>0</v>
      </c>
      <c r="R237" s="710">
        <f t="shared" si="76"/>
        <v>0</v>
      </c>
      <c r="S237" s="543"/>
    </row>
    <row r="238" spans="1:19" s="572" customFormat="1" ht="15.75" customHeight="1">
      <c r="A238" s="583" t="s">
        <v>1290</v>
      </c>
      <c r="B238" s="610" t="s">
        <v>1268</v>
      </c>
      <c r="C238" s="585" t="s">
        <v>984</v>
      </c>
      <c r="D238" s="683">
        <v>0</v>
      </c>
      <c r="E238" s="683">
        <v>0</v>
      </c>
      <c r="F238" s="683">
        <v>0</v>
      </c>
      <c r="G238" s="612">
        <v>0</v>
      </c>
      <c r="H238" s="612">
        <v>0</v>
      </c>
      <c r="I238" s="612">
        <v>0</v>
      </c>
      <c r="J238" s="612">
        <v>0</v>
      </c>
      <c r="K238" s="612">
        <v>0</v>
      </c>
      <c r="L238" s="612">
        <v>0</v>
      </c>
      <c r="M238" s="612">
        <v>0</v>
      </c>
      <c r="N238" s="612">
        <v>0</v>
      </c>
      <c r="O238" s="612">
        <v>0</v>
      </c>
      <c r="P238" s="612">
        <v>0</v>
      </c>
      <c r="Q238" s="683">
        <f t="shared" si="76"/>
        <v>0</v>
      </c>
      <c r="R238" s="710">
        <f t="shared" si="76"/>
        <v>0</v>
      </c>
      <c r="S238" s="543"/>
    </row>
    <row r="239" spans="1:19" s="572" customFormat="1" ht="15.75" customHeight="1">
      <c r="A239" s="583" t="s">
        <v>1291</v>
      </c>
      <c r="B239" s="610" t="s">
        <v>1270</v>
      </c>
      <c r="C239" s="585" t="s">
        <v>984</v>
      </c>
      <c r="D239" s="683">
        <v>0</v>
      </c>
      <c r="E239" s="683">
        <v>0</v>
      </c>
      <c r="F239" s="683">
        <v>0</v>
      </c>
      <c r="G239" s="612">
        <v>0</v>
      </c>
      <c r="H239" s="612">
        <v>0</v>
      </c>
      <c r="I239" s="612">
        <v>0</v>
      </c>
      <c r="J239" s="612">
        <v>0</v>
      </c>
      <c r="K239" s="612">
        <v>0</v>
      </c>
      <c r="L239" s="612">
        <v>0</v>
      </c>
      <c r="M239" s="612">
        <v>0</v>
      </c>
      <c r="N239" s="612">
        <v>0</v>
      </c>
      <c r="O239" s="612">
        <v>0</v>
      </c>
      <c r="P239" s="612">
        <v>0</v>
      </c>
      <c r="Q239" s="683">
        <f t="shared" si="76"/>
        <v>0</v>
      </c>
      <c r="R239" s="710">
        <f t="shared" si="76"/>
        <v>0</v>
      </c>
      <c r="S239" s="543"/>
    </row>
    <row r="240" spans="1:19" s="572" customFormat="1" ht="15.75" customHeight="1">
      <c r="A240" s="583" t="s">
        <v>1292</v>
      </c>
      <c r="B240" s="685" t="s">
        <v>1151</v>
      </c>
      <c r="C240" s="585" t="s">
        <v>984</v>
      </c>
      <c r="D240" s="683">
        <v>0</v>
      </c>
      <c r="E240" s="683">
        <v>0</v>
      </c>
      <c r="F240" s="683">
        <v>0</v>
      </c>
      <c r="G240" s="612">
        <v>0</v>
      </c>
      <c r="H240" s="612">
        <v>0</v>
      </c>
      <c r="I240" s="612">
        <v>0</v>
      </c>
      <c r="J240" s="612">
        <v>0</v>
      </c>
      <c r="K240" s="612">
        <v>0</v>
      </c>
      <c r="L240" s="612">
        <v>0</v>
      </c>
      <c r="M240" s="612">
        <v>0</v>
      </c>
      <c r="N240" s="612">
        <v>0</v>
      </c>
      <c r="O240" s="612">
        <v>0</v>
      </c>
      <c r="P240" s="612">
        <v>0</v>
      </c>
      <c r="Q240" s="683">
        <f t="shared" si="76"/>
        <v>0</v>
      </c>
      <c r="R240" s="710">
        <f t="shared" si="76"/>
        <v>0</v>
      </c>
      <c r="S240" s="543"/>
    </row>
    <row r="241" spans="1:19" s="572" customFormat="1" ht="15.75" customHeight="1">
      <c r="A241" s="583" t="s">
        <v>1293</v>
      </c>
      <c r="B241" s="685" t="s">
        <v>1294</v>
      </c>
      <c r="C241" s="585" t="s">
        <v>984</v>
      </c>
      <c r="D241" s="683">
        <v>0</v>
      </c>
      <c r="E241" s="683">
        <v>0</v>
      </c>
      <c r="F241" s="683">
        <v>0</v>
      </c>
      <c r="G241" s="612">
        <v>0</v>
      </c>
      <c r="H241" s="612">
        <v>0</v>
      </c>
      <c r="I241" s="612">
        <v>0</v>
      </c>
      <c r="J241" s="612">
        <v>0</v>
      </c>
      <c r="K241" s="612">
        <v>0</v>
      </c>
      <c r="L241" s="612">
        <v>0</v>
      </c>
      <c r="M241" s="612">
        <v>0</v>
      </c>
      <c r="N241" s="612">
        <v>0</v>
      </c>
      <c r="O241" s="612">
        <v>0</v>
      </c>
      <c r="P241" s="612">
        <v>0</v>
      </c>
      <c r="Q241" s="683">
        <f t="shared" si="76"/>
        <v>0</v>
      </c>
      <c r="R241" s="710">
        <f t="shared" si="76"/>
        <v>0</v>
      </c>
      <c r="S241" s="543"/>
    </row>
    <row r="242" spans="1:19" s="572" customFormat="1" ht="15.75" customHeight="1">
      <c r="A242" s="615" t="s">
        <v>1295</v>
      </c>
      <c r="B242" s="664" t="s">
        <v>1296</v>
      </c>
      <c r="C242" s="617" t="s">
        <v>984</v>
      </c>
      <c r="D242" s="665">
        <v>12.263999999999996</v>
      </c>
      <c r="E242" s="665">
        <v>83.801000000000016</v>
      </c>
      <c r="F242" s="665">
        <f>F167-F185</f>
        <v>4.7860427199999975</v>
      </c>
      <c r="G242" s="665">
        <f t="shared" ref="G242:R242" si="77">G167-G185</f>
        <v>6.7669999999999959</v>
      </c>
      <c r="H242" s="666">
        <f t="shared" si="77"/>
        <v>0</v>
      </c>
      <c r="I242" s="665">
        <f t="shared" si="77"/>
        <v>6.7660000000000053</v>
      </c>
      <c r="J242" s="666">
        <f t="shared" si="77"/>
        <v>0</v>
      </c>
      <c r="K242" s="665">
        <f t="shared" si="77"/>
        <v>6.7139999999999986</v>
      </c>
      <c r="L242" s="666">
        <f t="shared" si="77"/>
        <v>0</v>
      </c>
      <c r="M242" s="665">
        <f t="shared" si="77"/>
        <v>6.6950000000000074</v>
      </c>
      <c r="N242" s="666">
        <f t="shared" si="77"/>
        <v>0</v>
      </c>
      <c r="O242" s="665">
        <f t="shared" si="77"/>
        <v>6.6369999999999862</v>
      </c>
      <c r="P242" s="666">
        <f t="shared" si="77"/>
        <v>0</v>
      </c>
      <c r="Q242" s="665">
        <f t="shared" si="77"/>
        <v>33.579000000000121</v>
      </c>
      <c r="R242" s="667">
        <f t="shared" si="77"/>
        <v>0</v>
      </c>
      <c r="S242" s="543"/>
    </row>
    <row r="243" spans="1:19" s="572" customFormat="1" ht="15.75" customHeight="1">
      <c r="A243" s="615" t="s">
        <v>1297</v>
      </c>
      <c r="B243" s="664" t="s">
        <v>1298</v>
      </c>
      <c r="C243" s="617" t="s">
        <v>984</v>
      </c>
      <c r="D243" s="665">
        <v>-1.9650000000000001</v>
      </c>
      <c r="E243" s="665">
        <v>-7.5609999999999999</v>
      </c>
      <c r="F243" s="665">
        <f>F203-F210</f>
        <v>-7.1289999999999996</v>
      </c>
      <c r="G243" s="665">
        <f t="shared" ref="G243:R243" si="78">G203-G210</f>
        <v>-6.7670000000000003</v>
      </c>
      <c r="H243" s="666">
        <f t="shared" si="78"/>
        <v>0</v>
      </c>
      <c r="I243" s="665">
        <f t="shared" si="78"/>
        <v>-6.766</v>
      </c>
      <c r="J243" s="666">
        <f t="shared" si="78"/>
        <v>0</v>
      </c>
      <c r="K243" s="665">
        <f t="shared" si="78"/>
        <v>-6.7139999999999995</v>
      </c>
      <c r="L243" s="666">
        <f t="shared" si="78"/>
        <v>0</v>
      </c>
      <c r="M243" s="665">
        <f t="shared" si="78"/>
        <v>-6.6949999999999994</v>
      </c>
      <c r="N243" s="666">
        <f t="shared" si="78"/>
        <v>0</v>
      </c>
      <c r="O243" s="704">
        <f t="shared" si="78"/>
        <v>-6.6370000000000005</v>
      </c>
      <c r="P243" s="666">
        <f t="shared" si="78"/>
        <v>0</v>
      </c>
      <c r="Q243" s="665">
        <f t="shared" si="78"/>
        <v>-33.579000000000001</v>
      </c>
      <c r="R243" s="667">
        <f t="shared" si="78"/>
        <v>0</v>
      </c>
      <c r="S243" s="543"/>
    </row>
    <row r="244" spans="1:19" s="572" customFormat="1" ht="15.75" customHeight="1">
      <c r="A244" s="583" t="s">
        <v>1299</v>
      </c>
      <c r="B244" s="685" t="s">
        <v>1300</v>
      </c>
      <c r="C244" s="585" t="s">
        <v>984</v>
      </c>
      <c r="D244" s="701">
        <v>-1.9650000000000001</v>
      </c>
      <c r="E244" s="701">
        <v>-7.5609999999999999</v>
      </c>
      <c r="F244" s="701">
        <f>F243</f>
        <v>-7.1289999999999996</v>
      </c>
      <c r="G244" s="701">
        <f t="shared" ref="G244:R244" si="79">G243</f>
        <v>-6.7670000000000003</v>
      </c>
      <c r="H244" s="674">
        <f t="shared" si="79"/>
        <v>0</v>
      </c>
      <c r="I244" s="701">
        <f t="shared" si="79"/>
        <v>-6.766</v>
      </c>
      <c r="J244" s="674">
        <f t="shared" si="79"/>
        <v>0</v>
      </c>
      <c r="K244" s="701">
        <f t="shared" si="79"/>
        <v>-6.7139999999999995</v>
      </c>
      <c r="L244" s="674">
        <f t="shared" si="79"/>
        <v>0</v>
      </c>
      <c r="M244" s="701">
        <f t="shared" si="79"/>
        <v>-6.6949999999999994</v>
      </c>
      <c r="N244" s="674">
        <f t="shared" si="79"/>
        <v>0</v>
      </c>
      <c r="O244" s="721">
        <f t="shared" si="79"/>
        <v>-6.6370000000000005</v>
      </c>
      <c r="P244" s="674">
        <f t="shared" si="79"/>
        <v>0</v>
      </c>
      <c r="Q244" s="701">
        <f t="shared" si="79"/>
        <v>-33.579000000000001</v>
      </c>
      <c r="R244" s="722">
        <f t="shared" si="79"/>
        <v>0</v>
      </c>
      <c r="S244" s="543"/>
    </row>
    <row r="245" spans="1:19" s="572" customFormat="1" ht="15.75" customHeight="1">
      <c r="A245" s="583" t="s">
        <v>1301</v>
      </c>
      <c r="B245" s="685" t="s">
        <v>1302</v>
      </c>
      <c r="C245" s="585" t="s">
        <v>984</v>
      </c>
      <c r="D245" s="683">
        <v>0</v>
      </c>
      <c r="E245" s="674">
        <v>0</v>
      </c>
      <c r="F245" s="674">
        <v>0</v>
      </c>
      <c r="G245" s="674">
        <v>0</v>
      </c>
      <c r="H245" s="612">
        <v>0</v>
      </c>
      <c r="I245" s="612">
        <v>0</v>
      </c>
      <c r="J245" s="612">
        <v>0</v>
      </c>
      <c r="K245" s="612">
        <v>0</v>
      </c>
      <c r="L245" s="612">
        <v>0</v>
      </c>
      <c r="M245" s="612">
        <v>0</v>
      </c>
      <c r="N245" s="612">
        <v>0</v>
      </c>
      <c r="O245" s="612">
        <v>0</v>
      </c>
      <c r="P245" s="612">
        <v>0</v>
      </c>
      <c r="Q245" s="674">
        <v>0</v>
      </c>
      <c r="R245" s="722">
        <v>0</v>
      </c>
      <c r="S245" s="543"/>
    </row>
    <row r="246" spans="1:19" s="572" customFormat="1" ht="15.75" customHeight="1">
      <c r="A246" s="615" t="s">
        <v>1303</v>
      </c>
      <c r="B246" s="664" t="s">
        <v>1304</v>
      </c>
      <c r="C246" s="617" t="s">
        <v>984</v>
      </c>
      <c r="D246" s="665">
        <v>-39.958999999999996</v>
      </c>
      <c r="E246" s="665">
        <v>4.6269999999999998</v>
      </c>
      <c r="F246" s="665">
        <f t="shared" ref="F246:R246" si="80">F222-F235</f>
        <v>2.343</v>
      </c>
      <c r="G246" s="666">
        <f t="shared" si="80"/>
        <v>0</v>
      </c>
      <c r="H246" s="666">
        <f t="shared" si="80"/>
        <v>0</v>
      </c>
      <c r="I246" s="666">
        <f t="shared" si="80"/>
        <v>0</v>
      </c>
      <c r="J246" s="666">
        <f t="shared" si="80"/>
        <v>0</v>
      </c>
      <c r="K246" s="666">
        <f t="shared" si="80"/>
        <v>0</v>
      </c>
      <c r="L246" s="666">
        <f t="shared" si="80"/>
        <v>0</v>
      </c>
      <c r="M246" s="666">
        <f t="shared" si="80"/>
        <v>0</v>
      </c>
      <c r="N246" s="666">
        <f t="shared" si="80"/>
        <v>0</v>
      </c>
      <c r="O246" s="666">
        <f t="shared" si="80"/>
        <v>0</v>
      </c>
      <c r="P246" s="666">
        <f t="shared" si="80"/>
        <v>0</v>
      </c>
      <c r="Q246" s="666">
        <f t="shared" si="80"/>
        <v>0</v>
      </c>
      <c r="R246" s="667">
        <f t="shared" si="80"/>
        <v>0</v>
      </c>
      <c r="S246" s="543"/>
    </row>
    <row r="247" spans="1:19" s="572" customFormat="1" ht="15.75" customHeight="1">
      <c r="A247" s="583" t="s">
        <v>1305</v>
      </c>
      <c r="B247" s="685" t="s">
        <v>1306</v>
      </c>
      <c r="C247" s="585" t="s">
        <v>984</v>
      </c>
      <c r="D247" s="674">
        <v>0</v>
      </c>
      <c r="E247" s="723">
        <v>0</v>
      </c>
      <c r="F247" s="683">
        <v>0</v>
      </c>
      <c r="G247" s="674">
        <v>0</v>
      </c>
      <c r="H247" s="612">
        <v>0</v>
      </c>
      <c r="I247" s="612">
        <v>0</v>
      </c>
      <c r="J247" s="612">
        <v>0</v>
      </c>
      <c r="K247" s="612">
        <v>0</v>
      </c>
      <c r="L247" s="612">
        <v>0</v>
      </c>
      <c r="M247" s="612">
        <v>0</v>
      </c>
      <c r="N247" s="612">
        <v>0</v>
      </c>
      <c r="O247" s="612">
        <v>0</v>
      </c>
      <c r="P247" s="612">
        <v>0</v>
      </c>
      <c r="Q247" s="674">
        <f t="shared" ref="Q247" si="81">Q246</f>
        <v>0</v>
      </c>
      <c r="R247" s="722">
        <v>0</v>
      </c>
      <c r="S247" s="543"/>
    </row>
    <row r="248" spans="1:19" s="572" customFormat="1" ht="15.75" customHeight="1">
      <c r="A248" s="583" t="s">
        <v>1307</v>
      </c>
      <c r="B248" s="685" t="s">
        <v>1308</v>
      </c>
      <c r="C248" s="585" t="s">
        <v>984</v>
      </c>
      <c r="D248" s="723">
        <v>-39.958999999999996</v>
      </c>
      <c r="E248" s="723">
        <v>4.6269999999999998</v>
      </c>
      <c r="F248" s="683">
        <v>0</v>
      </c>
      <c r="G248" s="674">
        <f t="shared" ref="G248:R248" si="82">G246</f>
        <v>0</v>
      </c>
      <c r="H248" s="674">
        <f t="shared" si="82"/>
        <v>0</v>
      </c>
      <c r="I248" s="674">
        <f t="shared" si="82"/>
        <v>0</v>
      </c>
      <c r="J248" s="674">
        <f t="shared" si="82"/>
        <v>0</v>
      </c>
      <c r="K248" s="674">
        <f t="shared" si="82"/>
        <v>0</v>
      </c>
      <c r="L248" s="674">
        <f t="shared" si="82"/>
        <v>0</v>
      </c>
      <c r="M248" s="674">
        <f t="shared" si="82"/>
        <v>0</v>
      </c>
      <c r="N248" s="674">
        <f t="shared" si="82"/>
        <v>0</v>
      </c>
      <c r="O248" s="674">
        <f t="shared" si="82"/>
        <v>0</v>
      </c>
      <c r="P248" s="674">
        <f t="shared" si="82"/>
        <v>0</v>
      </c>
      <c r="Q248" s="674">
        <f t="shared" si="82"/>
        <v>0</v>
      </c>
      <c r="R248" s="722">
        <f t="shared" si="82"/>
        <v>0</v>
      </c>
      <c r="S248" s="543"/>
    </row>
    <row r="249" spans="1:19" s="572" customFormat="1" ht="15.75" customHeight="1">
      <c r="A249" s="615" t="s">
        <v>1309</v>
      </c>
      <c r="B249" s="664" t="s">
        <v>1310</v>
      </c>
      <c r="C249" s="617" t="s">
        <v>984</v>
      </c>
      <c r="D249" s="702">
        <v>0</v>
      </c>
      <c r="E249" s="666">
        <v>0</v>
      </c>
      <c r="F249" s="702">
        <v>0</v>
      </c>
      <c r="G249" s="702">
        <v>0</v>
      </c>
      <c r="H249" s="702">
        <v>0</v>
      </c>
      <c r="I249" s="702">
        <v>0</v>
      </c>
      <c r="J249" s="702">
        <v>0</v>
      </c>
      <c r="K249" s="702">
        <v>0</v>
      </c>
      <c r="L249" s="702">
        <v>0</v>
      </c>
      <c r="M249" s="702">
        <v>0</v>
      </c>
      <c r="N249" s="702">
        <v>0</v>
      </c>
      <c r="O249" s="702">
        <v>0</v>
      </c>
      <c r="P249" s="702">
        <v>0</v>
      </c>
      <c r="Q249" s="702">
        <v>0</v>
      </c>
      <c r="R249" s="703">
        <v>0</v>
      </c>
      <c r="S249" s="543"/>
    </row>
    <row r="250" spans="1:19" s="572" customFormat="1" ht="15.75" customHeight="1">
      <c r="A250" s="615" t="s">
        <v>1311</v>
      </c>
      <c r="B250" s="664" t="s">
        <v>1312</v>
      </c>
      <c r="C250" s="617" t="s">
        <v>984</v>
      </c>
      <c r="D250" s="665">
        <v>-29.660000000000004</v>
      </c>
      <c r="E250" s="665">
        <v>80.867000000000019</v>
      </c>
      <c r="F250" s="724">
        <f>F249+F246+F243+F242</f>
        <v>4.2719999997942182E-5</v>
      </c>
      <c r="G250" s="712">
        <f t="shared" ref="G250:R250" si="83">G249+G246+G243+G242</f>
        <v>0</v>
      </c>
      <c r="H250" s="666">
        <f t="shared" si="83"/>
        <v>0</v>
      </c>
      <c r="I250" s="725">
        <f t="shared" si="83"/>
        <v>0</v>
      </c>
      <c r="J250" s="666">
        <f t="shared" si="83"/>
        <v>0</v>
      </c>
      <c r="K250" s="666">
        <f t="shared" si="83"/>
        <v>0</v>
      </c>
      <c r="L250" s="666">
        <f t="shared" si="83"/>
        <v>0</v>
      </c>
      <c r="M250" s="726">
        <f t="shared" si="83"/>
        <v>7.9936057773011271E-15</v>
      </c>
      <c r="N250" s="726">
        <f t="shared" si="83"/>
        <v>0</v>
      </c>
      <c r="O250" s="726">
        <f t="shared" si="83"/>
        <v>-1.4210854715202004E-14</v>
      </c>
      <c r="P250" s="666">
        <f t="shared" si="83"/>
        <v>0</v>
      </c>
      <c r="Q250" s="666">
        <f t="shared" si="83"/>
        <v>1.2079226507921703E-13</v>
      </c>
      <c r="R250" s="667">
        <f t="shared" si="83"/>
        <v>0</v>
      </c>
      <c r="S250" s="543"/>
    </row>
    <row r="251" spans="1:19" s="572" customFormat="1" ht="15.75" customHeight="1">
      <c r="A251" s="615" t="s">
        <v>1313</v>
      </c>
      <c r="B251" s="664" t="s">
        <v>1314</v>
      </c>
      <c r="C251" s="617" t="s">
        <v>984</v>
      </c>
      <c r="D251" s="666">
        <v>0</v>
      </c>
      <c r="E251" s="665">
        <v>-29.660000000000004</v>
      </c>
      <c r="F251" s="702">
        <v>0</v>
      </c>
      <c r="G251" s="666">
        <f>F252</f>
        <v>0</v>
      </c>
      <c r="H251" s="666">
        <v>0</v>
      </c>
      <c r="I251" s="666">
        <f>G252</f>
        <v>0</v>
      </c>
      <c r="J251" s="666">
        <v>0</v>
      </c>
      <c r="K251" s="666">
        <f>I252</f>
        <v>0</v>
      </c>
      <c r="L251" s="666">
        <v>0</v>
      </c>
      <c r="M251" s="666">
        <f>K252</f>
        <v>0</v>
      </c>
      <c r="N251" s="666">
        <v>0</v>
      </c>
      <c r="O251" s="666">
        <f>M252</f>
        <v>0</v>
      </c>
      <c r="P251" s="666">
        <v>0</v>
      </c>
      <c r="Q251" s="619">
        <f>O251</f>
        <v>0</v>
      </c>
      <c r="R251" s="667">
        <v>0</v>
      </c>
      <c r="S251" s="543"/>
    </row>
    <row r="252" spans="1:19" s="572" customFormat="1" ht="15.75" customHeight="1" thickBot="1">
      <c r="A252" s="615" t="s">
        <v>1315</v>
      </c>
      <c r="B252" s="664" t="s">
        <v>1316</v>
      </c>
      <c r="C252" s="617" t="s">
        <v>984</v>
      </c>
      <c r="D252" s="665">
        <v>-29.660000000000004</v>
      </c>
      <c r="E252" s="665">
        <v>80.867000000000019</v>
      </c>
      <c r="F252" s="702">
        <v>0</v>
      </c>
      <c r="G252" s="727">
        <f>G251</f>
        <v>0</v>
      </c>
      <c r="H252" s="728">
        <f t="shared" ref="H252:R252" si="84">H250</f>
        <v>0</v>
      </c>
      <c r="I252" s="727">
        <f>I251</f>
        <v>0</v>
      </c>
      <c r="J252" s="728">
        <f t="shared" si="84"/>
        <v>0</v>
      </c>
      <c r="K252" s="727">
        <f>K251</f>
        <v>0</v>
      </c>
      <c r="L252" s="728">
        <f t="shared" si="84"/>
        <v>0</v>
      </c>
      <c r="M252" s="727">
        <f>M251</f>
        <v>0</v>
      </c>
      <c r="N252" s="728">
        <f t="shared" si="84"/>
        <v>0</v>
      </c>
      <c r="O252" s="727">
        <f>O251</f>
        <v>0</v>
      </c>
      <c r="P252" s="728">
        <f t="shared" si="84"/>
        <v>0</v>
      </c>
      <c r="Q252" s="729">
        <f>O252</f>
        <v>0</v>
      </c>
      <c r="R252" s="730">
        <f t="shared" si="84"/>
        <v>0</v>
      </c>
      <c r="S252" s="543"/>
    </row>
    <row r="253" spans="1:19" s="572" customFormat="1" ht="15.75" customHeight="1">
      <c r="A253" s="693" t="s">
        <v>1317</v>
      </c>
      <c r="B253" s="694" t="s">
        <v>1069</v>
      </c>
      <c r="C253" s="695" t="s">
        <v>857</v>
      </c>
      <c r="D253" s="731">
        <v>0</v>
      </c>
      <c r="E253" s="731">
        <v>0</v>
      </c>
      <c r="F253" s="731">
        <v>0</v>
      </c>
      <c r="G253" s="732">
        <v>0</v>
      </c>
      <c r="H253" s="732">
        <v>0</v>
      </c>
      <c r="I253" s="732">
        <v>0</v>
      </c>
      <c r="J253" s="732">
        <v>0</v>
      </c>
      <c r="K253" s="732">
        <v>0</v>
      </c>
      <c r="L253" s="732">
        <v>0</v>
      </c>
      <c r="M253" s="732">
        <v>0</v>
      </c>
      <c r="N253" s="732">
        <v>0</v>
      </c>
      <c r="O253" s="732">
        <v>0</v>
      </c>
      <c r="P253" s="732">
        <v>0</v>
      </c>
      <c r="Q253" s="733">
        <v>0</v>
      </c>
      <c r="R253" s="734">
        <f>F253+E253</f>
        <v>0</v>
      </c>
      <c r="S253" s="543"/>
    </row>
    <row r="254" spans="1:19" s="572" customFormat="1" ht="15.75" customHeight="1">
      <c r="A254" s="615" t="s">
        <v>1318</v>
      </c>
      <c r="B254" s="616" t="s">
        <v>1319</v>
      </c>
      <c r="C254" s="617" t="s">
        <v>984</v>
      </c>
      <c r="D254" s="666">
        <v>0</v>
      </c>
      <c r="E254" s="735">
        <v>0</v>
      </c>
      <c r="F254" s="735">
        <v>0</v>
      </c>
      <c r="G254" s="735">
        <v>0</v>
      </c>
      <c r="H254" s="735">
        <v>0</v>
      </c>
      <c r="I254" s="735">
        <v>0</v>
      </c>
      <c r="J254" s="735">
        <v>0</v>
      </c>
      <c r="K254" s="735">
        <v>0</v>
      </c>
      <c r="L254" s="735">
        <v>0</v>
      </c>
      <c r="M254" s="735">
        <v>0</v>
      </c>
      <c r="N254" s="735">
        <v>0</v>
      </c>
      <c r="O254" s="735">
        <v>0</v>
      </c>
      <c r="P254" s="735">
        <v>0</v>
      </c>
      <c r="Q254" s="735">
        <f t="shared" ref="Q254:R317" si="85">O254+M254+K254+I254+G254</f>
        <v>0</v>
      </c>
      <c r="R254" s="736">
        <f t="shared" si="85"/>
        <v>0</v>
      </c>
      <c r="S254" s="543"/>
    </row>
    <row r="255" spans="1:19" s="572" customFormat="1" ht="15.75" customHeight="1">
      <c r="A255" s="583" t="s">
        <v>1320</v>
      </c>
      <c r="B255" s="610" t="s">
        <v>1321</v>
      </c>
      <c r="C255" s="585" t="s">
        <v>984</v>
      </c>
      <c r="D255" s="683">
        <v>0</v>
      </c>
      <c r="E255" s="683">
        <v>0</v>
      </c>
      <c r="F255" s="683">
        <v>0</v>
      </c>
      <c r="G255" s="612">
        <v>0</v>
      </c>
      <c r="H255" s="612">
        <v>0</v>
      </c>
      <c r="I255" s="612">
        <v>0</v>
      </c>
      <c r="J255" s="612">
        <v>0</v>
      </c>
      <c r="K255" s="612">
        <v>0</v>
      </c>
      <c r="L255" s="612">
        <v>0</v>
      </c>
      <c r="M255" s="612">
        <v>0</v>
      </c>
      <c r="N255" s="612">
        <v>0</v>
      </c>
      <c r="O255" s="612">
        <v>0</v>
      </c>
      <c r="P255" s="612">
        <v>0</v>
      </c>
      <c r="Q255" s="683">
        <f t="shared" si="85"/>
        <v>0</v>
      </c>
      <c r="R255" s="710">
        <f t="shared" si="85"/>
        <v>0</v>
      </c>
      <c r="S255" s="543"/>
    </row>
    <row r="256" spans="1:19" s="572" customFormat="1" ht="15.75" customHeight="1">
      <c r="A256" s="583" t="s">
        <v>1322</v>
      </c>
      <c r="B256" s="626" t="s">
        <v>1323</v>
      </c>
      <c r="C256" s="585" t="s">
        <v>984</v>
      </c>
      <c r="D256" s="683">
        <v>0</v>
      </c>
      <c r="E256" s="683">
        <v>0</v>
      </c>
      <c r="F256" s="683">
        <v>0</v>
      </c>
      <c r="G256" s="612">
        <v>0</v>
      </c>
      <c r="H256" s="612">
        <v>0</v>
      </c>
      <c r="I256" s="612">
        <v>0</v>
      </c>
      <c r="J256" s="612">
        <v>0</v>
      </c>
      <c r="K256" s="612">
        <v>0</v>
      </c>
      <c r="L256" s="612">
        <v>0</v>
      </c>
      <c r="M256" s="612">
        <v>0</v>
      </c>
      <c r="N256" s="612">
        <v>0</v>
      </c>
      <c r="O256" s="612">
        <v>0</v>
      </c>
      <c r="P256" s="612">
        <v>0</v>
      </c>
      <c r="Q256" s="683">
        <f t="shared" si="85"/>
        <v>0</v>
      </c>
      <c r="R256" s="710">
        <f t="shared" si="85"/>
        <v>0</v>
      </c>
      <c r="S256" s="543"/>
    </row>
    <row r="257" spans="1:19" s="572" customFormat="1" ht="15.75" customHeight="1">
      <c r="A257" s="583" t="s">
        <v>1324</v>
      </c>
      <c r="B257" s="626" t="s">
        <v>1325</v>
      </c>
      <c r="C257" s="585" t="s">
        <v>984</v>
      </c>
      <c r="D257" s="683">
        <v>0</v>
      </c>
      <c r="E257" s="683">
        <v>0</v>
      </c>
      <c r="F257" s="683">
        <v>0</v>
      </c>
      <c r="G257" s="612">
        <v>0</v>
      </c>
      <c r="H257" s="612">
        <v>0</v>
      </c>
      <c r="I257" s="612">
        <v>0</v>
      </c>
      <c r="J257" s="612">
        <v>0</v>
      </c>
      <c r="K257" s="612">
        <v>0</v>
      </c>
      <c r="L257" s="612">
        <v>0</v>
      </c>
      <c r="M257" s="612">
        <v>0</v>
      </c>
      <c r="N257" s="612">
        <v>0</v>
      </c>
      <c r="O257" s="612">
        <v>0</v>
      </c>
      <c r="P257" s="612">
        <v>0</v>
      </c>
      <c r="Q257" s="683">
        <f t="shared" si="85"/>
        <v>0</v>
      </c>
      <c r="R257" s="710">
        <f t="shared" si="85"/>
        <v>0</v>
      </c>
      <c r="S257" s="543"/>
    </row>
    <row r="258" spans="1:19" s="572" customFormat="1" ht="15.75" customHeight="1">
      <c r="A258" s="583" t="s">
        <v>1326</v>
      </c>
      <c r="B258" s="630" t="s">
        <v>1323</v>
      </c>
      <c r="C258" s="585" t="s">
        <v>984</v>
      </c>
      <c r="D258" s="683">
        <v>0</v>
      </c>
      <c r="E258" s="683">
        <v>0</v>
      </c>
      <c r="F258" s="683">
        <v>0</v>
      </c>
      <c r="G258" s="612">
        <v>0</v>
      </c>
      <c r="H258" s="612">
        <v>0</v>
      </c>
      <c r="I258" s="612">
        <v>0</v>
      </c>
      <c r="J258" s="612">
        <v>0</v>
      </c>
      <c r="K258" s="612">
        <v>0</v>
      </c>
      <c r="L258" s="612">
        <v>0</v>
      </c>
      <c r="M258" s="612">
        <v>0</v>
      </c>
      <c r="N258" s="612">
        <v>0</v>
      </c>
      <c r="O258" s="612">
        <v>0</v>
      </c>
      <c r="P258" s="612">
        <v>0</v>
      </c>
      <c r="Q258" s="683">
        <f t="shared" si="85"/>
        <v>0</v>
      </c>
      <c r="R258" s="710">
        <f t="shared" si="85"/>
        <v>0</v>
      </c>
      <c r="S258" s="543"/>
    </row>
    <row r="259" spans="1:19" s="572" customFormat="1" ht="15.75" customHeight="1">
      <c r="A259" s="583" t="s">
        <v>1327</v>
      </c>
      <c r="B259" s="626" t="s">
        <v>987</v>
      </c>
      <c r="C259" s="585" t="s">
        <v>984</v>
      </c>
      <c r="D259" s="683">
        <v>0</v>
      </c>
      <c r="E259" s="683">
        <v>0</v>
      </c>
      <c r="F259" s="683">
        <v>0</v>
      </c>
      <c r="G259" s="612">
        <v>0</v>
      </c>
      <c r="H259" s="612">
        <v>0</v>
      </c>
      <c r="I259" s="612">
        <v>0</v>
      </c>
      <c r="J259" s="612">
        <v>0</v>
      </c>
      <c r="K259" s="612">
        <v>0</v>
      </c>
      <c r="L259" s="612">
        <v>0</v>
      </c>
      <c r="M259" s="612">
        <v>0</v>
      </c>
      <c r="N259" s="612">
        <v>0</v>
      </c>
      <c r="O259" s="612">
        <v>0</v>
      </c>
      <c r="P259" s="612">
        <v>0</v>
      </c>
      <c r="Q259" s="683">
        <f t="shared" si="85"/>
        <v>0</v>
      </c>
      <c r="R259" s="710">
        <f t="shared" si="85"/>
        <v>0</v>
      </c>
      <c r="S259" s="543"/>
    </row>
    <row r="260" spans="1:19" s="572" customFormat="1" ht="15.75" customHeight="1">
      <c r="A260" s="583" t="s">
        <v>1328</v>
      </c>
      <c r="B260" s="630" t="s">
        <v>1323</v>
      </c>
      <c r="C260" s="585" t="s">
        <v>984</v>
      </c>
      <c r="D260" s="683">
        <v>0</v>
      </c>
      <c r="E260" s="683">
        <v>0</v>
      </c>
      <c r="F260" s="683">
        <v>0</v>
      </c>
      <c r="G260" s="612">
        <v>0</v>
      </c>
      <c r="H260" s="612">
        <v>0</v>
      </c>
      <c r="I260" s="612">
        <v>0</v>
      </c>
      <c r="J260" s="612">
        <v>0</v>
      </c>
      <c r="K260" s="612">
        <v>0</v>
      </c>
      <c r="L260" s="612">
        <v>0</v>
      </c>
      <c r="M260" s="612">
        <v>0</v>
      </c>
      <c r="N260" s="612">
        <v>0</v>
      </c>
      <c r="O260" s="612">
        <v>0</v>
      </c>
      <c r="P260" s="612">
        <v>0</v>
      </c>
      <c r="Q260" s="683">
        <f t="shared" si="85"/>
        <v>0</v>
      </c>
      <c r="R260" s="710">
        <f t="shared" si="85"/>
        <v>0</v>
      </c>
      <c r="S260" s="543"/>
    </row>
    <row r="261" spans="1:19" s="572" customFormat="1" ht="15.75" customHeight="1">
      <c r="A261" s="583" t="s">
        <v>1329</v>
      </c>
      <c r="B261" s="626" t="s">
        <v>988</v>
      </c>
      <c r="C261" s="585" t="s">
        <v>984</v>
      </c>
      <c r="D261" s="683">
        <v>0</v>
      </c>
      <c r="E261" s="683">
        <v>0</v>
      </c>
      <c r="F261" s="683">
        <v>0</v>
      </c>
      <c r="G261" s="612">
        <v>0</v>
      </c>
      <c r="H261" s="612">
        <v>0</v>
      </c>
      <c r="I261" s="612">
        <v>0</v>
      </c>
      <c r="J261" s="612">
        <v>0</v>
      </c>
      <c r="K261" s="612">
        <v>0</v>
      </c>
      <c r="L261" s="612">
        <v>0</v>
      </c>
      <c r="M261" s="612">
        <v>0</v>
      </c>
      <c r="N261" s="612">
        <v>0</v>
      </c>
      <c r="O261" s="612">
        <v>0</v>
      </c>
      <c r="P261" s="612">
        <v>0</v>
      </c>
      <c r="Q261" s="683">
        <f t="shared" si="85"/>
        <v>0</v>
      </c>
      <c r="R261" s="710">
        <f t="shared" si="85"/>
        <v>0</v>
      </c>
      <c r="S261" s="543"/>
    </row>
    <row r="262" spans="1:19" s="572" customFormat="1" ht="15.75" customHeight="1">
      <c r="A262" s="583" t="s">
        <v>1330</v>
      </c>
      <c r="B262" s="630" t="s">
        <v>1323</v>
      </c>
      <c r="C262" s="585" t="s">
        <v>984</v>
      </c>
      <c r="D262" s="683">
        <v>0</v>
      </c>
      <c r="E262" s="683">
        <v>0</v>
      </c>
      <c r="F262" s="683">
        <v>0</v>
      </c>
      <c r="G262" s="612">
        <v>0</v>
      </c>
      <c r="H262" s="612">
        <v>0</v>
      </c>
      <c r="I262" s="612">
        <v>0</v>
      </c>
      <c r="J262" s="612">
        <v>0</v>
      </c>
      <c r="K262" s="612">
        <v>0</v>
      </c>
      <c r="L262" s="612">
        <v>0</v>
      </c>
      <c r="M262" s="612">
        <v>0</v>
      </c>
      <c r="N262" s="612">
        <v>0</v>
      </c>
      <c r="O262" s="612">
        <v>0</v>
      </c>
      <c r="P262" s="612">
        <v>0</v>
      </c>
      <c r="Q262" s="683">
        <f t="shared" si="85"/>
        <v>0</v>
      </c>
      <c r="R262" s="710">
        <f t="shared" si="85"/>
        <v>0</v>
      </c>
      <c r="S262" s="543"/>
    </row>
    <row r="263" spans="1:19" s="572" customFormat="1" ht="15.75" customHeight="1">
      <c r="A263" s="583" t="s">
        <v>1331</v>
      </c>
      <c r="B263" s="610" t="s">
        <v>1332</v>
      </c>
      <c r="C263" s="585" t="s">
        <v>984</v>
      </c>
      <c r="D263" s="683">
        <v>0</v>
      </c>
      <c r="E263" s="683">
        <v>0</v>
      </c>
      <c r="F263" s="683">
        <v>0</v>
      </c>
      <c r="G263" s="612">
        <v>0</v>
      </c>
      <c r="H263" s="612">
        <v>0</v>
      </c>
      <c r="I263" s="612">
        <v>0</v>
      </c>
      <c r="J263" s="612">
        <v>0</v>
      </c>
      <c r="K263" s="612">
        <v>0</v>
      </c>
      <c r="L263" s="612">
        <v>0</v>
      </c>
      <c r="M263" s="612">
        <v>0</v>
      </c>
      <c r="N263" s="612">
        <v>0</v>
      </c>
      <c r="O263" s="612">
        <v>0</v>
      </c>
      <c r="P263" s="612">
        <v>0</v>
      </c>
      <c r="Q263" s="683">
        <f t="shared" si="85"/>
        <v>0</v>
      </c>
      <c r="R263" s="710">
        <f t="shared" si="85"/>
        <v>0</v>
      </c>
      <c r="S263" s="543"/>
    </row>
    <row r="264" spans="1:19" s="572" customFormat="1" ht="15.75" customHeight="1">
      <c r="A264" s="583" t="s">
        <v>1333</v>
      </c>
      <c r="B264" s="626" t="s">
        <v>1323</v>
      </c>
      <c r="C264" s="585" t="s">
        <v>984</v>
      </c>
      <c r="D264" s="683">
        <v>0</v>
      </c>
      <c r="E264" s="683">
        <v>0</v>
      </c>
      <c r="F264" s="683">
        <v>0</v>
      </c>
      <c r="G264" s="612">
        <v>0</v>
      </c>
      <c r="H264" s="612">
        <v>0</v>
      </c>
      <c r="I264" s="612">
        <v>0</v>
      </c>
      <c r="J264" s="612">
        <v>0</v>
      </c>
      <c r="K264" s="612">
        <v>0</v>
      </c>
      <c r="L264" s="612">
        <v>0</v>
      </c>
      <c r="M264" s="612">
        <v>0</v>
      </c>
      <c r="N264" s="612">
        <v>0</v>
      </c>
      <c r="O264" s="612">
        <v>0</v>
      </c>
      <c r="P264" s="612">
        <v>0</v>
      </c>
      <c r="Q264" s="683">
        <f t="shared" si="85"/>
        <v>0</v>
      </c>
      <c r="R264" s="710">
        <f t="shared" si="85"/>
        <v>0</v>
      </c>
      <c r="S264" s="543"/>
    </row>
    <row r="265" spans="1:19" s="572" customFormat="1" ht="15.75" customHeight="1">
      <c r="A265" s="589" t="s">
        <v>1334</v>
      </c>
      <c r="B265" s="631" t="s">
        <v>1335</v>
      </c>
      <c r="C265" s="591" t="s">
        <v>984</v>
      </c>
      <c r="D265" s="633">
        <v>0</v>
      </c>
      <c r="E265" s="709">
        <v>0</v>
      </c>
      <c r="F265" s="709">
        <v>0</v>
      </c>
      <c r="G265" s="709">
        <v>0</v>
      </c>
      <c r="H265" s="709">
        <v>0</v>
      </c>
      <c r="I265" s="709">
        <v>0</v>
      </c>
      <c r="J265" s="709">
        <v>0</v>
      </c>
      <c r="K265" s="709">
        <v>0</v>
      </c>
      <c r="L265" s="709">
        <v>0</v>
      </c>
      <c r="M265" s="709">
        <v>0</v>
      </c>
      <c r="N265" s="709">
        <v>0</v>
      </c>
      <c r="O265" s="709">
        <v>0</v>
      </c>
      <c r="P265" s="709">
        <v>0</v>
      </c>
      <c r="Q265" s="709">
        <f t="shared" si="85"/>
        <v>0</v>
      </c>
      <c r="R265" s="711">
        <f t="shared" si="85"/>
        <v>0</v>
      </c>
      <c r="S265" s="543"/>
    </row>
    <row r="266" spans="1:19" s="572" customFormat="1" ht="15.75" customHeight="1">
      <c r="A266" s="583" t="s">
        <v>1336</v>
      </c>
      <c r="B266" s="626" t="s">
        <v>1323</v>
      </c>
      <c r="C266" s="585" t="s">
        <v>984</v>
      </c>
      <c r="D266" s="701"/>
      <c r="E266" s="683">
        <v>0</v>
      </c>
      <c r="F266" s="683">
        <v>0</v>
      </c>
      <c r="G266" s="612">
        <v>0</v>
      </c>
      <c r="H266" s="612">
        <v>0</v>
      </c>
      <c r="I266" s="612">
        <v>0</v>
      </c>
      <c r="J266" s="612">
        <v>0</v>
      </c>
      <c r="K266" s="612">
        <v>0</v>
      </c>
      <c r="L266" s="612">
        <v>0</v>
      </c>
      <c r="M266" s="612">
        <v>0</v>
      </c>
      <c r="N266" s="612">
        <v>0</v>
      </c>
      <c r="O266" s="612">
        <v>0</v>
      </c>
      <c r="P266" s="612">
        <v>0</v>
      </c>
      <c r="Q266" s="683">
        <f t="shared" si="85"/>
        <v>0</v>
      </c>
      <c r="R266" s="710">
        <f t="shared" si="85"/>
        <v>0</v>
      </c>
      <c r="S266" s="543"/>
    </row>
    <row r="267" spans="1:19" s="572" customFormat="1" ht="15.75" customHeight="1">
      <c r="A267" s="583" t="s">
        <v>1337</v>
      </c>
      <c r="B267" s="599" t="s">
        <v>1338</v>
      </c>
      <c r="C267" s="585" t="s">
        <v>984</v>
      </c>
      <c r="D267" s="683">
        <v>0</v>
      </c>
      <c r="E267" s="683">
        <v>0</v>
      </c>
      <c r="F267" s="683">
        <v>0</v>
      </c>
      <c r="G267" s="612">
        <v>0</v>
      </c>
      <c r="H267" s="612">
        <v>0</v>
      </c>
      <c r="I267" s="612">
        <v>0</v>
      </c>
      <c r="J267" s="612">
        <v>0</v>
      </c>
      <c r="K267" s="612">
        <v>0</v>
      </c>
      <c r="L267" s="612">
        <v>0</v>
      </c>
      <c r="M267" s="612">
        <v>0</v>
      </c>
      <c r="N267" s="612">
        <v>0</v>
      </c>
      <c r="O267" s="612">
        <v>0</v>
      </c>
      <c r="P267" s="612">
        <v>0</v>
      </c>
      <c r="Q267" s="683">
        <f t="shared" si="85"/>
        <v>0</v>
      </c>
      <c r="R267" s="710">
        <f t="shared" si="85"/>
        <v>0</v>
      </c>
      <c r="S267" s="543"/>
    </row>
    <row r="268" spans="1:19" s="572" customFormat="1" ht="15.75" customHeight="1">
      <c r="A268" s="583" t="s">
        <v>1339</v>
      </c>
      <c r="B268" s="626" t="s">
        <v>1323</v>
      </c>
      <c r="C268" s="585" t="s">
        <v>984</v>
      </c>
      <c r="D268" s="683">
        <v>0</v>
      </c>
      <c r="E268" s="683">
        <v>0</v>
      </c>
      <c r="F268" s="683">
        <v>0</v>
      </c>
      <c r="G268" s="612">
        <v>0</v>
      </c>
      <c r="H268" s="612">
        <v>0</v>
      </c>
      <c r="I268" s="612">
        <v>0</v>
      </c>
      <c r="J268" s="612">
        <v>0</v>
      </c>
      <c r="K268" s="612">
        <v>0</v>
      </c>
      <c r="L268" s="612">
        <v>0</v>
      </c>
      <c r="M268" s="612">
        <v>0</v>
      </c>
      <c r="N268" s="612">
        <v>0</v>
      </c>
      <c r="O268" s="612">
        <v>0</v>
      </c>
      <c r="P268" s="612">
        <v>0</v>
      </c>
      <c r="Q268" s="683">
        <f t="shared" si="85"/>
        <v>0</v>
      </c>
      <c r="R268" s="710">
        <f t="shared" si="85"/>
        <v>0</v>
      </c>
      <c r="S268" s="543"/>
    </row>
    <row r="269" spans="1:19" s="572" customFormat="1" ht="15.75" customHeight="1">
      <c r="A269" s="589" t="s">
        <v>1340</v>
      </c>
      <c r="B269" s="631" t="s">
        <v>1341</v>
      </c>
      <c r="C269" s="591" t="s">
        <v>984</v>
      </c>
      <c r="D269" s="709">
        <v>0</v>
      </c>
      <c r="E269" s="709">
        <v>0</v>
      </c>
      <c r="F269" s="709">
        <v>0</v>
      </c>
      <c r="G269" s="709">
        <v>0</v>
      </c>
      <c r="H269" s="709">
        <v>0</v>
      </c>
      <c r="I269" s="709">
        <v>0</v>
      </c>
      <c r="J269" s="709">
        <v>0</v>
      </c>
      <c r="K269" s="709">
        <v>0</v>
      </c>
      <c r="L269" s="709">
        <v>0</v>
      </c>
      <c r="M269" s="709">
        <v>0</v>
      </c>
      <c r="N269" s="709">
        <v>0</v>
      </c>
      <c r="O269" s="709">
        <v>0</v>
      </c>
      <c r="P269" s="709">
        <v>0</v>
      </c>
      <c r="Q269" s="709">
        <f t="shared" si="85"/>
        <v>0</v>
      </c>
      <c r="R269" s="711">
        <f t="shared" si="85"/>
        <v>0</v>
      </c>
      <c r="S269" s="543"/>
    </row>
    <row r="270" spans="1:19" s="572" customFormat="1" ht="15.75" customHeight="1">
      <c r="A270" s="583" t="s">
        <v>1342</v>
      </c>
      <c r="B270" s="626" t="s">
        <v>1323</v>
      </c>
      <c r="C270" s="585" t="s">
        <v>984</v>
      </c>
      <c r="D270" s="683">
        <v>0</v>
      </c>
      <c r="E270" s="683">
        <v>0</v>
      </c>
      <c r="F270" s="683">
        <v>0</v>
      </c>
      <c r="G270" s="612">
        <v>0</v>
      </c>
      <c r="H270" s="612">
        <v>0</v>
      </c>
      <c r="I270" s="612">
        <v>0</v>
      </c>
      <c r="J270" s="612">
        <v>0</v>
      </c>
      <c r="K270" s="612">
        <v>0</v>
      </c>
      <c r="L270" s="612">
        <v>0</v>
      </c>
      <c r="M270" s="612">
        <v>0</v>
      </c>
      <c r="N270" s="612">
        <v>0</v>
      </c>
      <c r="O270" s="612">
        <v>0</v>
      </c>
      <c r="P270" s="612">
        <v>0</v>
      </c>
      <c r="Q270" s="683">
        <f t="shared" si="85"/>
        <v>0</v>
      </c>
      <c r="R270" s="710">
        <f t="shared" si="85"/>
        <v>0</v>
      </c>
      <c r="S270" s="543"/>
    </row>
    <row r="271" spans="1:19" s="572" customFormat="1" ht="15.75" customHeight="1">
      <c r="A271" s="583" t="s">
        <v>1343</v>
      </c>
      <c r="B271" s="599" t="s">
        <v>1344</v>
      </c>
      <c r="C271" s="585" t="s">
        <v>984</v>
      </c>
      <c r="D271" s="683">
        <v>0</v>
      </c>
      <c r="E271" s="683">
        <v>0</v>
      </c>
      <c r="F271" s="683">
        <v>0</v>
      </c>
      <c r="G271" s="612">
        <v>0</v>
      </c>
      <c r="H271" s="612">
        <v>0</v>
      </c>
      <c r="I271" s="612">
        <v>0</v>
      </c>
      <c r="J271" s="612">
        <v>0</v>
      </c>
      <c r="K271" s="612">
        <v>0</v>
      </c>
      <c r="L271" s="612">
        <v>0</v>
      </c>
      <c r="M271" s="612">
        <v>0</v>
      </c>
      <c r="N271" s="612">
        <v>0</v>
      </c>
      <c r="O271" s="612">
        <v>0</v>
      </c>
      <c r="P271" s="612">
        <v>0</v>
      </c>
      <c r="Q271" s="683">
        <f t="shared" si="85"/>
        <v>0</v>
      </c>
      <c r="R271" s="710">
        <f t="shared" si="85"/>
        <v>0</v>
      </c>
      <c r="S271" s="543"/>
    </row>
    <row r="272" spans="1:19" s="572" customFormat="1" ht="15.75" customHeight="1">
      <c r="A272" s="583" t="s">
        <v>1345</v>
      </c>
      <c r="B272" s="626" t="s">
        <v>1323</v>
      </c>
      <c r="C272" s="585" t="s">
        <v>984</v>
      </c>
      <c r="D272" s="683">
        <v>0</v>
      </c>
      <c r="E272" s="683">
        <v>0</v>
      </c>
      <c r="F272" s="683">
        <v>0</v>
      </c>
      <c r="G272" s="612">
        <v>0</v>
      </c>
      <c r="H272" s="612">
        <v>0</v>
      </c>
      <c r="I272" s="612">
        <v>0</v>
      </c>
      <c r="J272" s="612">
        <v>0</v>
      </c>
      <c r="K272" s="612">
        <v>0</v>
      </c>
      <c r="L272" s="612">
        <v>0</v>
      </c>
      <c r="M272" s="612">
        <v>0</v>
      </c>
      <c r="N272" s="612">
        <v>0</v>
      </c>
      <c r="O272" s="612">
        <v>0</v>
      </c>
      <c r="P272" s="612">
        <v>0</v>
      </c>
      <c r="Q272" s="683">
        <f t="shared" si="85"/>
        <v>0</v>
      </c>
      <c r="R272" s="710">
        <f t="shared" si="85"/>
        <v>0</v>
      </c>
      <c r="S272" s="543"/>
    </row>
    <row r="273" spans="1:19" s="572" customFormat="1" ht="15.75" customHeight="1">
      <c r="A273" s="583" t="s">
        <v>1346</v>
      </c>
      <c r="B273" s="599" t="s">
        <v>1347</v>
      </c>
      <c r="C273" s="585" t="s">
        <v>984</v>
      </c>
      <c r="D273" s="683">
        <v>0</v>
      </c>
      <c r="E273" s="683">
        <v>0</v>
      </c>
      <c r="F273" s="683">
        <v>0</v>
      </c>
      <c r="G273" s="612">
        <v>0</v>
      </c>
      <c r="H273" s="612">
        <v>0</v>
      </c>
      <c r="I273" s="612">
        <v>0</v>
      </c>
      <c r="J273" s="612">
        <v>0</v>
      </c>
      <c r="K273" s="612">
        <v>0</v>
      </c>
      <c r="L273" s="612">
        <v>0</v>
      </c>
      <c r="M273" s="612">
        <v>0</v>
      </c>
      <c r="N273" s="612">
        <v>0</v>
      </c>
      <c r="O273" s="612">
        <v>0</v>
      </c>
      <c r="P273" s="612">
        <v>0</v>
      </c>
      <c r="Q273" s="683">
        <f t="shared" si="85"/>
        <v>0</v>
      </c>
      <c r="R273" s="710">
        <f t="shared" si="85"/>
        <v>0</v>
      </c>
      <c r="S273" s="543"/>
    </row>
    <row r="274" spans="1:19" s="572" customFormat="1" ht="15.75" customHeight="1">
      <c r="A274" s="583" t="s">
        <v>1348</v>
      </c>
      <c r="B274" s="626" t="s">
        <v>1323</v>
      </c>
      <c r="C274" s="585" t="s">
        <v>984</v>
      </c>
      <c r="D274" s="683">
        <v>0</v>
      </c>
      <c r="E274" s="683">
        <v>0</v>
      </c>
      <c r="F274" s="683">
        <v>0</v>
      </c>
      <c r="G274" s="612">
        <v>0</v>
      </c>
      <c r="H274" s="612">
        <v>0</v>
      </c>
      <c r="I274" s="612">
        <v>0</v>
      </c>
      <c r="J274" s="612">
        <v>0</v>
      </c>
      <c r="K274" s="612">
        <v>0</v>
      </c>
      <c r="L274" s="612">
        <v>0</v>
      </c>
      <c r="M274" s="612">
        <v>0</v>
      </c>
      <c r="N274" s="612">
        <v>0</v>
      </c>
      <c r="O274" s="612">
        <v>0</v>
      </c>
      <c r="P274" s="612">
        <v>0</v>
      </c>
      <c r="Q274" s="683">
        <f t="shared" si="85"/>
        <v>0</v>
      </c>
      <c r="R274" s="710">
        <f t="shared" si="85"/>
        <v>0</v>
      </c>
      <c r="S274" s="543"/>
    </row>
    <row r="275" spans="1:19" s="572" customFormat="1" ht="15.75" customHeight="1">
      <c r="A275" s="583" t="s">
        <v>1349</v>
      </c>
      <c r="B275" s="610" t="s">
        <v>1350</v>
      </c>
      <c r="C275" s="585" t="s">
        <v>984</v>
      </c>
      <c r="D275" s="683">
        <v>0</v>
      </c>
      <c r="E275" s="683">
        <v>0</v>
      </c>
      <c r="F275" s="683">
        <v>0</v>
      </c>
      <c r="G275" s="612">
        <v>0</v>
      </c>
      <c r="H275" s="612">
        <v>0</v>
      </c>
      <c r="I275" s="612">
        <v>0</v>
      </c>
      <c r="J275" s="612">
        <v>0</v>
      </c>
      <c r="K275" s="612">
        <v>0</v>
      </c>
      <c r="L275" s="612">
        <v>0</v>
      </c>
      <c r="M275" s="612">
        <v>0</v>
      </c>
      <c r="N275" s="612">
        <v>0</v>
      </c>
      <c r="O275" s="612">
        <v>0</v>
      </c>
      <c r="P275" s="612">
        <v>0</v>
      </c>
      <c r="Q275" s="683">
        <f t="shared" si="85"/>
        <v>0</v>
      </c>
      <c r="R275" s="710">
        <f t="shared" si="85"/>
        <v>0</v>
      </c>
      <c r="S275" s="543"/>
    </row>
    <row r="276" spans="1:19" s="572" customFormat="1" ht="15.75" customHeight="1">
      <c r="A276" s="583" t="s">
        <v>1351</v>
      </c>
      <c r="B276" s="626" t="s">
        <v>1323</v>
      </c>
      <c r="C276" s="585" t="s">
        <v>984</v>
      </c>
      <c r="D276" s="683">
        <v>0</v>
      </c>
      <c r="E276" s="683">
        <v>0</v>
      </c>
      <c r="F276" s="683">
        <v>0</v>
      </c>
      <c r="G276" s="612">
        <v>0</v>
      </c>
      <c r="H276" s="612">
        <v>0</v>
      </c>
      <c r="I276" s="612">
        <v>0</v>
      </c>
      <c r="J276" s="612">
        <v>0</v>
      </c>
      <c r="K276" s="612">
        <v>0</v>
      </c>
      <c r="L276" s="612">
        <v>0</v>
      </c>
      <c r="M276" s="612">
        <v>0</v>
      </c>
      <c r="N276" s="612">
        <v>0</v>
      </c>
      <c r="O276" s="612">
        <v>0</v>
      </c>
      <c r="P276" s="612">
        <v>0</v>
      </c>
      <c r="Q276" s="683">
        <f t="shared" si="85"/>
        <v>0</v>
      </c>
      <c r="R276" s="710">
        <f t="shared" si="85"/>
        <v>0</v>
      </c>
      <c r="S276" s="543"/>
    </row>
    <row r="277" spans="1:19" s="572" customFormat="1" ht="15.75" customHeight="1">
      <c r="A277" s="583" t="s">
        <v>1352</v>
      </c>
      <c r="B277" s="626" t="s">
        <v>1002</v>
      </c>
      <c r="C277" s="585" t="s">
        <v>984</v>
      </c>
      <c r="D277" s="683">
        <v>0</v>
      </c>
      <c r="E277" s="683">
        <v>0</v>
      </c>
      <c r="F277" s="683">
        <v>0</v>
      </c>
      <c r="G277" s="612">
        <v>0</v>
      </c>
      <c r="H277" s="612">
        <v>0</v>
      </c>
      <c r="I277" s="612">
        <v>0</v>
      </c>
      <c r="J277" s="612">
        <v>0</v>
      </c>
      <c r="K277" s="612">
        <v>0</v>
      </c>
      <c r="L277" s="612">
        <v>0</v>
      </c>
      <c r="M277" s="612">
        <v>0</v>
      </c>
      <c r="N277" s="612">
        <v>0</v>
      </c>
      <c r="O277" s="612">
        <v>0</v>
      </c>
      <c r="P277" s="612">
        <v>0</v>
      </c>
      <c r="Q277" s="683">
        <f t="shared" si="85"/>
        <v>0</v>
      </c>
      <c r="R277" s="710">
        <f t="shared" si="85"/>
        <v>0</v>
      </c>
      <c r="S277" s="543"/>
    </row>
    <row r="278" spans="1:19" s="572" customFormat="1" ht="15.75" customHeight="1">
      <c r="A278" s="583" t="s">
        <v>1353</v>
      </c>
      <c r="B278" s="630" t="s">
        <v>1323</v>
      </c>
      <c r="C278" s="585" t="s">
        <v>984</v>
      </c>
      <c r="D278" s="683">
        <v>0</v>
      </c>
      <c r="E278" s="683">
        <v>0</v>
      </c>
      <c r="F278" s="683">
        <v>0</v>
      </c>
      <c r="G278" s="612">
        <v>0</v>
      </c>
      <c r="H278" s="612">
        <v>0</v>
      </c>
      <c r="I278" s="612">
        <v>0</v>
      </c>
      <c r="J278" s="612">
        <v>0</v>
      </c>
      <c r="K278" s="612">
        <v>0</v>
      </c>
      <c r="L278" s="612">
        <v>0</v>
      </c>
      <c r="M278" s="612">
        <v>0</v>
      </c>
      <c r="N278" s="612">
        <v>0</v>
      </c>
      <c r="O278" s="612">
        <v>0</v>
      </c>
      <c r="P278" s="612">
        <v>0</v>
      </c>
      <c r="Q278" s="683">
        <f t="shared" si="85"/>
        <v>0</v>
      </c>
      <c r="R278" s="710">
        <f t="shared" si="85"/>
        <v>0</v>
      </c>
      <c r="S278" s="543"/>
    </row>
    <row r="279" spans="1:19" s="572" customFormat="1" ht="15.75" customHeight="1">
      <c r="A279" s="583" t="s">
        <v>1354</v>
      </c>
      <c r="B279" s="626" t="s">
        <v>1004</v>
      </c>
      <c r="C279" s="585" t="s">
        <v>984</v>
      </c>
      <c r="D279" s="683">
        <v>0</v>
      </c>
      <c r="E279" s="683">
        <v>0</v>
      </c>
      <c r="F279" s="683">
        <v>0</v>
      </c>
      <c r="G279" s="612">
        <v>0</v>
      </c>
      <c r="H279" s="612">
        <v>0</v>
      </c>
      <c r="I279" s="612">
        <v>0</v>
      </c>
      <c r="J279" s="612">
        <v>0</v>
      </c>
      <c r="K279" s="612">
        <v>0</v>
      </c>
      <c r="L279" s="612">
        <v>0</v>
      </c>
      <c r="M279" s="612">
        <v>0</v>
      </c>
      <c r="N279" s="612">
        <v>0</v>
      </c>
      <c r="O279" s="612">
        <v>0</v>
      </c>
      <c r="P279" s="612">
        <v>0</v>
      </c>
      <c r="Q279" s="683">
        <f t="shared" si="85"/>
        <v>0</v>
      </c>
      <c r="R279" s="710">
        <f t="shared" si="85"/>
        <v>0</v>
      </c>
      <c r="S279" s="543"/>
    </row>
    <row r="280" spans="1:19" s="572" customFormat="1" ht="15.75" customHeight="1">
      <c r="A280" s="583" t="s">
        <v>1355</v>
      </c>
      <c r="B280" s="630" t="s">
        <v>1323</v>
      </c>
      <c r="C280" s="585" t="s">
        <v>984</v>
      </c>
      <c r="D280" s="683">
        <v>0</v>
      </c>
      <c r="E280" s="683">
        <v>0</v>
      </c>
      <c r="F280" s="683">
        <v>0</v>
      </c>
      <c r="G280" s="612">
        <v>0</v>
      </c>
      <c r="H280" s="612">
        <v>0</v>
      </c>
      <c r="I280" s="612">
        <v>0</v>
      </c>
      <c r="J280" s="612">
        <v>0</v>
      </c>
      <c r="K280" s="612">
        <v>0</v>
      </c>
      <c r="L280" s="612">
        <v>0</v>
      </c>
      <c r="M280" s="612">
        <v>0</v>
      </c>
      <c r="N280" s="612">
        <v>0</v>
      </c>
      <c r="O280" s="612">
        <v>0</v>
      </c>
      <c r="P280" s="612">
        <v>0</v>
      </c>
      <c r="Q280" s="683">
        <f t="shared" si="85"/>
        <v>0</v>
      </c>
      <c r="R280" s="710">
        <f t="shared" si="85"/>
        <v>0</v>
      </c>
      <c r="S280" s="543"/>
    </row>
    <row r="281" spans="1:19" s="572" customFormat="1" ht="15.75" customHeight="1">
      <c r="A281" s="583" t="s">
        <v>1356</v>
      </c>
      <c r="B281" s="610" t="s">
        <v>1357</v>
      </c>
      <c r="C281" s="585" t="s">
        <v>984</v>
      </c>
      <c r="D281" s="683">
        <v>0</v>
      </c>
      <c r="E281" s="683">
        <v>0</v>
      </c>
      <c r="F281" s="683">
        <v>0</v>
      </c>
      <c r="G281" s="612">
        <v>0</v>
      </c>
      <c r="H281" s="612">
        <v>0</v>
      </c>
      <c r="I281" s="612">
        <v>0</v>
      </c>
      <c r="J281" s="612">
        <v>0</v>
      </c>
      <c r="K281" s="612">
        <v>0</v>
      </c>
      <c r="L281" s="612">
        <v>0</v>
      </c>
      <c r="M281" s="612">
        <v>0</v>
      </c>
      <c r="N281" s="612">
        <v>0</v>
      </c>
      <c r="O281" s="612">
        <v>0</v>
      </c>
      <c r="P281" s="612">
        <v>0</v>
      </c>
      <c r="Q281" s="683">
        <f t="shared" si="85"/>
        <v>0</v>
      </c>
      <c r="R281" s="710">
        <f t="shared" si="85"/>
        <v>0</v>
      </c>
      <c r="S281" s="543"/>
    </row>
    <row r="282" spans="1:19" s="572" customFormat="1" ht="15.75" customHeight="1">
      <c r="A282" s="583" t="s">
        <v>1358</v>
      </c>
      <c r="B282" s="626" t="s">
        <v>1323</v>
      </c>
      <c r="C282" s="585" t="s">
        <v>984</v>
      </c>
      <c r="D282" s="683">
        <v>0</v>
      </c>
      <c r="E282" s="683">
        <v>0</v>
      </c>
      <c r="F282" s="683">
        <v>0</v>
      </c>
      <c r="G282" s="612">
        <v>0</v>
      </c>
      <c r="H282" s="612">
        <v>0</v>
      </c>
      <c r="I282" s="612">
        <v>0</v>
      </c>
      <c r="J282" s="612">
        <v>0</v>
      </c>
      <c r="K282" s="612">
        <v>0</v>
      </c>
      <c r="L282" s="612">
        <v>0</v>
      </c>
      <c r="M282" s="612">
        <v>0</v>
      </c>
      <c r="N282" s="612">
        <v>0</v>
      </c>
      <c r="O282" s="612">
        <v>0</v>
      </c>
      <c r="P282" s="612">
        <v>0</v>
      </c>
      <c r="Q282" s="683">
        <f t="shared" si="85"/>
        <v>0</v>
      </c>
      <c r="R282" s="710">
        <f t="shared" si="85"/>
        <v>0</v>
      </c>
      <c r="S282" s="543"/>
    </row>
    <row r="283" spans="1:19" s="572" customFormat="1" ht="15.75" customHeight="1">
      <c r="A283" s="615" t="s">
        <v>1359</v>
      </c>
      <c r="B283" s="616" t="s">
        <v>1360</v>
      </c>
      <c r="C283" s="617" t="s">
        <v>984</v>
      </c>
      <c r="D283" s="735">
        <v>0</v>
      </c>
      <c r="E283" s="735">
        <v>0</v>
      </c>
      <c r="F283" s="735">
        <v>0</v>
      </c>
      <c r="G283" s="735">
        <v>0</v>
      </c>
      <c r="H283" s="735">
        <v>0</v>
      </c>
      <c r="I283" s="735">
        <v>0</v>
      </c>
      <c r="J283" s="735">
        <v>0</v>
      </c>
      <c r="K283" s="735">
        <v>0</v>
      </c>
      <c r="L283" s="735">
        <v>0</v>
      </c>
      <c r="M283" s="735">
        <v>0</v>
      </c>
      <c r="N283" s="735">
        <v>0</v>
      </c>
      <c r="O283" s="735">
        <v>0</v>
      </c>
      <c r="P283" s="735">
        <v>0</v>
      </c>
      <c r="Q283" s="735">
        <f t="shared" si="85"/>
        <v>0</v>
      </c>
      <c r="R283" s="736">
        <f t="shared" si="85"/>
        <v>0</v>
      </c>
      <c r="S283" s="543"/>
    </row>
    <row r="284" spans="1:19" s="572" customFormat="1" ht="15.75" customHeight="1">
      <c r="A284" s="583" t="s">
        <v>1361</v>
      </c>
      <c r="B284" s="610" t="s">
        <v>1362</v>
      </c>
      <c r="C284" s="585" t="s">
        <v>984</v>
      </c>
      <c r="D284" s="683">
        <v>0</v>
      </c>
      <c r="E284" s="683">
        <v>0</v>
      </c>
      <c r="F284" s="683">
        <v>0</v>
      </c>
      <c r="G284" s="612">
        <v>0</v>
      </c>
      <c r="H284" s="612">
        <v>0</v>
      </c>
      <c r="I284" s="612">
        <v>0</v>
      </c>
      <c r="J284" s="612">
        <v>0</v>
      </c>
      <c r="K284" s="612">
        <v>0</v>
      </c>
      <c r="L284" s="612">
        <v>0</v>
      </c>
      <c r="M284" s="612">
        <v>0</v>
      </c>
      <c r="N284" s="612">
        <v>0</v>
      </c>
      <c r="O284" s="612">
        <v>0</v>
      </c>
      <c r="P284" s="612">
        <v>0</v>
      </c>
      <c r="Q284" s="683">
        <f t="shared" si="85"/>
        <v>0</v>
      </c>
      <c r="R284" s="710">
        <f t="shared" si="85"/>
        <v>0</v>
      </c>
      <c r="S284" s="543"/>
    </row>
    <row r="285" spans="1:19" s="572" customFormat="1" ht="15.75" customHeight="1">
      <c r="A285" s="583" t="s">
        <v>1363</v>
      </c>
      <c r="B285" s="626" t="s">
        <v>1323</v>
      </c>
      <c r="C285" s="585" t="s">
        <v>984</v>
      </c>
      <c r="D285" s="683">
        <v>0</v>
      </c>
      <c r="E285" s="683">
        <v>0</v>
      </c>
      <c r="F285" s="683">
        <v>0</v>
      </c>
      <c r="G285" s="612">
        <v>0</v>
      </c>
      <c r="H285" s="612">
        <v>0</v>
      </c>
      <c r="I285" s="612">
        <v>0</v>
      </c>
      <c r="J285" s="612">
        <v>0</v>
      </c>
      <c r="K285" s="612">
        <v>0</v>
      </c>
      <c r="L285" s="612">
        <v>0</v>
      </c>
      <c r="M285" s="612">
        <v>0</v>
      </c>
      <c r="N285" s="612">
        <v>0</v>
      </c>
      <c r="O285" s="612">
        <v>0</v>
      </c>
      <c r="P285" s="612">
        <v>0</v>
      </c>
      <c r="Q285" s="683">
        <f t="shared" si="85"/>
        <v>0</v>
      </c>
      <c r="R285" s="710">
        <f t="shared" si="85"/>
        <v>0</v>
      </c>
      <c r="S285" s="543"/>
    </row>
    <row r="286" spans="1:19" s="572" customFormat="1" ht="15.75" customHeight="1">
      <c r="A286" s="583" t="s">
        <v>1364</v>
      </c>
      <c r="B286" s="610" t="s">
        <v>1365</v>
      </c>
      <c r="C286" s="585" t="s">
        <v>984</v>
      </c>
      <c r="D286" s="683">
        <v>0</v>
      </c>
      <c r="E286" s="683">
        <v>0</v>
      </c>
      <c r="F286" s="683">
        <v>0</v>
      </c>
      <c r="G286" s="612">
        <v>0</v>
      </c>
      <c r="H286" s="612">
        <v>0</v>
      </c>
      <c r="I286" s="612">
        <v>0</v>
      </c>
      <c r="J286" s="612">
        <v>0</v>
      </c>
      <c r="K286" s="612">
        <v>0</v>
      </c>
      <c r="L286" s="612">
        <v>0</v>
      </c>
      <c r="M286" s="612">
        <v>0</v>
      </c>
      <c r="N286" s="612">
        <v>0</v>
      </c>
      <c r="O286" s="612">
        <v>0</v>
      </c>
      <c r="P286" s="612">
        <v>0</v>
      </c>
      <c r="Q286" s="683">
        <f t="shared" si="85"/>
        <v>0</v>
      </c>
      <c r="R286" s="710">
        <f t="shared" si="85"/>
        <v>0</v>
      </c>
      <c r="S286" s="543"/>
    </row>
    <row r="287" spans="1:19" s="572" customFormat="1" ht="15.75" customHeight="1">
      <c r="A287" s="583" t="s">
        <v>1366</v>
      </c>
      <c r="B287" s="626" t="s">
        <v>1193</v>
      </c>
      <c r="C287" s="585" t="s">
        <v>984</v>
      </c>
      <c r="D287" s="683">
        <v>0</v>
      </c>
      <c r="E287" s="683">
        <v>0</v>
      </c>
      <c r="F287" s="683">
        <v>0</v>
      </c>
      <c r="G287" s="612">
        <v>0</v>
      </c>
      <c r="H287" s="612">
        <v>0</v>
      </c>
      <c r="I287" s="612">
        <v>0</v>
      </c>
      <c r="J287" s="612">
        <v>0</v>
      </c>
      <c r="K287" s="612">
        <v>0</v>
      </c>
      <c r="L287" s="612">
        <v>0</v>
      </c>
      <c r="M287" s="612">
        <v>0</v>
      </c>
      <c r="N287" s="612">
        <v>0</v>
      </c>
      <c r="O287" s="612">
        <v>0</v>
      </c>
      <c r="P287" s="612">
        <v>0</v>
      </c>
      <c r="Q287" s="683">
        <f t="shared" si="85"/>
        <v>0</v>
      </c>
      <c r="R287" s="710">
        <f t="shared" si="85"/>
        <v>0</v>
      </c>
      <c r="S287" s="543"/>
    </row>
    <row r="288" spans="1:19" s="572" customFormat="1" ht="15.75" customHeight="1">
      <c r="A288" s="583" t="s">
        <v>1367</v>
      </c>
      <c r="B288" s="630" t="s">
        <v>1323</v>
      </c>
      <c r="C288" s="585" t="s">
        <v>984</v>
      </c>
      <c r="D288" s="683">
        <v>0</v>
      </c>
      <c r="E288" s="683">
        <v>0</v>
      </c>
      <c r="F288" s="683">
        <v>0</v>
      </c>
      <c r="G288" s="612">
        <v>0</v>
      </c>
      <c r="H288" s="612">
        <v>0</v>
      </c>
      <c r="I288" s="612">
        <v>0</v>
      </c>
      <c r="J288" s="612">
        <v>0</v>
      </c>
      <c r="K288" s="612">
        <v>0</v>
      </c>
      <c r="L288" s="612">
        <v>0</v>
      </c>
      <c r="M288" s="612">
        <v>0</v>
      </c>
      <c r="N288" s="612">
        <v>0</v>
      </c>
      <c r="O288" s="612">
        <v>0</v>
      </c>
      <c r="P288" s="612">
        <v>0</v>
      </c>
      <c r="Q288" s="683">
        <f t="shared" si="85"/>
        <v>0</v>
      </c>
      <c r="R288" s="710">
        <f t="shared" si="85"/>
        <v>0</v>
      </c>
      <c r="S288" s="543"/>
    </row>
    <row r="289" spans="1:19" s="572" customFormat="1" ht="15.75" customHeight="1">
      <c r="A289" s="583" t="s">
        <v>1368</v>
      </c>
      <c r="B289" s="626" t="s">
        <v>1369</v>
      </c>
      <c r="C289" s="585" t="s">
        <v>984</v>
      </c>
      <c r="D289" s="683">
        <v>0</v>
      </c>
      <c r="E289" s="683">
        <v>0</v>
      </c>
      <c r="F289" s="683">
        <v>0</v>
      </c>
      <c r="G289" s="612">
        <v>0</v>
      </c>
      <c r="H289" s="612">
        <v>0</v>
      </c>
      <c r="I289" s="612">
        <v>0</v>
      </c>
      <c r="J289" s="612">
        <v>0</v>
      </c>
      <c r="K289" s="612">
        <v>0</v>
      </c>
      <c r="L289" s="612">
        <v>0</v>
      </c>
      <c r="M289" s="612">
        <v>0</v>
      </c>
      <c r="N289" s="612">
        <v>0</v>
      </c>
      <c r="O289" s="612">
        <v>0</v>
      </c>
      <c r="P289" s="612">
        <v>0</v>
      </c>
      <c r="Q289" s="683">
        <f t="shared" si="85"/>
        <v>0</v>
      </c>
      <c r="R289" s="710">
        <f t="shared" si="85"/>
        <v>0</v>
      </c>
      <c r="S289" s="543"/>
    </row>
    <row r="290" spans="1:19" s="572" customFormat="1" ht="15.75" customHeight="1">
      <c r="A290" s="583" t="s">
        <v>1370</v>
      </c>
      <c r="B290" s="630" t="s">
        <v>1323</v>
      </c>
      <c r="C290" s="585" t="s">
        <v>984</v>
      </c>
      <c r="D290" s="683">
        <v>0</v>
      </c>
      <c r="E290" s="683">
        <v>0</v>
      </c>
      <c r="F290" s="683">
        <v>0</v>
      </c>
      <c r="G290" s="612">
        <v>0</v>
      </c>
      <c r="H290" s="612">
        <v>0</v>
      </c>
      <c r="I290" s="612">
        <v>0</v>
      </c>
      <c r="J290" s="612">
        <v>0</v>
      </c>
      <c r="K290" s="612">
        <v>0</v>
      </c>
      <c r="L290" s="612">
        <v>0</v>
      </c>
      <c r="M290" s="612">
        <v>0</v>
      </c>
      <c r="N290" s="612">
        <v>0</v>
      </c>
      <c r="O290" s="612">
        <v>0</v>
      </c>
      <c r="P290" s="612">
        <v>0</v>
      </c>
      <c r="Q290" s="683">
        <f t="shared" si="85"/>
        <v>0</v>
      </c>
      <c r="R290" s="710">
        <f t="shared" si="85"/>
        <v>0</v>
      </c>
      <c r="S290" s="543"/>
    </row>
    <row r="291" spans="1:19" s="572" customFormat="1" ht="15.75" customHeight="1">
      <c r="A291" s="583" t="s">
        <v>1371</v>
      </c>
      <c r="B291" s="610" t="s">
        <v>1372</v>
      </c>
      <c r="C291" s="585" t="s">
        <v>984</v>
      </c>
      <c r="D291" s="683">
        <v>0</v>
      </c>
      <c r="E291" s="683">
        <v>0</v>
      </c>
      <c r="F291" s="683">
        <v>0</v>
      </c>
      <c r="G291" s="612">
        <v>0</v>
      </c>
      <c r="H291" s="612">
        <v>0</v>
      </c>
      <c r="I291" s="612">
        <v>0</v>
      </c>
      <c r="J291" s="612">
        <v>0</v>
      </c>
      <c r="K291" s="612">
        <v>0</v>
      </c>
      <c r="L291" s="612">
        <v>0</v>
      </c>
      <c r="M291" s="612">
        <v>0</v>
      </c>
      <c r="N291" s="612">
        <v>0</v>
      </c>
      <c r="O291" s="612">
        <v>0</v>
      </c>
      <c r="P291" s="612">
        <v>0</v>
      </c>
      <c r="Q291" s="683">
        <f t="shared" si="85"/>
        <v>0</v>
      </c>
      <c r="R291" s="710">
        <f t="shared" si="85"/>
        <v>0</v>
      </c>
      <c r="S291" s="543"/>
    </row>
    <row r="292" spans="1:19" s="572" customFormat="1" ht="15.75" customHeight="1">
      <c r="A292" s="583" t="s">
        <v>1373</v>
      </c>
      <c r="B292" s="626" t="s">
        <v>1323</v>
      </c>
      <c r="C292" s="585" t="s">
        <v>984</v>
      </c>
      <c r="D292" s="683">
        <v>0</v>
      </c>
      <c r="E292" s="683">
        <v>0</v>
      </c>
      <c r="F292" s="683">
        <v>0</v>
      </c>
      <c r="G292" s="612">
        <v>0</v>
      </c>
      <c r="H292" s="612">
        <v>0</v>
      </c>
      <c r="I292" s="612">
        <v>0</v>
      </c>
      <c r="J292" s="612">
        <v>0</v>
      </c>
      <c r="K292" s="612">
        <v>0</v>
      </c>
      <c r="L292" s="612">
        <v>0</v>
      </c>
      <c r="M292" s="612">
        <v>0</v>
      </c>
      <c r="N292" s="612">
        <v>0</v>
      </c>
      <c r="O292" s="612">
        <v>0</v>
      </c>
      <c r="P292" s="612">
        <v>0</v>
      </c>
      <c r="Q292" s="683">
        <f t="shared" si="85"/>
        <v>0</v>
      </c>
      <c r="R292" s="710">
        <f t="shared" si="85"/>
        <v>0</v>
      </c>
      <c r="S292" s="543"/>
    </row>
    <row r="293" spans="1:19" s="572" customFormat="1" ht="15.75" customHeight="1">
      <c r="A293" s="589" t="s">
        <v>1374</v>
      </c>
      <c r="B293" s="621" t="s">
        <v>1375</v>
      </c>
      <c r="C293" s="591" t="s">
        <v>984</v>
      </c>
      <c r="D293" s="709">
        <v>0</v>
      </c>
      <c r="E293" s="709">
        <v>0</v>
      </c>
      <c r="F293" s="709">
        <v>0</v>
      </c>
      <c r="G293" s="709">
        <v>0</v>
      </c>
      <c r="H293" s="709">
        <v>0</v>
      </c>
      <c r="I293" s="709">
        <v>0</v>
      </c>
      <c r="J293" s="709">
        <v>0</v>
      </c>
      <c r="K293" s="709">
        <v>0</v>
      </c>
      <c r="L293" s="709">
        <v>0</v>
      </c>
      <c r="M293" s="709">
        <v>0</v>
      </c>
      <c r="N293" s="709">
        <v>0</v>
      </c>
      <c r="O293" s="709">
        <v>0</v>
      </c>
      <c r="P293" s="709">
        <v>0</v>
      </c>
      <c r="Q293" s="709">
        <f t="shared" si="85"/>
        <v>0</v>
      </c>
      <c r="R293" s="711">
        <f t="shared" si="85"/>
        <v>0</v>
      </c>
      <c r="S293" s="543"/>
    </row>
    <row r="294" spans="1:19" s="572" customFormat="1" ht="15.75" customHeight="1">
      <c r="A294" s="583" t="s">
        <v>1376</v>
      </c>
      <c r="B294" s="626" t="s">
        <v>1323</v>
      </c>
      <c r="C294" s="585" t="s">
        <v>984</v>
      </c>
      <c r="D294" s="683">
        <v>0</v>
      </c>
      <c r="E294" s="683">
        <v>0</v>
      </c>
      <c r="F294" s="683">
        <v>0</v>
      </c>
      <c r="G294" s="612">
        <v>0</v>
      </c>
      <c r="H294" s="612">
        <v>0</v>
      </c>
      <c r="I294" s="612">
        <v>0</v>
      </c>
      <c r="J294" s="612">
        <v>0</v>
      </c>
      <c r="K294" s="612">
        <v>0</v>
      </c>
      <c r="L294" s="612">
        <v>0</v>
      </c>
      <c r="M294" s="612">
        <v>0</v>
      </c>
      <c r="N294" s="612">
        <v>0</v>
      </c>
      <c r="O294" s="612">
        <v>0</v>
      </c>
      <c r="P294" s="612">
        <v>0</v>
      </c>
      <c r="Q294" s="683">
        <f t="shared" si="85"/>
        <v>0</v>
      </c>
      <c r="R294" s="710">
        <f t="shared" si="85"/>
        <v>0</v>
      </c>
      <c r="S294" s="543"/>
    </row>
    <row r="295" spans="1:19" s="572" customFormat="1" ht="15.75" customHeight="1">
      <c r="A295" s="583" t="s">
        <v>1377</v>
      </c>
      <c r="B295" s="610" t="s">
        <v>1378</v>
      </c>
      <c r="C295" s="585" t="s">
        <v>984</v>
      </c>
      <c r="D295" s="683">
        <v>0</v>
      </c>
      <c r="E295" s="683">
        <v>0</v>
      </c>
      <c r="F295" s="683">
        <v>0</v>
      </c>
      <c r="G295" s="612">
        <v>0</v>
      </c>
      <c r="H295" s="612">
        <v>0</v>
      </c>
      <c r="I295" s="612">
        <v>0</v>
      </c>
      <c r="J295" s="612">
        <v>0</v>
      </c>
      <c r="K295" s="612">
        <v>0</v>
      </c>
      <c r="L295" s="612">
        <v>0</v>
      </c>
      <c r="M295" s="612">
        <v>0</v>
      </c>
      <c r="N295" s="612">
        <v>0</v>
      </c>
      <c r="O295" s="612">
        <v>0</v>
      </c>
      <c r="P295" s="612">
        <v>0</v>
      </c>
      <c r="Q295" s="683">
        <f t="shared" si="85"/>
        <v>0</v>
      </c>
      <c r="R295" s="710">
        <f t="shared" si="85"/>
        <v>0</v>
      </c>
      <c r="S295" s="543"/>
    </row>
    <row r="296" spans="1:19" s="572" customFormat="1" ht="15.75" customHeight="1">
      <c r="A296" s="583" t="s">
        <v>1379</v>
      </c>
      <c r="B296" s="626" t="s">
        <v>1323</v>
      </c>
      <c r="C296" s="585" t="s">
        <v>984</v>
      </c>
      <c r="D296" s="683">
        <v>0</v>
      </c>
      <c r="E296" s="683">
        <v>0</v>
      </c>
      <c r="F296" s="683">
        <v>0</v>
      </c>
      <c r="G296" s="612">
        <v>0</v>
      </c>
      <c r="H296" s="612">
        <v>0</v>
      </c>
      <c r="I296" s="612">
        <v>0</v>
      </c>
      <c r="J296" s="612">
        <v>0</v>
      </c>
      <c r="K296" s="612">
        <v>0</v>
      </c>
      <c r="L296" s="612">
        <v>0</v>
      </c>
      <c r="M296" s="612">
        <v>0</v>
      </c>
      <c r="N296" s="612">
        <v>0</v>
      </c>
      <c r="O296" s="612">
        <v>0</v>
      </c>
      <c r="P296" s="612">
        <v>0</v>
      </c>
      <c r="Q296" s="683">
        <f t="shared" si="85"/>
        <v>0</v>
      </c>
      <c r="R296" s="710">
        <f t="shared" si="85"/>
        <v>0</v>
      </c>
      <c r="S296" s="543"/>
    </row>
    <row r="297" spans="1:19" s="572" customFormat="1" ht="15.75" customHeight="1">
      <c r="A297" s="583" t="s">
        <v>1380</v>
      </c>
      <c r="B297" s="610" t="s">
        <v>1381</v>
      </c>
      <c r="C297" s="585" t="s">
        <v>984</v>
      </c>
      <c r="D297" s="683">
        <v>0</v>
      </c>
      <c r="E297" s="683">
        <v>0</v>
      </c>
      <c r="F297" s="683">
        <v>0</v>
      </c>
      <c r="G297" s="612">
        <v>0</v>
      </c>
      <c r="H297" s="612">
        <v>0</v>
      </c>
      <c r="I297" s="612">
        <v>0</v>
      </c>
      <c r="J297" s="612">
        <v>0</v>
      </c>
      <c r="K297" s="612">
        <v>0</v>
      </c>
      <c r="L297" s="612">
        <v>0</v>
      </c>
      <c r="M297" s="612">
        <v>0</v>
      </c>
      <c r="N297" s="612">
        <v>0</v>
      </c>
      <c r="O297" s="612">
        <v>0</v>
      </c>
      <c r="P297" s="612">
        <v>0</v>
      </c>
      <c r="Q297" s="683">
        <f t="shared" si="85"/>
        <v>0</v>
      </c>
      <c r="R297" s="710">
        <f t="shared" si="85"/>
        <v>0</v>
      </c>
      <c r="S297" s="543"/>
    </row>
    <row r="298" spans="1:19" s="572" customFormat="1" ht="15.75" customHeight="1">
      <c r="A298" s="583" t="s">
        <v>1382</v>
      </c>
      <c r="B298" s="626" t="s">
        <v>1323</v>
      </c>
      <c r="C298" s="585" t="s">
        <v>984</v>
      </c>
      <c r="D298" s="683">
        <v>0</v>
      </c>
      <c r="E298" s="683">
        <v>0</v>
      </c>
      <c r="F298" s="683">
        <v>0</v>
      </c>
      <c r="G298" s="612">
        <v>0</v>
      </c>
      <c r="H298" s="612">
        <v>0</v>
      </c>
      <c r="I298" s="612">
        <v>0</v>
      </c>
      <c r="J298" s="612">
        <v>0</v>
      </c>
      <c r="K298" s="612">
        <v>0</v>
      </c>
      <c r="L298" s="612">
        <v>0</v>
      </c>
      <c r="M298" s="612">
        <v>0</v>
      </c>
      <c r="N298" s="612">
        <v>0</v>
      </c>
      <c r="O298" s="612">
        <v>0</v>
      </c>
      <c r="P298" s="612">
        <v>0</v>
      </c>
      <c r="Q298" s="683">
        <f t="shared" si="85"/>
        <v>0</v>
      </c>
      <c r="R298" s="710">
        <f t="shared" si="85"/>
        <v>0</v>
      </c>
      <c r="S298" s="543"/>
    </row>
    <row r="299" spans="1:19" s="572" customFormat="1" ht="15.75" customHeight="1">
      <c r="A299" s="589" t="s">
        <v>1383</v>
      </c>
      <c r="B299" s="621" t="s">
        <v>1384</v>
      </c>
      <c r="C299" s="591" t="s">
        <v>984</v>
      </c>
      <c r="D299" s="709">
        <v>0</v>
      </c>
      <c r="E299" s="709">
        <v>0</v>
      </c>
      <c r="F299" s="709">
        <v>0</v>
      </c>
      <c r="G299" s="709">
        <v>0</v>
      </c>
      <c r="H299" s="709">
        <v>0</v>
      </c>
      <c r="I299" s="709">
        <v>0</v>
      </c>
      <c r="J299" s="709">
        <v>0</v>
      </c>
      <c r="K299" s="709">
        <v>0</v>
      </c>
      <c r="L299" s="709">
        <v>0</v>
      </c>
      <c r="M299" s="709">
        <v>0</v>
      </c>
      <c r="N299" s="709">
        <v>0</v>
      </c>
      <c r="O299" s="709">
        <v>0</v>
      </c>
      <c r="P299" s="709">
        <v>0</v>
      </c>
      <c r="Q299" s="709">
        <f t="shared" si="85"/>
        <v>0</v>
      </c>
      <c r="R299" s="711">
        <f t="shared" si="85"/>
        <v>0</v>
      </c>
      <c r="S299" s="543"/>
    </row>
    <row r="300" spans="1:19" s="572" customFormat="1" ht="15.75" customHeight="1">
      <c r="A300" s="583" t="s">
        <v>1385</v>
      </c>
      <c r="B300" s="626" t="s">
        <v>1323</v>
      </c>
      <c r="C300" s="585" t="s">
        <v>984</v>
      </c>
      <c r="D300" s="683">
        <v>0</v>
      </c>
      <c r="E300" s="683">
        <v>0</v>
      </c>
      <c r="F300" s="683">
        <v>0</v>
      </c>
      <c r="G300" s="612">
        <v>0</v>
      </c>
      <c r="H300" s="612">
        <v>0</v>
      </c>
      <c r="I300" s="612">
        <v>0</v>
      </c>
      <c r="J300" s="612">
        <v>0</v>
      </c>
      <c r="K300" s="612">
        <v>0</v>
      </c>
      <c r="L300" s="612">
        <v>0</v>
      </c>
      <c r="M300" s="612">
        <v>0</v>
      </c>
      <c r="N300" s="612">
        <v>0</v>
      </c>
      <c r="O300" s="612">
        <v>0</v>
      </c>
      <c r="P300" s="612">
        <v>0</v>
      </c>
      <c r="Q300" s="683">
        <f t="shared" si="85"/>
        <v>0</v>
      </c>
      <c r="R300" s="710">
        <f t="shared" si="85"/>
        <v>0</v>
      </c>
      <c r="S300" s="543"/>
    </row>
    <row r="301" spans="1:19" s="572" customFormat="1" ht="15.75" customHeight="1">
      <c r="A301" s="583" t="s">
        <v>1386</v>
      </c>
      <c r="B301" s="610" t="s">
        <v>1387</v>
      </c>
      <c r="C301" s="585" t="s">
        <v>984</v>
      </c>
      <c r="D301" s="683">
        <v>0</v>
      </c>
      <c r="E301" s="683">
        <v>0</v>
      </c>
      <c r="F301" s="683">
        <v>0</v>
      </c>
      <c r="G301" s="612">
        <v>0</v>
      </c>
      <c r="H301" s="612">
        <v>0</v>
      </c>
      <c r="I301" s="612">
        <v>0</v>
      </c>
      <c r="J301" s="612">
        <v>0</v>
      </c>
      <c r="K301" s="612">
        <v>0</v>
      </c>
      <c r="L301" s="612">
        <v>0</v>
      </c>
      <c r="M301" s="612">
        <v>0</v>
      </c>
      <c r="N301" s="612">
        <v>0</v>
      </c>
      <c r="O301" s="612">
        <v>0</v>
      </c>
      <c r="P301" s="612">
        <v>0</v>
      </c>
      <c r="Q301" s="683">
        <f t="shared" si="85"/>
        <v>0</v>
      </c>
      <c r="R301" s="710">
        <f t="shared" si="85"/>
        <v>0</v>
      </c>
      <c r="S301" s="543"/>
    </row>
    <row r="302" spans="1:19" s="572" customFormat="1" ht="15.75" customHeight="1">
      <c r="A302" s="583" t="s">
        <v>1388</v>
      </c>
      <c r="B302" s="626" t="s">
        <v>1323</v>
      </c>
      <c r="C302" s="585" t="s">
        <v>984</v>
      </c>
      <c r="D302" s="683">
        <v>0</v>
      </c>
      <c r="E302" s="683">
        <v>0</v>
      </c>
      <c r="F302" s="683">
        <v>0</v>
      </c>
      <c r="G302" s="612">
        <v>0</v>
      </c>
      <c r="H302" s="612">
        <v>0</v>
      </c>
      <c r="I302" s="612">
        <v>0</v>
      </c>
      <c r="J302" s="612">
        <v>0</v>
      </c>
      <c r="K302" s="612">
        <v>0</v>
      </c>
      <c r="L302" s="612">
        <v>0</v>
      </c>
      <c r="M302" s="612">
        <v>0</v>
      </c>
      <c r="N302" s="612">
        <v>0</v>
      </c>
      <c r="O302" s="612">
        <v>0</v>
      </c>
      <c r="P302" s="612">
        <v>0</v>
      </c>
      <c r="Q302" s="683">
        <f t="shared" si="85"/>
        <v>0</v>
      </c>
      <c r="R302" s="710">
        <f t="shared" si="85"/>
        <v>0</v>
      </c>
      <c r="S302" s="543"/>
    </row>
    <row r="303" spans="1:19" s="572" customFormat="1" ht="15.75" customHeight="1">
      <c r="A303" s="583" t="s">
        <v>1389</v>
      </c>
      <c r="B303" s="610" t="s">
        <v>1390</v>
      </c>
      <c r="C303" s="585" t="s">
        <v>984</v>
      </c>
      <c r="D303" s="683">
        <v>0</v>
      </c>
      <c r="E303" s="683">
        <v>0</v>
      </c>
      <c r="F303" s="683">
        <v>0</v>
      </c>
      <c r="G303" s="612">
        <v>0</v>
      </c>
      <c r="H303" s="612">
        <v>0</v>
      </c>
      <c r="I303" s="612">
        <v>0</v>
      </c>
      <c r="J303" s="612">
        <v>0</v>
      </c>
      <c r="K303" s="612">
        <v>0</v>
      </c>
      <c r="L303" s="612">
        <v>0</v>
      </c>
      <c r="M303" s="612">
        <v>0</v>
      </c>
      <c r="N303" s="612">
        <v>0</v>
      </c>
      <c r="O303" s="612">
        <v>0</v>
      </c>
      <c r="P303" s="612">
        <v>0</v>
      </c>
      <c r="Q303" s="683">
        <f t="shared" si="85"/>
        <v>0</v>
      </c>
      <c r="R303" s="710">
        <f t="shared" si="85"/>
        <v>0</v>
      </c>
      <c r="S303" s="543"/>
    </row>
    <row r="304" spans="1:19" s="572" customFormat="1" ht="15.75" customHeight="1">
      <c r="A304" s="583" t="s">
        <v>1391</v>
      </c>
      <c r="B304" s="626" t="s">
        <v>1323</v>
      </c>
      <c r="C304" s="585" t="s">
        <v>984</v>
      </c>
      <c r="D304" s="683">
        <v>0</v>
      </c>
      <c r="E304" s="683">
        <v>0</v>
      </c>
      <c r="F304" s="683">
        <v>0</v>
      </c>
      <c r="G304" s="612">
        <v>0</v>
      </c>
      <c r="H304" s="612">
        <v>0</v>
      </c>
      <c r="I304" s="612">
        <v>0</v>
      </c>
      <c r="J304" s="612">
        <v>0</v>
      </c>
      <c r="K304" s="612">
        <v>0</v>
      </c>
      <c r="L304" s="612">
        <v>0</v>
      </c>
      <c r="M304" s="612">
        <v>0</v>
      </c>
      <c r="N304" s="612">
        <v>0</v>
      </c>
      <c r="O304" s="612">
        <v>0</v>
      </c>
      <c r="P304" s="612">
        <v>0</v>
      </c>
      <c r="Q304" s="683">
        <f t="shared" si="85"/>
        <v>0</v>
      </c>
      <c r="R304" s="710">
        <f t="shared" si="85"/>
        <v>0</v>
      </c>
      <c r="S304" s="543"/>
    </row>
    <row r="305" spans="1:19" s="572" customFormat="1" ht="15.75" customHeight="1">
      <c r="A305" s="615" t="s">
        <v>1392</v>
      </c>
      <c r="B305" s="616" t="s">
        <v>1393</v>
      </c>
      <c r="C305" s="617" t="s">
        <v>1394</v>
      </c>
      <c r="D305" s="735">
        <v>0</v>
      </c>
      <c r="E305" s="735">
        <v>0</v>
      </c>
      <c r="F305" s="735">
        <v>0</v>
      </c>
      <c r="G305" s="735">
        <v>0</v>
      </c>
      <c r="H305" s="735">
        <v>0</v>
      </c>
      <c r="I305" s="735">
        <v>0</v>
      </c>
      <c r="J305" s="735">
        <v>0</v>
      </c>
      <c r="K305" s="735">
        <v>0</v>
      </c>
      <c r="L305" s="735">
        <v>0</v>
      </c>
      <c r="M305" s="735">
        <v>0</v>
      </c>
      <c r="N305" s="735">
        <v>0</v>
      </c>
      <c r="O305" s="735">
        <v>0</v>
      </c>
      <c r="P305" s="735">
        <v>0</v>
      </c>
      <c r="Q305" s="735">
        <f t="shared" si="85"/>
        <v>0</v>
      </c>
      <c r="R305" s="736">
        <f t="shared" si="85"/>
        <v>0</v>
      </c>
      <c r="S305" s="543"/>
    </row>
    <row r="306" spans="1:19" s="572" customFormat="1" ht="15.75" customHeight="1">
      <c r="A306" s="583" t="s">
        <v>1395</v>
      </c>
      <c r="B306" s="610" t="s">
        <v>1396</v>
      </c>
      <c r="C306" s="585" t="s">
        <v>1394</v>
      </c>
      <c r="D306" s="683">
        <v>0</v>
      </c>
      <c r="E306" s="683">
        <v>0</v>
      </c>
      <c r="F306" s="683">
        <v>0</v>
      </c>
      <c r="G306" s="683">
        <v>0</v>
      </c>
      <c r="H306" s="683">
        <v>0</v>
      </c>
      <c r="I306" s="683">
        <v>0</v>
      </c>
      <c r="J306" s="683">
        <v>0</v>
      </c>
      <c r="K306" s="683">
        <v>0</v>
      </c>
      <c r="L306" s="683">
        <v>0</v>
      </c>
      <c r="M306" s="683">
        <v>0</v>
      </c>
      <c r="N306" s="683">
        <v>0</v>
      </c>
      <c r="O306" s="683">
        <v>0</v>
      </c>
      <c r="P306" s="683">
        <v>0</v>
      </c>
      <c r="Q306" s="683">
        <f t="shared" si="85"/>
        <v>0</v>
      </c>
      <c r="R306" s="710">
        <f t="shared" si="85"/>
        <v>0</v>
      </c>
      <c r="S306" s="543"/>
    </row>
    <row r="307" spans="1:19" s="572" customFormat="1" ht="15.75" customHeight="1">
      <c r="A307" s="583" t="s">
        <v>1397</v>
      </c>
      <c r="B307" s="610" t="s">
        <v>1398</v>
      </c>
      <c r="C307" s="585" t="s">
        <v>1394</v>
      </c>
      <c r="D307" s="683">
        <v>0</v>
      </c>
      <c r="E307" s="683">
        <v>0</v>
      </c>
      <c r="F307" s="683">
        <v>0</v>
      </c>
      <c r="G307" s="683">
        <v>0</v>
      </c>
      <c r="H307" s="683">
        <v>0</v>
      </c>
      <c r="I307" s="683">
        <v>0</v>
      </c>
      <c r="J307" s="683">
        <v>0</v>
      </c>
      <c r="K307" s="683">
        <v>0</v>
      </c>
      <c r="L307" s="683">
        <v>0</v>
      </c>
      <c r="M307" s="683">
        <v>0</v>
      </c>
      <c r="N307" s="683">
        <v>0</v>
      </c>
      <c r="O307" s="683">
        <v>0</v>
      </c>
      <c r="P307" s="683">
        <v>0</v>
      </c>
      <c r="Q307" s="683">
        <f t="shared" si="85"/>
        <v>0</v>
      </c>
      <c r="R307" s="710">
        <f t="shared" si="85"/>
        <v>0</v>
      </c>
      <c r="S307" s="543"/>
    </row>
    <row r="308" spans="1:19" s="572" customFormat="1" ht="15.75" customHeight="1">
      <c r="A308" s="583" t="s">
        <v>1399</v>
      </c>
      <c r="B308" s="610" t="s">
        <v>1400</v>
      </c>
      <c r="C308" s="585" t="s">
        <v>1394</v>
      </c>
      <c r="D308" s="683">
        <v>0</v>
      </c>
      <c r="E308" s="683">
        <v>0</v>
      </c>
      <c r="F308" s="683">
        <v>0</v>
      </c>
      <c r="G308" s="683">
        <v>0</v>
      </c>
      <c r="H308" s="683">
        <v>0</v>
      </c>
      <c r="I308" s="683">
        <v>0</v>
      </c>
      <c r="J308" s="683">
        <v>0</v>
      </c>
      <c r="K308" s="683">
        <v>0</v>
      </c>
      <c r="L308" s="683">
        <v>0</v>
      </c>
      <c r="M308" s="683">
        <v>0</v>
      </c>
      <c r="N308" s="683">
        <v>0</v>
      </c>
      <c r="O308" s="683">
        <v>0</v>
      </c>
      <c r="P308" s="683">
        <v>0</v>
      </c>
      <c r="Q308" s="683">
        <f t="shared" si="85"/>
        <v>0</v>
      </c>
      <c r="R308" s="710">
        <f t="shared" si="85"/>
        <v>0</v>
      </c>
      <c r="S308" s="543"/>
    </row>
    <row r="309" spans="1:19" s="572" customFormat="1" ht="15.75" customHeight="1">
      <c r="A309" s="583" t="s">
        <v>1401</v>
      </c>
      <c r="B309" s="610" t="s">
        <v>1402</v>
      </c>
      <c r="C309" s="585" t="s">
        <v>1394</v>
      </c>
      <c r="D309" s="683">
        <v>0</v>
      </c>
      <c r="E309" s="683">
        <v>0</v>
      </c>
      <c r="F309" s="683">
        <v>0</v>
      </c>
      <c r="G309" s="683">
        <v>0</v>
      </c>
      <c r="H309" s="683">
        <v>0</v>
      </c>
      <c r="I309" s="683">
        <v>0</v>
      </c>
      <c r="J309" s="683">
        <v>0</v>
      </c>
      <c r="K309" s="683">
        <v>0</v>
      </c>
      <c r="L309" s="683">
        <v>0</v>
      </c>
      <c r="M309" s="683">
        <v>0</v>
      </c>
      <c r="N309" s="683">
        <v>0</v>
      </c>
      <c r="O309" s="683">
        <v>0</v>
      </c>
      <c r="P309" s="683">
        <v>0</v>
      </c>
      <c r="Q309" s="683">
        <f t="shared" si="85"/>
        <v>0</v>
      </c>
      <c r="R309" s="710">
        <f t="shared" si="85"/>
        <v>0</v>
      </c>
      <c r="S309" s="543"/>
    </row>
    <row r="310" spans="1:19" s="572" customFormat="1" ht="15.75" customHeight="1">
      <c r="A310" s="583" t="s">
        <v>1403</v>
      </c>
      <c r="B310" s="599" t="s">
        <v>1404</v>
      </c>
      <c r="C310" s="585" t="s">
        <v>1394</v>
      </c>
      <c r="D310" s="683">
        <v>0</v>
      </c>
      <c r="E310" s="683">
        <v>0</v>
      </c>
      <c r="F310" s="683">
        <v>0</v>
      </c>
      <c r="G310" s="683">
        <v>0</v>
      </c>
      <c r="H310" s="683">
        <v>0</v>
      </c>
      <c r="I310" s="683">
        <v>0</v>
      </c>
      <c r="J310" s="683">
        <v>0</v>
      </c>
      <c r="K310" s="683">
        <v>0</v>
      </c>
      <c r="L310" s="683">
        <v>0</v>
      </c>
      <c r="M310" s="683">
        <v>0</v>
      </c>
      <c r="N310" s="683">
        <v>0</v>
      </c>
      <c r="O310" s="683">
        <v>0</v>
      </c>
      <c r="P310" s="683">
        <v>0</v>
      </c>
      <c r="Q310" s="683">
        <f t="shared" si="85"/>
        <v>0</v>
      </c>
      <c r="R310" s="710">
        <f t="shared" si="85"/>
        <v>0</v>
      </c>
      <c r="S310" s="543"/>
    </row>
    <row r="311" spans="1:19" s="572" customFormat="1" ht="15.75" customHeight="1">
      <c r="A311" s="589" t="s">
        <v>1405</v>
      </c>
      <c r="B311" s="631" t="s">
        <v>1406</v>
      </c>
      <c r="C311" s="591" t="s">
        <v>1394</v>
      </c>
      <c r="D311" s="709">
        <v>0</v>
      </c>
      <c r="E311" s="709">
        <v>0</v>
      </c>
      <c r="F311" s="709">
        <v>0</v>
      </c>
      <c r="G311" s="709">
        <v>0</v>
      </c>
      <c r="H311" s="709">
        <v>0</v>
      </c>
      <c r="I311" s="709">
        <v>0</v>
      </c>
      <c r="J311" s="709">
        <v>0</v>
      </c>
      <c r="K311" s="709">
        <v>0</v>
      </c>
      <c r="L311" s="709">
        <v>0</v>
      </c>
      <c r="M311" s="709">
        <v>0</v>
      </c>
      <c r="N311" s="709">
        <v>0</v>
      </c>
      <c r="O311" s="709">
        <v>0</v>
      </c>
      <c r="P311" s="709">
        <v>0</v>
      </c>
      <c r="Q311" s="709">
        <f t="shared" si="85"/>
        <v>0</v>
      </c>
      <c r="R311" s="711">
        <f t="shared" si="85"/>
        <v>0</v>
      </c>
      <c r="S311" s="543"/>
    </row>
    <row r="312" spans="1:19" s="572" customFormat="1" ht="15.75" customHeight="1">
      <c r="A312" s="583" t="s">
        <v>1407</v>
      </c>
      <c r="B312" s="599" t="s">
        <v>1408</v>
      </c>
      <c r="C312" s="585" t="s">
        <v>1394</v>
      </c>
      <c r="D312" s="683">
        <v>0</v>
      </c>
      <c r="E312" s="683">
        <v>0</v>
      </c>
      <c r="F312" s="683">
        <v>0</v>
      </c>
      <c r="G312" s="612">
        <v>0</v>
      </c>
      <c r="H312" s="612">
        <v>0</v>
      </c>
      <c r="I312" s="612">
        <v>0</v>
      </c>
      <c r="J312" s="612">
        <v>0</v>
      </c>
      <c r="K312" s="612">
        <v>0</v>
      </c>
      <c r="L312" s="612">
        <v>0</v>
      </c>
      <c r="M312" s="612">
        <v>0</v>
      </c>
      <c r="N312" s="612">
        <v>0</v>
      </c>
      <c r="O312" s="612">
        <v>0</v>
      </c>
      <c r="P312" s="612">
        <v>0</v>
      </c>
      <c r="Q312" s="683">
        <f t="shared" si="85"/>
        <v>0</v>
      </c>
      <c r="R312" s="710">
        <f t="shared" si="85"/>
        <v>0</v>
      </c>
      <c r="S312" s="543"/>
    </row>
    <row r="313" spans="1:19" s="572" customFormat="1" ht="15.75" customHeight="1">
      <c r="A313" s="583" t="s">
        <v>1409</v>
      </c>
      <c r="B313" s="599" t="s">
        <v>1410</v>
      </c>
      <c r="C313" s="585" t="s">
        <v>1394</v>
      </c>
      <c r="D313" s="683">
        <v>0</v>
      </c>
      <c r="E313" s="683">
        <v>0</v>
      </c>
      <c r="F313" s="683">
        <v>0</v>
      </c>
      <c r="G313" s="612">
        <v>0</v>
      </c>
      <c r="H313" s="612">
        <v>0</v>
      </c>
      <c r="I313" s="612">
        <v>0</v>
      </c>
      <c r="J313" s="612">
        <v>0</v>
      </c>
      <c r="K313" s="612">
        <v>0</v>
      </c>
      <c r="L313" s="612">
        <v>0</v>
      </c>
      <c r="M313" s="612">
        <v>0</v>
      </c>
      <c r="N313" s="612">
        <v>0</v>
      </c>
      <c r="O313" s="612">
        <v>0</v>
      </c>
      <c r="P313" s="612">
        <v>0</v>
      </c>
      <c r="Q313" s="683">
        <f t="shared" si="85"/>
        <v>0</v>
      </c>
      <c r="R313" s="710">
        <f t="shared" si="85"/>
        <v>0</v>
      </c>
      <c r="S313" s="543"/>
    </row>
    <row r="314" spans="1:19" s="572" customFormat="1" ht="15.75" customHeight="1">
      <c r="A314" s="583" t="s">
        <v>1411</v>
      </c>
      <c r="B314" s="599" t="s">
        <v>1412</v>
      </c>
      <c r="C314" s="585" t="s">
        <v>1394</v>
      </c>
      <c r="D314" s="683">
        <v>0</v>
      </c>
      <c r="E314" s="683">
        <v>0</v>
      </c>
      <c r="F314" s="683">
        <v>0</v>
      </c>
      <c r="G314" s="612">
        <v>0</v>
      </c>
      <c r="H314" s="612">
        <v>0</v>
      </c>
      <c r="I314" s="612">
        <v>0</v>
      </c>
      <c r="J314" s="612">
        <v>0</v>
      </c>
      <c r="K314" s="612">
        <v>0</v>
      </c>
      <c r="L314" s="612">
        <v>0</v>
      </c>
      <c r="M314" s="612">
        <v>0</v>
      </c>
      <c r="N314" s="612">
        <v>0</v>
      </c>
      <c r="O314" s="612">
        <v>0</v>
      </c>
      <c r="P314" s="612">
        <v>0</v>
      </c>
      <c r="Q314" s="683">
        <f t="shared" si="85"/>
        <v>0</v>
      </c>
      <c r="R314" s="710">
        <f t="shared" si="85"/>
        <v>0</v>
      </c>
      <c r="S314" s="543"/>
    </row>
    <row r="315" spans="1:19" s="572" customFormat="1" ht="15.75" customHeight="1">
      <c r="A315" s="583" t="s">
        <v>1413</v>
      </c>
      <c r="B315" s="610" t="s">
        <v>1414</v>
      </c>
      <c r="C315" s="585" t="s">
        <v>1394</v>
      </c>
      <c r="D315" s="683">
        <v>0</v>
      </c>
      <c r="E315" s="683">
        <v>0</v>
      </c>
      <c r="F315" s="683">
        <v>0</v>
      </c>
      <c r="G315" s="612">
        <v>0</v>
      </c>
      <c r="H315" s="612">
        <v>0</v>
      </c>
      <c r="I315" s="612">
        <v>0</v>
      </c>
      <c r="J315" s="612">
        <v>0</v>
      </c>
      <c r="K315" s="612">
        <v>0</v>
      </c>
      <c r="L315" s="612">
        <v>0</v>
      </c>
      <c r="M315" s="612">
        <v>0</v>
      </c>
      <c r="N315" s="612">
        <v>0</v>
      </c>
      <c r="O315" s="612">
        <v>0</v>
      </c>
      <c r="P315" s="612">
        <v>0</v>
      </c>
      <c r="Q315" s="683">
        <f t="shared" si="85"/>
        <v>0</v>
      </c>
      <c r="R315" s="710">
        <f t="shared" si="85"/>
        <v>0</v>
      </c>
      <c r="S315" s="543"/>
    </row>
    <row r="316" spans="1:19" s="572" customFormat="1" ht="15.75" customHeight="1">
      <c r="A316" s="583" t="s">
        <v>1415</v>
      </c>
      <c r="B316" s="737" t="s">
        <v>1002</v>
      </c>
      <c r="C316" s="585" t="s">
        <v>1394</v>
      </c>
      <c r="D316" s="683">
        <v>0</v>
      </c>
      <c r="E316" s="683">
        <v>0</v>
      </c>
      <c r="F316" s="683">
        <v>0</v>
      </c>
      <c r="G316" s="612">
        <v>0</v>
      </c>
      <c r="H316" s="612">
        <v>0</v>
      </c>
      <c r="I316" s="612">
        <v>0</v>
      </c>
      <c r="J316" s="612">
        <v>0</v>
      </c>
      <c r="K316" s="612">
        <v>0</v>
      </c>
      <c r="L316" s="612">
        <v>0</v>
      </c>
      <c r="M316" s="612">
        <v>0</v>
      </c>
      <c r="N316" s="612">
        <v>0</v>
      </c>
      <c r="O316" s="612">
        <v>0</v>
      </c>
      <c r="P316" s="612">
        <v>0</v>
      </c>
      <c r="Q316" s="683">
        <f t="shared" si="85"/>
        <v>0</v>
      </c>
      <c r="R316" s="710">
        <f t="shared" si="85"/>
        <v>0</v>
      </c>
      <c r="S316" s="543"/>
    </row>
    <row r="317" spans="1:19" s="572" customFormat="1" ht="15.75" customHeight="1" thickBot="1">
      <c r="A317" s="688" t="s">
        <v>1416</v>
      </c>
      <c r="B317" s="738" t="s">
        <v>1004</v>
      </c>
      <c r="C317" s="689" t="s">
        <v>1394</v>
      </c>
      <c r="D317" s="683">
        <v>0</v>
      </c>
      <c r="E317" s="683">
        <v>0</v>
      </c>
      <c r="F317" s="683">
        <v>0</v>
      </c>
      <c r="G317" s="612">
        <v>0</v>
      </c>
      <c r="H317" s="612">
        <v>0</v>
      </c>
      <c r="I317" s="612">
        <v>0</v>
      </c>
      <c r="J317" s="612">
        <v>0</v>
      </c>
      <c r="K317" s="612">
        <v>0</v>
      </c>
      <c r="L317" s="612">
        <v>0</v>
      </c>
      <c r="M317" s="612">
        <v>0</v>
      </c>
      <c r="N317" s="612">
        <v>0</v>
      </c>
      <c r="O317" s="612">
        <v>0</v>
      </c>
      <c r="P317" s="612">
        <v>0</v>
      </c>
      <c r="Q317" s="683">
        <f t="shared" si="85"/>
        <v>0</v>
      </c>
      <c r="R317" s="710">
        <f t="shared" si="85"/>
        <v>0</v>
      </c>
      <c r="S317" s="543"/>
    </row>
    <row r="318" spans="1:19" s="572" customFormat="1" ht="15.75" customHeight="1" thickBot="1">
      <c r="A318" s="573" t="s">
        <v>1417</v>
      </c>
      <c r="B318" s="574"/>
      <c r="C318" s="574"/>
      <c r="D318" s="574"/>
      <c r="E318" s="574"/>
      <c r="F318" s="574"/>
      <c r="G318" s="574"/>
      <c r="H318" s="574"/>
      <c r="I318" s="574"/>
      <c r="J318" s="574"/>
      <c r="K318" s="574"/>
      <c r="L318" s="574"/>
      <c r="M318" s="574"/>
      <c r="N318" s="574"/>
      <c r="O318" s="574"/>
      <c r="P318" s="574"/>
      <c r="Q318" s="574"/>
      <c r="R318" s="575"/>
      <c r="S318" s="543"/>
    </row>
    <row r="319" spans="1:19" ht="15.75" customHeight="1">
      <c r="A319" s="739" t="s">
        <v>1418</v>
      </c>
      <c r="B319" s="740" t="s">
        <v>1419</v>
      </c>
      <c r="C319" s="741" t="s">
        <v>857</v>
      </c>
      <c r="D319" s="742" t="s">
        <v>1420</v>
      </c>
      <c r="E319" s="742" t="s">
        <v>1420</v>
      </c>
      <c r="F319" s="742" t="s">
        <v>1420</v>
      </c>
      <c r="G319" s="742" t="s">
        <v>1420</v>
      </c>
      <c r="H319" s="742" t="s">
        <v>1420</v>
      </c>
      <c r="I319" s="742" t="s">
        <v>1420</v>
      </c>
      <c r="J319" s="742" t="s">
        <v>1420</v>
      </c>
      <c r="K319" s="742" t="s">
        <v>1420</v>
      </c>
      <c r="L319" s="742" t="s">
        <v>1420</v>
      </c>
      <c r="M319" s="742" t="s">
        <v>1420</v>
      </c>
      <c r="N319" s="742" t="s">
        <v>1420</v>
      </c>
      <c r="O319" s="742" t="s">
        <v>1420</v>
      </c>
      <c r="P319" s="742" t="s">
        <v>1420</v>
      </c>
      <c r="Q319" s="742" t="s">
        <v>1420</v>
      </c>
      <c r="R319" s="743" t="s">
        <v>1420</v>
      </c>
    </row>
    <row r="320" spans="1:19" ht="15.75" customHeight="1">
      <c r="A320" s="583" t="s">
        <v>1421</v>
      </c>
      <c r="B320" s="685" t="s">
        <v>1422</v>
      </c>
      <c r="C320" s="585" t="s">
        <v>370</v>
      </c>
      <c r="D320" s="683">
        <v>0</v>
      </c>
      <c r="E320" s="683">
        <v>0</v>
      </c>
      <c r="F320" s="683">
        <v>0</v>
      </c>
      <c r="G320" s="612">
        <v>0</v>
      </c>
      <c r="H320" s="612">
        <v>0</v>
      </c>
      <c r="I320" s="612">
        <v>0</v>
      </c>
      <c r="J320" s="612">
        <v>0</v>
      </c>
      <c r="K320" s="612">
        <v>0</v>
      </c>
      <c r="L320" s="612">
        <v>0</v>
      </c>
      <c r="M320" s="612">
        <v>0</v>
      </c>
      <c r="N320" s="612">
        <v>0</v>
      </c>
      <c r="O320" s="612">
        <v>0</v>
      </c>
      <c r="P320" s="612">
        <v>0</v>
      </c>
      <c r="Q320" s="683">
        <v>0</v>
      </c>
      <c r="R320" s="710">
        <v>0</v>
      </c>
    </row>
    <row r="321" spans="1:18" ht="15.75" customHeight="1">
      <c r="A321" s="583" t="s">
        <v>1423</v>
      </c>
      <c r="B321" s="685" t="s">
        <v>1424</v>
      </c>
      <c r="C321" s="585" t="s">
        <v>1425</v>
      </c>
      <c r="D321" s="683">
        <v>0</v>
      </c>
      <c r="E321" s="683">
        <v>0</v>
      </c>
      <c r="F321" s="683">
        <v>0</v>
      </c>
      <c r="G321" s="612">
        <v>0</v>
      </c>
      <c r="H321" s="612">
        <v>0</v>
      </c>
      <c r="I321" s="612">
        <v>0</v>
      </c>
      <c r="J321" s="612">
        <v>0</v>
      </c>
      <c r="K321" s="612">
        <v>0</v>
      </c>
      <c r="L321" s="612">
        <v>0</v>
      </c>
      <c r="M321" s="612">
        <v>0</v>
      </c>
      <c r="N321" s="612">
        <v>0</v>
      </c>
      <c r="O321" s="612">
        <v>0</v>
      </c>
      <c r="P321" s="612">
        <v>0</v>
      </c>
      <c r="Q321" s="683">
        <v>0</v>
      </c>
      <c r="R321" s="710">
        <v>0</v>
      </c>
    </row>
    <row r="322" spans="1:18" ht="15.75" customHeight="1">
      <c r="A322" s="583" t="s">
        <v>1426</v>
      </c>
      <c r="B322" s="685" t="s">
        <v>1427</v>
      </c>
      <c r="C322" s="585" t="s">
        <v>370</v>
      </c>
      <c r="D322" s="683">
        <v>0</v>
      </c>
      <c r="E322" s="683">
        <v>0</v>
      </c>
      <c r="F322" s="683">
        <v>0</v>
      </c>
      <c r="G322" s="612">
        <v>0</v>
      </c>
      <c r="H322" s="612">
        <v>0</v>
      </c>
      <c r="I322" s="612">
        <v>0</v>
      </c>
      <c r="J322" s="612">
        <v>0</v>
      </c>
      <c r="K322" s="612">
        <v>0</v>
      </c>
      <c r="L322" s="612">
        <v>0</v>
      </c>
      <c r="M322" s="612">
        <v>0</v>
      </c>
      <c r="N322" s="612">
        <v>0</v>
      </c>
      <c r="O322" s="612">
        <v>0</v>
      </c>
      <c r="P322" s="612">
        <v>0</v>
      </c>
      <c r="Q322" s="683">
        <v>0</v>
      </c>
      <c r="R322" s="710">
        <v>0</v>
      </c>
    </row>
    <row r="323" spans="1:18" ht="15.75" customHeight="1">
      <c r="A323" s="583" t="s">
        <v>1428</v>
      </c>
      <c r="B323" s="685" t="s">
        <v>1429</v>
      </c>
      <c r="C323" s="585" t="s">
        <v>1425</v>
      </c>
      <c r="D323" s="683">
        <v>0</v>
      </c>
      <c r="E323" s="683">
        <v>0</v>
      </c>
      <c r="F323" s="683">
        <v>0</v>
      </c>
      <c r="G323" s="612">
        <v>0</v>
      </c>
      <c r="H323" s="612">
        <v>0</v>
      </c>
      <c r="I323" s="612">
        <v>0</v>
      </c>
      <c r="J323" s="612">
        <v>0</v>
      </c>
      <c r="K323" s="612">
        <v>0</v>
      </c>
      <c r="L323" s="612">
        <v>0</v>
      </c>
      <c r="M323" s="612">
        <v>0</v>
      </c>
      <c r="N323" s="612">
        <v>0</v>
      </c>
      <c r="O323" s="612">
        <v>0</v>
      </c>
      <c r="P323" s="612">
        <v>0</v>
      </c>
      <c r="Q323" s="683">
        <v>0</v>
      </c>
      <c r="R323" s="710">
        <v>0</v>
      </c>
    </row>
    <row r="324" spans="1:18" ht="15.75" customHeight="1">
      <c r="A324" s="583" t="s">
        <v>1430</v>
      </c>
      <c r="B324" s="685" t="s">
        <v>1431</v>
      </c>
      <c r="C324" s="585" t="s">
        <v>1432</v>
      </c>
      <c r="D324" s="683">
        <v>0</v>
      </c>
      <c r="E324" s="683">
        <v>0</v>
      </c>
      <c r="F324" s="683">
        <v>0</v>
      </c>
      <c r="G324" s="612">
        <v>0</v>
      </c>
      <c r="H324" s="612">
        <v>0</v>
      </c>
      <c r="I324" s="612">
        <v>0</v>
      </c>
      <c r="J324" s="612">
        <v>0</v>
      </c>
      <c r="K324" s="612">
        <v>0</v>
      </c>
      <c r="L324" s="612">
        <v>0</v>
      </c>
      <c r="M324" s="612">
        <v>0</v>
      </c>
      <c r="N324" s="612">
        <v>0</v>
      </c>
      <c r="O324" s="612">
        <v>0</v>
      </c>
      <c r="P324" s="612">
        <v>0</v>
      </c>
      <c r="Q324" s="683">
        <v>0</v>
      </c>
      <c r="R324" s="710">
        <v>0</v>
      </c>
    </row>
    <row r="325" spans="1:18" ht="15.75" customHeight="1">
      <c r="A325" s="583" t="s">
        <v>1433</v>
      </c>
      <c r="B325" s="685" t="s">
        <v>1434</v>
      </c>
      <c r="C325" s="585" t="s">
        <v>857</v>
      </c>
      <c r="D325" s="744" t="s">
        <v>1420</v>
      </c>
      <c r="E325" s="744" t="s">
        <v>1420</v>
      </c>
      <c r="F325" s="744" t="s">
        <v>1420</v>
      </c>
      <c r="G325" s="744" t="s">
        <v>1420</v>
      </c>
      <c r="H325" s="744" t="s">
        <v>1420</v>
      </c>
      <c r="I325" s="744" t="s">
        <v>1420</v>
      </c>
      <c r="J325" s="744" t="s">
        <v>1420</v>
      </c>
      <c r="K325" s="744" t="s">
        <v>1420</v>
      </c>
      <c r="L325" s="744" t="s">
        <v>1420</v>
      </c>
      <c r="M325" s="744" t="s">
        <v>1420</v>
      </c>
      <c r="N325" s="744" t="s">
        <v>1420</v>
      </c>
      <c r="O325" s="744" t="s">
        <v>1420</v>
      </c>
      <c r="P325" s="744" t="s">
        <v>1420</v>
      </c>
      <c r="Q325" s="744" t="s">
        <v>1420</v>
      </c>
      <c r="R325" s="745" t="s">
        <v>1420</v>
      </c>
    </row>
    <row r="326" spans="1:18" ht="15.75" customHeight="1">
      <c r="A326" s="583" t="s">
        <v>1435</v>
      </c>
      <c r="B326" s="610" t="s">
        <v>1436</v>
      </c>
      <c r="C326" s="585" t="s">
        <v>1432</v>
      </c>
      <c r="D326" s="683">
        <v>0</v>
      </c>
      <c r="E326" s="683">
        <v>0</v>
      </c>
      <c r="F326" s="683">
        <v>0</v>
      </c>
      <c r="G326" s="612">
        <v>0</v>
      </c>
      <c r="H326" s="612">
        <v>0</v>
      </c>
      <c r="I326" s="612">
        <v>0</v>
      </c>
      <c r="J326" s="612">
        <v>0</v>
      </c>
      <c r="K326" s="612">
        <v>0</v>
      </c>
      <c r="L326" s="612">
        <v>0</v>
      </c>
      <c r="M326" s="612">
        <v>0</v>
      </c>
      <c r="N326" s="612">
        <v>0</v>
      </c>
      <c r="O326" s="612">
        <v>0</v>
      </c>
      <c r="P326" s="612">
        <v>0</v>
      </c>
      <c r="Q326" s="683">
        <v>0</v>
      </c>
      <c r="R326" s="710">
        <v>0</v>
      </c>
    </row>
    <row r="327" spans="1:18" ht="15.75" customHeight="1">
      <c r="A327" s="583" t="s">
        <v>1437</v>
      </c>
      <c r="B327" s="610" t="s">
        <v>1438</v>
      </c>
      <c r="C327" s="585" t="s">
        <v>1439</v>
      </c>
      <c r="D327" s="683">
        <v>0</v>
      </c>
      <c r="E327" s="683">
        <v>0</v>
      </c>
      <c r="F327" s="683">
        <v>0</v>
      </c>
      <c r="G327" s="612">
        <v>0</v>
      </c>
      <c r="H327" s="612">
        <v>0</v>
      </c>
      <c r="I327" s="612">
        <v>0</v>
      </c>
      <c r="J327" s="612">
        <v>0</v>
      </c>
      <c r="K327" s="612">
        <v>0</v>
      </c>
      <c r="L327" s="612">
        <v>0</v>
      </c>
      <c r="M327" s="612">
        <v>0</v>
      </c>
      <c r="N327" s="612">
        <v>0</v>
      </c>
      <c r="O327" s="612">
        <v>0</v>
      </c>
      <c r="P327" s="612">
        <v>0</v>
      </c>
      <c r="Q327" s="683">
        <v>0</v>
      </c>
      <c r="R327" s="710">
        <v>0</v>
      </c>
    </row>
    <row r="328" spans="1:18" ht="15.75" customHeight="1">
      <c r="A328" s="583" t="s">
        <v>1440</v>
      </c>
      <c r="B328" s="685" t="s">
        <v>1441</v>
      </c>
      <c r="C328" s="585" t="s">
        <v>857</v>
      </c>
      <c r="D328" s="744" t="s">
        <v>1420</v>
      </c>
      <c r="E328" s="744" t="s">
        <v>1420</v>
      </c>
      <c r="F328" s="744" t="s">
        <v>1420</v>
      </c>
      <c r="G328" s="744" t="s">
        <v>1420</v>
      </c>
      <c r="H328" s="744" t="s">
        <v>1420</v>
      </c>
      <c r="I328" s="744" t="s">
        <v>1420</v>
      </c>
      <c r="J328" s="744" t="s">
        <v>1420</v>
      </c>
      <c r="K328" s="744" t="s">
        <v>1420</v>
      </c>
      <c r="L328" s="744" t="s">
        <v>1420</v>
      </c>
      <c r="M328" s="744" t="s">
        <v>1420</v>
      </c>
      <c r="N328" s="744" t="s">
        <v>1420</v>
      </c>
      <c r="O328" s="744" t="s">
        <v>1420</v>
      </c>
      <c r="P328" s="744" t="s">
        <v>1420</v>
      </c>
      <c r="Q328" s="744" t="s">
        <v>1420</v>
      </c>
      <c r="R328" s="745" t="s">
        <v>1420</v>
      </c>
    </row>
    <row r="329" spans="1:18" ht="15.75" customHeight="1">
      <c r="A329" s="583" t="s">
        <v>1442</v>
      </c>
      <c r="B329" s="610" t="s">
        <v>1436</v>
      </c>
      <c r="C329" s="585" t="s">
        <v>1432</v>
      </c>
      <c r="D329" s="683">
        <v>0</v>
      </c>
      <c r="E329" s="683">
        <v>0</v>
      </c>
      <c r="F329" s="683">
        <v>0</v>
      </c>
      <c r="G329" s="612">
        <v>0</v>
      </c>
      <c r="H329" s="612">
        <v>0</v>
      </c>
      <c r="I329" s="612">
        <v>0</v>
      </c>
      <c r="J329" s="612">
        <v>0</v>
      </c>
      <c r="K329" s="612">
        <v>0</v>
      </c>
      <c r="L329" s="612">
        <v>0</v>
      </c>
      <c r="M329" s="612">
        <v>0</v>
      </c>
      <c r="N329" s="612">
        <v>0</v>
      </c>
      <c r="O329" s="612">
        <v>0</v>
      </c>
      <c r="P329" s="612">
        <v>0</v>
      </c>
      <c r="Q329" s="683">
        <v>0</v>
      </c>
      <c r="R329" s="710">
        <v>0</v>
      </c>
    </row>
    <row r="330" spans="1:18" ht="15.75" customHeight="1">
      <c r="A330" s="583" t="s">
        <v>1443</v>
      </c>
      <c r="B330" s="610" t="s">
        <v>1444</v>
      </c>
      <c r="C330" s="585" t="s">
        <v>370</v>
      </c>
      <c r="D330" s="683">
        <v>0</v>
      </c>
      <c r="E330" s="683">
        <v>0</v>
      </c>
      <c r="F330" s="683">
        <v>0</v>
      </c>
      <c r="G330" s="612">
        <v>0</v>
      </c>
      <c r="H330" s="612">
        <v>0</v>
      </c>
      <c r="I330" s="612">
        <v>0</v>
      </c>
      <c r="J330" s="612">
        <v>0</v>
      </c>
      <c r="K330" s="612">
        <v>0</v>
      </c>
      <c r="L330" s="612">
        <v>0</v>
      </c>
      <c r="M330" s="612">
        <v>0</v>
      </c>
      <c r="N330" s="612">
        <v>0</v>
      </c>
      <c r="O330" s="612">
        <v>0</v>
      </c>
      <c r="P330" s="612">
        <v>0</v>
      </c>
      <c r="Q330" s="683">
        <v>0</v>
      </c>
      <c r="R330" s="710">
        <v>0</v>
      </c>
    </row>
    <row r="331" spans="1:18" ht="15.75" customHeight="1">
      <c r="A331" s="583" t="s">
        <v>1445</v>
      </c>
      <c r="B331" s="610" t="s">
        <v>1438</v>
      </c>
      <c r="C331" s="585" t="s">
        <v>1439</v>
      </c>
      <c r="D331" s="683">
        <v>0</v>
      </c>
      <c r="E331" s="683">
        <v>0</v>
      </c>
      <c r="F331" s="683">
        <v>0</v>
      </c>
      <c r="G331" s="612">
        <v>0</v>
      </c>
      <c r="H331" s="612">
        <v>0</v>
      </c>
      <c r="I331" s="612">
        <v>0</v>
      </c>
      <c r="J331" s="612">
        <v>0</v>
      </c>
      <c r="K331" s="612">
        <v>0</v>
      </c>
      <c r="L331" s="612">
        <v>0</v>
      </c>
      <c r="M331" s="612">
        <v>0</v>
      </c>
      <c r="N331" s="612">
        <v>0</v>
      </c>
      <c r="O331" s="612">
        <v>0</v>
      </c>
      <c r="P331" s="612">
        <v>0</v>
      </c>
      <c r="Q331" s="683">
        <v>0</v>
      </c>
      <c r="R331" s="710">
        <v>0</v>
      </c>
    </row>
    <row r="332" spans="1:18" ht="15.75" customHeight="1">
      <c r="A332" s="583" t="s">
        <v>1446</v>
      </c>
      <c r="B332" s="685" t="s">
        <v>1447</v>
      </c>
      <c r="C332" s="585" t="s">
        <v>857</v>
      </c>
      <c r="D332" s="744" t="s">
        <v>1420</v>
      </c>
      <c r="E332" s="744" t="s">
        <v>1420</v>
      </c>
      <c r="F332" s="744" t="s">
        <v>1420</v>
      </c>
      <c r="G332" s="744" t="s">
        <v>1420</v>
      </c>
      <c r="H332" s="744" t="s">
        <v>1420</v>
      </c>
      <c r="I332" s="744" t="s">
        <v>1420</v>
      </c>
      <c r="J332" s="744" t="s">
        <v>1420</v>
      </c>
      <c r="K332" s="744" t="s">
        <v>1420</v>
      </c>
      <c r="L332" s="744" t="s">
        <v>1420</v>
      </c>
      <c r="M332" s="744" t="s">
        <v>1420</v>
      </c>
      <c r="N332" s="744" t="s">
        <v>1420</v>
      </c>
      <c r="O332" s="744" t="s">
        <v>1420</v>
      </c>
      <c r="P332" s="744" t="s">
        <v>1420</v>
      </c>
      <c r="Q332" s="744" t="s">
        <v>1420</v>
      </c>
      <c r="R332" s="745" t="s">
        <v>1420</v>
      </c>
    </row>
    <row r="333" spans="1:18" ht="15.75" customHeight="1">
      <c r="A333" s="583" t="s">
        <v>1448</v>
      </c>
      <c r="B333" s="610" t="s">
        <v>1436</v>
      </c>
      <c r="C333" s="585" t="s">
        <v>1432</v>
      </c>
      <c r="D333" s="683">
        <v>0</v>
      </c>
      <c r="E333" s="683">
        <v>0</v>
      </c>
      <c r="F333" s="683">
        <v>0</v>
      </c>
      <c r="G333" s="612">
        <v>0</v>
      </c>
      <c r="H333" s="612">
        <v>0</v>
      </c>
      <c r="I333" s="612">
        <v>0</v>
      </c>
      <c r="J333" s="612">
        <v>0</v>
      </c>
      <c r="K333" s="612">
        <v>0</v>
      </c>
      <c r="L333" s="612">
        <v>0</v>
      </c>
      <c r="M333" s="612">
        <v>0</v>
      </c>
      <c r="N333" s="612">
        <v>0</v>
      </c>
      <c r="O333" s="612">
        <v>0</v>
      </c>
      <c r="P333" s="612">
        <v>0</v>
      </c>
      <c r="Q333" s="683">
        <v>0</v>
      </c>
      <c r="R333" s="710">
        <v>0</v>
      </c>
    </row>
    <row r="334" spans="1:18" ht="15.75" customHeight="1">
      <c r="A334" s="583" t="s">
        <v>1449</v>
      </c>
      <c r="B334" s="610" t="s">
        <v>1438</v>
      </c>
      <c r="C334" s="585" t="s">
        <v>1439</v>
      </c>
      <c r="D334" s="683">
        <v>0</v>
      </c>
      <c r="E334" s="683">
        <v>0</v>
      </c>
      <c r="F334" s="683">
        <v>0</v>
      </c>
      <c r="G334" s="612">
        <v>0</v>
      </c>
      <c r="H334" s="612">
        <v>0</v>
      </c>
      <c r="I334" s="612">
        <v>0</v>
      </c>
      <c r="J334" s="612">
        <v>0</v>
      </c>
      <c r="K334" s="612">
        <v>0</v>
      </c>
      <c r="L334" s="612">
        <v>0</v>
      </c>
      <c r="M334" s="612">
        <v>0</v>
      </c>
      <c r="N334" s="612">
        <v>0</v>
      </c>
      <c r="O334" s="612">
        <v>0</v>
      </c>
      <c r="P334" s="612">
        <v>0</v>
      </c>
      <c r="Q334" s="683">
        <v>0</v>
      </c>
      <c r="R334" s="710">
        <v>0</v>
      </c>
    </row>
    <row r="335" spans="1:18" ht="15.75" customHeight="1">
      <c r="A335" s="583" t="s">
        <v>1450</v>
      </c>
      <c r="B335" s="685" t="s">
        <v>1451</v>
      </c>
      <c r="C335" s="585" t="s">
        <v>857</v>
      </c>
      <c r="D335" s="744" t="s">
        <v>1420</v>
      </c>
      <c r="E335" s="744" t="s">
        <v>1420</v>
      </c>
      <c r="F335" s="744" t="s">
        <v>1420</v>
      </c>
      <c r="G335" s="744" t="s">
        <v>1420</v>
      </c>
      <c r="H335" s="744" t="s">
        <v>1420</v>
      </c>
      <c r="I335" s="744" t="s">
        <v>1420</v>
      </c>
      <c r="J335" s="744" t="s">
        <v>1420</v>
      </c>
      <c r="K335" s="744" t="s">
        <v>1420</v>
      </c>
      <c r="L335" s="744" t="s">
        <v>1420</v>
      </c>
      <c r="M335" s="744" t="s">
        <v>1420</v>
      </c>
      <c r="N335" s="744" t="s">
        <v>1420</v>
      </c>
      <c r="O335" s="744" t="s">
        <v>1420</v>
      </c>
      <c r="P335" s="744" t="s">
        <v>1420</v>
      </c>
      <c r="Q335" s="744" t="s">
        <v>1420</v>
      </c>
      <c r="R335" s="745" t="s">
        <v>1420</v>
      </c>
    </row>
    <row r="336" spans="1:18" ht="15.75" customHeight="1">
      <c r="A336" s="583" t="s">
        <v>1452</v>
      </c>
      <c r="B336" s="610" t="s">
        <v>1436</v>
      </c>
      <c r="C336" s="585" t="s">
        <v>1432</v>
      </c>
      <c r="D336" s="683">
        <v>0</v>
      </c>
      <c r="E336" s="683">
        <v>0</v>
      </c>
      <c r="F336" s="683">
        <v>0</v>
      </c>
      <c r="G336" s="612">
        <v>0</v>
      </c>
      <c r="H336" s="612">
        <v>0</v>
      </c>
      <c r="I336" s="612">
        <v>0</v>
      </c>
      <c r="J336" s="612">
        <v>0</v>
      </c>
      <c r="K336" s="612">
        <v>0</v>
      </c>
      <c r="L336" s="612">
        <v>0</v>
      </c>
      <c r="M336" s="612">
        <v>0</v>
      </c>
      <c r="N336" s="612">
        <v>0</v>
      </c>
      <c r="O336" s="612">
        <v>0</v>
      </c>
      <c r="P336" s="612">
        <v>0</v>
      </c>
      <c r="Q336" s="683">
        <v>0</v>
      </c>
      <c r="R336" s="710">
        <v>0</v>
      </c>
    </row>
    <row r="337" spans="1:18" ht="15.75" customHeight="1">
      <c r="A337" s="583" t="s">
        <v>1453</v>
      </c>
      <c r="B337" s="610" t="s">
        <v>1444</v>
      </c>
      <c r="C337" s="585" t="s">
        <v>370</v>
      </c>
      <c r="D337" s="683">
        <v>0</v>
      </c>
      <c r="E337" s="683">
        <v>0</v>
      </c>
      <c r="F337" s="683">
        <v>0</v>
      </c>
      <c r="G337" s="612">
        <v>0</v>
      </c>
      <c r="H337" s="612">
        <v>0</v>
      </c>
      <c r="I337" s="612">
        <v>0</v>
      </c>
      <c r="J337" s="612">
        <v>0</v>
      </c>
      <c r="K337" s="612">
        <v>0</v>
      </c>
      <c r="L337" s="612">
        <v>0</v>
      </c>
      <c r="M337" s="612">
        <v>0</v>
      </c>
      <c r="N337" s="612">
        <v>0</v>
      </c>
      <c r="O337" s="612">
        <v>0</v>
      </c>
      <c r="P337" s="612">
        <v>0</v>
      </c>
      <c r="Q337" s="683">
        <v>0</v>
      </c>
      <c r="R337" s="710">
        <v>0</v>
      </c>
    </row>
    <row r="338" spans="1:18" ht="15.75" customHeight="1">
      <c r="A338" s="583" t="s">
        <v>1454</v>
      </c>
      <c r="B338" s="610" t="s">
        <v>1438</v>
      </c>
      <c r="C338" s="585" t="s">
        <v>1439</v>
      </c>
      <c r="D338" s="683">
        <v>0</v>
      </c>
      <c r="E338" s="683">
        <v>0</v>
      </c>
      <c r="F338" s="683">
        <v>0</v>
      </c>
      <c r="G338" s="612">
        <v>0</v>
      </c>
      <c r="H338" s="612">
        <v>0</v>
      </c>
      <c r="I338" s="612">
        <v>0</v>
      </c>
      <c r="J338" s="612">
        <v>0</v>
      </c>
      <c r="K338" s="612">
        <v>0</v>
      </c>
      <c r="L338" s="612">
        <v>0</v>
      </c>
      <c r="M338" s="612">
        <v>0</v>
      </c>
      <c r="N338" s="612">
        <v>0</v>
      </c>
      <c r="O338" s="612">
        <v>0</v>
      </c>
      <c r="P338" s="612">
        <v>0</v>
      </c>
      <c r="Q338" s="683">
        <v>0</v>
      </c>
      <c r="R338" s="710">
        <v>0</v>
      </c>
    </row>
    <row r="339" spans="1:18" ht="15.75" customHeight="1">
      <c r="A339" s="746" t="s">
        <v>1455</v>
      </c>
      <c r="B339" s="747" t="s">
        <v>1456</v>
      </c>
      <c r="C339" s="748" t="s">
        <v>857</v>
      </c>
      <c r="D339" s="749" t="s">
        <v>1420</v>
      </c>
      <c r="E339" s="749" t="s">
        <v>1420</v>
      </c>
      <c r="F339" s="749" t="s">
        <v>1420</v>
      </c>
      <c r="G339" s="749" t="s">
        <v>1420</v>
      </c>
      <c r="H339" s="749" t="s">
        <v>1420</v>
      </c>
      <c r="I339" s="749" t="s">
        <v>1420</v>
      </c>
      <c r="J339" s="749" t="s">
        <v>1420</v>
      </c>
      <c r="K339" s="749" t="s">
        <v>1420</v>
      </c>
      <c r="L339" s="749" t="s">
        <v>1420</v>
      </c>
      <c r="M339" s="749" t="s">
        <v>1420</v>
      </c>
      <c r="N339" s="749" t="s">
        <v>1420</v>
      </c>
      <c r="O339" s="749" t="s">
        <v>1420</v>
      </c>
      <c r="P339" s="749" t="s">
        <v>1420</v>
      </c>
      <c r="Q339" s="749" t="s">
        <v>1420</v>
      </c>
      <c r="R339" s="750" t="s">
        <v>1420</v>
      </c>
    </row>
    <row r="340" spans="1:18" ht="15.75" customHeight="1">
      <c r="A340" s="615" t="s">
        <v>1457</v>
      </c>
      <c r="B340" s="616" t="s">
        <v>1458</v>
      </c>
      <c r="C340" s="617" t="s">
        <v>1432</v>
      </c>
      <c r="D340" s="751">
        <v>26.984016</v>
      </c>
      <c r="E340" s="751">
        <v>31.639164000000001</v>
      </c>
      <c r="F340" s="751">
        <f>F342+F343</f>
        <v>23.5427</v>
      </c>
      <c r="G340" s="751">
        <f t="shared" ref="G340:P340" si="86">G342+G343</f>
        <v>29.890078000000003</v>
      </c>
      <c r="H340" s="666">
        <f t="shared" si="86"/>
        <v>0</v>
      </c>
      <c r="I340" s="751">
        <f t="shared" si="86"/>
        <v>29.890078000000003</v>
      </c>
      <c r="J340" s="666">
        <f t="shared" si="86"/>
        <v>0</v>
      </c>
      <c r="K340" s="751">
        <f t="shared" si="86"/>
        <v>29.890078000000003</v>
      </c>
      <c r="L340" s="666">
        <f t="shared" si="86"/>
        <v>0</v>
      </c>
      <c r="M340" s="751">
        <f t="shared" si="86"/>
        <v>29.890078000000003</v>
      </c>
      <c r="N340" s="666">
        <f t="shared" si="86"/>
        <v>0</v>
      </c>
      <c r="O340" s="751">
        <f t="shared" si="86"/>
        <v>29.890078000000003</v>
      </c>
      <c r="P340" s="666">
        <f t="shared" si="86"/>
        <v>0</v>
      </c>
      <c r="Q340" s="666">
        <v>0</v>
      </c>
      <c r="R340" s="667">
        <v>0</v>
      </c>
    </row>
    <row r="341" spans="1:18" ht="15.75" customHeight="1">
      <c r="A341" s="583" t="s">
        <v>1459</v>
      </c>
      <c r="B341" s="610" t="s">
        <v>1460</v>
      </c>
      <c r="C341" s="585" t="s">
        <v>1432</v>
      </c>
      <c r="D341" s="683">
        <v>0</v>
      </c>
      <c r="E341" s="683">
        <v>0</v>
      </c>
      <c r="F341" s="683">
        <v>0</v>
      </c>
      <c r="G341" s="683">
        <v>0</v>
      </c>
      <c r="H341" s="683">
        <v>0</v>
      </c>
      <c r="I341" s="683">
        <v>0</v>
      </c>
      <c r="J341" s="683">
        <v>0</v>
      </c>
      <c r="K341" s="683">
        <v>0</v>
      </c>
      <c r="L341" s="683">
        <v>0</v>
      </c>
      <c r="M341" s="683">
        <v>0</v>
      </c>
      <c r="N341" s="683">
        <v>0</v>
      </c>
      <c r="O341" s="683">
        <v>0</v>
      </c>
      <c r="P341" s="683">
        <v>0</v>
      </c>
      <c r="Q341" s="683">
        <v>0</v>
      </c>
      <c r="R341" s="710">
        <v>0</v>
      </c>
    </row>
    <row r="342" spans="1:18" ht="15.75" customHeight="1">
      <c r="A342" s="589" t="s">
        <v>1461</v>
      </c>
      <c r="B342" s="752" t="s">
        <v>1462</v>
      </c>
      <c r="C342" s="591" t="s">
        <v>1432</v>
      </c>
      <c r="D342" s="753">
        <v>0</v>
      </c>
      <c r="E342" s="753">
        <v>5.2654260000000006</v>
      </c>
      <c r="F342" s="633">
        <v>0</v>
      </c>
      <c r="G342" s="753">
        <v>5.2654260000000006</v>
      </c>
      <c r="H342" s="633">
        <v>0</v>
      </c>
      <c r="I342" s="753">
        <v>5.2654260000000006</v>
      </c>
      <c r="J342" s="633">
        <v>0</v>
      </c>
      <c r="K342" s="753">
        <v>5.2654260000000006</v>
      </c>
      <c r="L342" s="633">
        <v>0</v>
      </c>
      <c r="M342" s="753">
        <v>5.2654260000000006</v>
      </c>
      <c r="N342" s="633">
        <v>0</v>
      </c>
      <c r="O342" s="753">
        <v>5.2654260000000006</v>
      </c>
      <c r="P342" s="633">
        <v>0</v>
      </c>
      <c r="Q342" s="633">
        <v>0</v>
      </c>
      <c r="R342" s="629">
        <v>0</v>
      </c>
    </row>
    <row r="343" spans="1:18" ht="15.75" customHeight="1">
      <c r="A343" s="589" t="s">
        <v>1463</v>
      </c>
      <c r="B343" s="752" t="s">
        <v>1464</v>
      </c>
      <c r="C343" s="591" t="s">
        <v>1432</v>
      </c>
      <c r="D343" s="753">
        <v>26.984016</v>
      </c>
      <c r="E343" s="753">
        <v>26.373737999999999</v>
      </c>
      <c r="F343" s="753">
        <v>23.5427</v>
      </c>
      <c r="G343" s="753">
        <v>24.624652000000001</v>
      </c>
      <c r="H343" s="633">
        <v>0</v>
      </c>
      <c r="I343" s="753">
        <v>24.624652000000001</v>
      </c>
      <c r="J343" s="633">
        <v>0</v>
      </c>
      <c r="K343" s="753">
        <v>24.624652000000001</v>
      </c>
      <c r="L343" s="633">
        <v>0</v>
      </c>
      <c r="M343" s="753">
        <v>24.624652000000001</v>
      </c>
      <c r="N343" s="633">
        <v>0</v>
      </c>
      <c r="O343" s="753">
        <v>24.624652000000001</v>
      </c>
      <c r="P343" s="633">
        <v>0</v>
      </c>
      <c r="Q343" s="633">
        <v>0</v>
      </c>
      <c r="R343" s="629">
        <v>0</v>
      </c>
    </row>
    <row r="344" spans="1:18" ht="15.75" customHeight="1">
      <c r="A344" s="589" t="s">
        <v>1465</v>
      </c>
      <c r="B344" s="686" t="s">
        <v>1466</v>
      </c>
      <c r="C344" s="591" t="s">
        <v>1432</v>
      </c>
      <c r="D344" s="753">
        <v>3.8079960000000002</v>
      </c>
      <c r="E344" s="753">
        <v>3.0965460000000036</v>
      </c>
      <c r="F344" s="753">
        <v>3.8172999999999999</v>
      </c>
      <c r="G344" s="753">
        <v>4.8456320000000019</v>
      </c>
      <c r="H344" s="633">
        <v>0</v>
      </c>
      <c r="I344" s="753">
        <v>4.8456320000000019</v>
      </c>
      <c r="J344" s="633">
        <v>0</v>
      </c>
      <c r="K344" s="753">
        <v>4.8456320000000019</v>
      </c>
      <c r="L344" s="633">
        <v>0</v>
      </c>
      <c r="M344" s="753">
        <v>4.8456320000000019</v>
      </c>
      <c r="N344" s="633">
        <v>0</v>
      </c>
      <c r="O344" s="753">
        <v>4.8456320000000019</v>
      </c>
      <c r="P344" s="633">
        <v>0</v>
      </c>
      <c r="Q344" s="633">
        <v>0</v>
      </c>
      <c r="R344" s="629">
        <v>0</v>
      </c>
    </row>
    <row r="345" spans="1:18" ht="15.75" customHeight="1">
      <c r="A345" s="615" t="s">
        <v>1467</v>
      </c>
      <c r="B345" s="616" t="s">
        <v>1468</v>
      </c>
      <c r="C345" s="617" t="s">
        <v>370</v>
      </c>
      <c r="D345" s="751">
        <v>5.0530999999999997</v>
      </c>
      <c r="E345" s="751">
        <v>4.9389022471910113</v>
      </c>
      <c r="F345" s="751">
        <f t="shared" ref="F345" si="87">F347</f>
        <v>0</v>
      </c>
      <c r="G345" s="751">
        <f>G348+G347</f>
        <v>5.5973928838951323</v>
      </c>
      <c r="H345" s="666">
        <v>0</v>
      </c>
      <c r="I345" s="751">
        <f>I348+I347</f>
        <v>5.5973928838951323</v>
      </c>
      <c r="J345" s="666">
        <v>0</v>
      </c>
      <c r="K345" s="751">
        <f>K348+K347</f>
        <v>5.5973928838951323</v>
      </c>
      <c r="L345" s="666">
        <v>0</v>
      </c>
      <c r="M345" s="751">
        <f>M348+M347</f>
        <v>5.5973928838951323</v>
      </c>
      <c r="N345" s="666">
        <v>0</v>
      </c>
      <c r="O345" s="751">
        <f>O348+O347</f>
        <v>5.5973928838951323</v>
      </c>
      <c r="P345" s="666">
        <v>0</v>
      </c>
      <c r="Q345" s="666">
        <v>0</v>
      </c>
      <c r="R345" s="667">
        <v>0</v>
      </c>
    </row>
    <row r="346" spans="1:18" ht="15.75" customHeight="1">
      <c r="A346" s="583" t="s">
        <v>1469</v>
      </c>
      <c r="B346" s="610" t="s">
        <v>1470</v>
      </c>
      <c r="C346" s="585" t="s">
        <v>370</v>
      </c>
      <c r="D346" s="683">
        <v>0</v>
      </c>
      <c r="E346" s="683">
        <v>0</v>
      </c>
      <c r="F346" s="683">
        <v>0</v>
      </c>
      <c r="G346" s="683">
        <v>0</v>
      </c>
      <c r="H346" s="683">
        <v>0</v>
      </c>
      <c r="I346" s="683">
        <v>0</v>
      </c>
      <c r="J346" s="683">
        <v>0</v>
      </c>
      <c r="K346" s="683">
        <v>0</v>
      </c>
      <c r="L346" s="683">
        <v>0</v>
      </c>
      <c r="M346" s="683">
        <v>0</v>
      </c>
      <c r="N346" s="683">
        <v>0</v>
      </c>
      <c r="O346" s="683">
        <v>0</v>
      </c>
      <c r="P346" s="683">
        <v>0</v>
      </c>
      <c r="Q346" s="683">
        <v>0</v>
      </c>
      <c r="R346" s="710">
        <v>0</v>
      </c>
    </row>
    <row r="347" spans="1:18" ht="15.75" customHeight="1">
      <c r="A347" s="589" t="s">
        <v>1471</v>
      </c>
      <c r="B347" s="752" t="s">
        <v>1462</v>
      </c>
      <c r="C347" s="591" t="s">
        <v>370</v>
      </c>
      <c r="D347" s="753">
        <v>0</v>
      </c>
      <c r="E347" s="753">
        <v>0.98603483146067428</v>
      </c>
      <c r="F347" s="633">
        <v>0</v>
      </c>
      <c r="G347" s="753">
        <v>0.98603483146067428</v>
      </c>
      <c r="H347" s="633">
        <v>0</v>
      </c>
      <c r="I347" s="753">
        <v>0.98603483146067428</v>
      </c>
      <c r="J347" s="633">
        <v>0</v>
      </c>
      <c r="K347" s="753">
        <v>0.98603483146067428</v>
      </c>
      <c r="L347" s="633">
        <v>0</v>
      </c>
      <c r="M347" s="753">
        <v>0.98603483146067428</v>
      </c>
      <c r="N347" s="633">
        <v>0</v>
      </c>
      <c r="O347" s="753">
        <v>0.98603483146067428</v>
      </c>
      <c r="P347" s="633">
        <v>0</v>
      </c>
      <c r="Q347" s="633">
        <v>0</v>
      </c>
      <c r="R347" s="629">
        <v>0</v>
      </c>
    </row>
    <row r="348" spans="1:18" ht="15.75" customHeight="1">
      <c r="A348" s="583" t="s">
        <v>1472</v>
      </c>
      <c r="B348" s="737" t="s">
        <v>1464</v>
      </c>
      <c r="C348" s="585" t="s">
        <v>370</v>
      </c>
      <c r="D348" s="721">
        <v>5.0530999999999997</v>
      </c>
      <c r="E348" s="721">
        <v>4.9389022471910113</v>
      </c>
      <c r="F348" s="721">
        <v>5.1130000000000004</v>
      </c>
      <c r="G348" s="721">
        <v>4.6113580524344577</v>
      </c>
      <c r="H348" s="674">
        <v>0</v>
      </c>
      <c r="I348" s="721">
        <v>4.6113580524344577</v>
      </c>
      <c r="J348" s="674">
        <v>0</v>
      </c>
      <c r="K348" s="721">
        <v>4.6113580524344577</v>
      </c>
      <c r="L348" s="674">
        <v>0</v>
      </c>
      <c r="M348" s="721">
        <v>4.6113580524344577</v>
      </c>
      <c r="N348" s="674">
        <v>0</v>
      </c>
      <c r="O348" s="721">
        <v>4.6113580524344577</v>
      </c>
      <c r="P348" s="674">
        <v>0</v>
      </c>
      <c r="Q348" s="683">
        <v>0</v>
      </c>
      <c r="R348" s="710">
        <v>0</v>
      </c>
    </row>
    <row r="349" spans="1:18" ht="15.75" customHeight="1">
      <c r="A349" s="589" t="s">
        <v>1473</v>
      </c>
      <c r="B349" s="686" t="s">
        <v>1474</v>
      </c>
      <c r="C349" s="591" t="s">
        <v>1475</v>
      </c>
      <c r="D349" s="753">
        <v>2071.14</v>
      </c>
      <c r="E349" s="753">
        <v>2071.14</v>
      </c>
      <c r="F349" s="753">
        <v>2070.9899999999998</v>
      </c>
      <c r="G349" s="753">
        <v>2071.14</v>
      </c>
      <c r="H349" s="633">
        <v>0</v>
      </c>
      <c r="I349" s="753">
        <v>2071.14</v>
      </c>
      <c r="J349" s="633">
        <v>0</v>
      </c>
      <c r="K349" s="753">
        <v>2071.14</v>
      </c>
      <c r="L349" s="633">
        <v>0</v>
      </c>
      <c r="M349" s="753">
        <v>2071.14</v>
      </c>
      <c r="N349" s="633">
        <v>0</v>
      </c>
      <c r="O349" s="753">
        <v>2071.14</v>
      </c>
      <c r="P349" s="633">
        <v>0</v>
      </c>
      <c r="Q349" s="633">
        <v>0</v>
      </c>
      <c r="R349" s="629">
        <v>0</v>
      </c>
    </row>
    <row r="350" spans="1:18" ht="15.75" customHeight="1">
      <c r="A350" s="589" t="s">
        <v>1476</v>
      </c>
      <c r="B350" s="686" t="s">
        <v>1477</v>
      </c>
      <c r="C350" s="591" t="s">
        <v>984</v>
      </c>
      <c r="D350" s="753">
        <v>57.00807971033899</v>
      </c>
      <c r="E350" s="753">
        <v>53.531910645423729</v>
      </c>
      <c r="F350" s="754">
        <f>F29-F64-F63-F57</f>
        <v>38.636000000000003</v>
      </c>
      <c r="G350" s="754">
        <f t="shared" ref="G350:R350" si="88">G29-G64-G63-G57</f>
        <v>47.335000000000001</v>
      </c>
      <c r="H350" s="633">
        <f t="shared" si="88"/>
        <v>0</v>
      </c>
      <c r="I350" s="754">
        <f t="shared" si="88"/>
        <v>48.837000000000003</v>
      </c>
      <c r="J350" s="633">
        <f t="shared" si="88"/>
        <v>0</v>
      </c>
      <c r="K350" s="754">
        <f t="shared" si="88"/>
        <v>50.358000000000004</v>
      </c>
      <c r="L350" s="633">
        <f t="shared" si="88"/>
        <v>0</v>
      </c>
      <c r="M350" s="754">
        <f t="shared" si="88"/>
        <v>51.963000000000001</v>
      </c>
      <c r="N350" s="633">
        <f t="shared" si="88"/>
        <v>0</v>
      </c>
      <c r="O350" s="754">
        <f t="shared" si="88"/>
        <v>53.595999999999997</v>
      </c>
      <c r="P350" s="633">
        <f t="shared" si="88"/>
        <v>0</v>
      </c>
      <c r="Q350" s="633">
        <v>0</v>
      </c>
      <c r="R350" s="629">
        <f t="shared" si="88"/>
        <v>0</v>
      </c>
    </row>
    <row r="351" spans="1:18" ht="15.75" customHeight="1">
      <c r="A351" s="583" t="s">
        <v>1478</v>
      </c>
      <c r="B351" s="755" t="s">
        <v>1479</v>
      </c>
      <c r="C351" s="585" t="s">
        <v>857</v>
      </c>
      <c r="D351" s="744" t="s">
        <v>1420</v>
      </c>
      <c r="E351" s="744" t="s">
        <v>1420</v>
      </c>
      <c r="F351" s="744" t="s">
        <v>1420</v>
      </c>
      <c r="G351" s="744" t="s">
        <v>1420</v>
      </c>
      <c r="H351" s="744" t="s">
        <v>1420</v>
      </c>
      <c r="I351" s="744" t="s">
        <v>1420</v>
      </c>
      <c r="J351" s="744" t="s">
        <v>1420</v>
      </c>
      <c r="K351" s="744" t="s">
        <v>1420</v>
      </c>
      <c r="L351" s="744" t="s">
        <v>1420</v>
      </c>
      <c r="M351" s="744" t="s">
        <v>1420</v>
      </c>
      <c r="N351" s="744" t="s">
        <v>1420</v>
      </c>
      <c r="O351" s="744" t="s">
        <v>1420</v>
      </c>
      <c r="P351" s="744" t="s">
        <v>1420</v>
      </c>
      <c r="Q351" s="744" t="s">
        <v>1420</v>
      </c>
      <c r="R351" s="745" t="s">
        <v>1420</v>
      </c>
    </row>
    <row r="352" spans="1:18" ht="15.75" customHeight="1">
      <c r="A352" s="583" t="s">
        <v>1480</v>
      </c>
      <c r="B352" s="685" t="s">
        <v>1481</v>
      </c>
      <c r="C352" s="585" t="s">
        <v>1432</v>
      </c>
      <c r="D352" s="683">
        <v>0</v>
      </c>
      <c r="E352" s="683">
        <v>0</v>
      </c>
      <c r="F352" s="683">
        <v>0</v>
      </c>
      <c r="G352" s="683">
        <v>0</v>
      </c>
      <c r="H352" s="683">
        <v>0</v>
      </c>
      <c r="I352" s="683">
        <v>0</v>
      </c>
      <c r="J352" s="683">
        <v>0</v>
      </c>
      <c r="K352" s="683">
        <v>0</v>
      </c>
      <c r="L352" s="683">
        <v>0</v>
      </c>
      <c r="M352" s="683">
        <v>0</v>
      </c>
      <c r="N352" s="683">
        <v>0</v>
      </c>
      <c r="O352" s="683">
        <v>0</v>
      </c>
      <c r="P352" s="683">
        <v>0</v>
      </c>
      <c r="Q352" s="683">
        <v>0</v>
      </c>
      <c r="R352" s="710">
        <v>0</v>
      </c>
    </row>
    <row r="353" spans="1:18" ht="15.75" customHeight="1">
      <c r="A353" s="583" t="s">
        <v>1482</v>
      </c>
      <c r="B353" s="685" t="s">
        <v>1483</v>
      </c>
      <c r="C353" s="585" t="s">
        <v>1425</v>
      </c>
      <c r="D353" s="683">
        <v>0</v>
      </c>
      <c r="E353" s="683">
        <v>0</v>
      </c>
      <c r="F353" s="683">
        <v>0</v>
      </c>
      <c r="G353" s="683">
        <v>0</v>
      </c>
      <c r="H353" s="683">
        <v>0</v>
      </c>
      <c r="I353" s="683">
        <v>0</v>
      </c>
      <c r="J353" s="683">
        <v>0</v>
      </c>
      <c r="K353" s="683">
        <v>0</v>
      </c>
      <c r="L353" s="683">
        <v>0</v>
      </c>
      <c r="M353" s="683">
        <v>0</v>
      </c>
      <c r="N353" s="683">
        <v>0</v>
      </c>
      <c r="O353" s="683">
        <v>0</v>
      </c>
      <c r="P353" s="683">
        <v>0</v>
      </c>
      <c r="Q353" s="683">
        <v>0</v>
      </c>
      <c r="R353" s="710">
        <v>0</v>
      </c>
    </row>
    <row r="354" spans="1:18" ht="15.75" customHeight="1">
      <c r="A354" s="583" t="s">
        <v>1484</v>
      </c>
      <c r="B354" s="685" t="s">
        <v>1485</v>
      </c>
      <c r="C354" s="585" t="s">
        <v>984</v>
      </c>
      <c r="D354" s="683">
        <v>0</v>
      </c>
      <c r="E354" s="683">
        <v>0</v>
      </c>
      <c r="F354" s="683">
        <v>0</v>
      </c>
      <c r="G354" s="683">
        <v>0</v>
      </c>
      <c r="H354" s="683">
        <v>0</v>
      </c>
      <c r="I354" s="683">
        <v>0</v>
      </c>
      <c r="J354" s="683">
        <v>0</v>
      </c>
      <c r="K354" s="683">
        <v>0</v>
      </c>
      <c r="L354" s="683">
        <v>0</v>
      </c>
      <c r="M354" s="683">
        <v>0</v>
      </c>
      <c r="N354" s="683">
        <v>0</v>
      </c>
      <c r="O354" s="683">
        <v>0</v>
      </c>
      <c r="P354" s="683">
        <v>0</v>
      </c>
      <c r="Q354" s="683">
        <v>0</v>
      </c>
      <c r="R354" s="710">
        <v>0</v>
      </c>
    </row>
    <row r="355" spans="1:18" ht="15.75" customHeight="1">
      <c r="A355" s="583" t="s">
        <v>1486</v>
      </c>
      <c r="B355" s="685" t="s">
        <v>1487</v>
      </c>
      <c r="C355" s="585" t="s">
        <v>984</v>
      </c>
      <c r="D355" s="683">
        <v>0</v>
      </c>
      <c r="E355" s="683">
        <v>0</v>
      </c>
      <c r="F355" s="683">
        <v>0</v>
      </c>
      <c r="G355" s="683">
        <v>0</v>
      </c>
      <c r="H355" s="683">
        <v>0</v>
      </c>
      <c r="I355" s="683">
        <v>0</v>
      </c>
      <c r="J355" s="683">
        <v>0</v>
      </c>
      <c r="K355" s="683">
        <v>0</v>
      </c>
      <c r="L355" s="683">
        <v>0</v>
      </c>
      <c r="M355" s="683">
        <v>0</v>
      </c>
      <c r="N355" s="683">
        <v>0</v>
      </c>
      <c r="O355" s="683">
        <v>0</v>
      </c>
      <c r="P355" s="683">
        <v>0</v>
      </c>
      <c r="Q355" s="683">
        <v>0</v>
      </c>
      <c r="R355" s="710">
        <v>0</v>
      </c>
    </row>
    <row r="356" spans="1:18" ht="15.75" customHeight="1">
      <c r="A356" s="583" t="s">
        <v>1488</v>
      </c>
      <c r="B356" s="755" t="s">
        <v>1489</v>
      </c>
      <c r="C356" s="745" t="s">
        <v>857</v>
      </c>
      <c r="D356" s="744" t="s">
        <v>1420</v>
      </c>
      <c r="E356" s="744" t="s">
        <v>1420</v>
      </c>
      <c r="F356" s="744" t="s">
        <v>1420</v>
      </c>
      <c r="G356" s="744" t="s">
        <v>1420</v>
      </c>
      <c r="H356" s="744" t="s">
        <v>1420</v>
      </c>
      <c r="I356" s="744" t="s">
        <v>1420</v>
      </c>
      <c r="J356" s="744" t="s">
        <v>1420</v>
      </c>
      <c r="K356" s="744" t="s">
        <v>1420</v>
      </c>
      <c r="L356" s="744" t="s">
        <v>1420</v>
      </c>
      <c r="M356" s="744" t="s">
        <v>1420</v>
      </c>
      <c r="N356" s="744" t="s">
        <v>1420</v>
      </c>
      <c r="O356" s="744" t="s">
        <v>1420</v>
      </c>
      <c r="P356" s="744" t="s">
        <v>1420</v>
      </c>
      <c r="Q356" s="744" t="s">
        <v>1420</v>
      </c>
      <c r="R356" s="745" t="s">
        <v>1420</v>
      </c>
    </row>
    <row r="357" spans="1:18" ht="15.75" customHeight="1">
      <c r="A357" s="583" t="s">
        <v>1490</v>
      </c>
      <c r="B357" s="685" t="s">
        <v>1491</v>
      </c>
      <c r="C357" s="585" t="s">
        <v>370</v>
      </c>
      <c r="D357" s="683">
        <v>0</v>
      </c>
      <c r="E357" s="683">
        <v>0</v>
      </c>
      <c r="F357" s="683">
        <v>0</v>
      </c>
      <c r="G357" s="683">
        <v>0</v>
      </c>
      <c r="H357" s="683">
        <v>0</v>
      </c>
      <c r="I357" s="683">
        <v>0</v>
      </c>
      <c r="J357" s="683">
        <v>0</v>
      </c>
      <c r="K357" s="683">
        <v>0</v>
      </c>
      <c r="L357" s="683">
        <v>0</v>
      </c>
      <c r="M357" s="683">
        <v>0</v>
      </c>
      <c r="N357" s="683">
        <v>0</v>
      </c>
      <c r="O357" s="683">
        <v>0</v>
      </c>
      <c r="P357" s="683">
        <v>0</v>
      </c>
      <c r="Q357" s="683">
        <v>0</v>
      </c>
      <c r="R357" s="710">
        <v>0</v>
      </c>
    </row>
    <row r="358" spans="1:18" ht="15.75" customHeight="1">
      <c r="A358" s="583" t="s">
        <v>1492</v>
      </c>
      <c r="B358" s="610" t="s">
        <v>1493</v>
      </c>
      <c r="C358" s="585" t="s">
        <v>370</v>
      </c>
      <c r="D358" s="683">
        <v>0</v>
      </c>
      <c r="E358" s="683">
        <v>0</v>
      </c>
      <c r="F358" s="683">
        <v>0</v>
      </c>
      <c r="G358" s="683">
        <v>0</v>
      </c>
      <c r="H358" s="683">
        <v>0</v>
      </c>
      <c r="I358" s="683">
        <v>0</v>
      </c>
      <c r="J358" s="683">
        <v>0</v>
      </c>
      <c r="K358" s="683">
        <v>0</v>
      </c>
      <c r="L358" s="683">
        <v>0</v>
      </c>
      <c r="M358" s="683">
        <v>0</v>
      </c>
      <c r="N358" s="683">
        <v>0</v>
      </c>
      <c r="O358" s="683">
        <v>0</v>
      </c>
      <c r="P358" s="683">
        <v>0</v>
      </c>
      <c r="Q358" s="683">
        <v>0</v>
      </c>
      <c r="R358" s="710">
        <v>0</v>
      </c>
    </row>
    <row r="359" spans="1:18" ht="15.75" customHeight="1">
      <c r="A359" s="583" t="s">
        <v>1494</v>
      </c>
      <c r="B359" s="610" t="s">
        <v>1495</v>
      </c>
      <c r="C359" s="585" t="s">
        <v>370</v>
      </c>
      <c r="D359" s="683">
        <v>0</v>
      </c>
      <c r="E359" s="683">
        <v>0</v>
      </c>
      <c r="F359" s="683">
        <v>0</v>
      </c>
      <c r="G359" s="683">
        <v>0</v>
      </c>
      <c r="H359" s="683">
        <v>0</v>
      </c>
      <c r="I359" s="683">
        <v>0</v>
      </c>
      <c r="J359" s="683">
        <v>0</v>
      </c>
      <c r="K359" s="683">
        <v>0</v>
      </c>
      <c r="L359" s="683">
        <v>0</v>
      </c>
      <c r="M359" s="683">
        <v>0</v>
      </c>
      <c r="N359" s="683">
        <v>0</v>
      </c>
      <c r="O359" s="683">
        <v>0</v>
      </c>
      <c r="P359" s="683">
        <v>0</v>
      </c>
      <c r="Q359" s="683">
        <v>0</v>
      </c>
      <c r="R359" s="710">
        <v>0</v>
      </c>
    </row>
    <row r="360" spans="1:18" ht="15.75" customHeight="1">
      <c r="A360" s="583" t="s">
        <v>1496</v>
      </c>
      <c r="B360" s="610" t="s">
        <v>1497</v>
      </c>
      <c r="C360" s="585" t="s">
        <v>370</v>
      </c>
      <c r="D360" s="683">
        <v>0</v>
      </c>
      <c r="E360" s="683">
        <v>0</v>
      </c>
      <c r="F360" s="683">
        <v>0</v>
      </c>
      <c r="G360" s="683">
        <v>0</v>
      </c>
      <c r="H360" s="683">
        <v>0</v>
      </c>
      <c r="I360" s="683">
        <v>0</v>
      </c>
      <c r="J360" s="683">
        <v>0</v>
      </c>
      <c r="K360" s="683">
        <v>0</v>
      </c>
      <c r="L360" s="683">
        <v>0</v>
      </c>
      <c r="M360" s="683">
        <v>0</v>
      </c>
      <c r="N360" s="683">
        <v>0</v>
      </c>
      <c r="O360" s="683">
        <v>0</v>
      </c>
      <c r="P360" s="683">
        <v>0</v>
      </c>
      <c r="Q360" s="683">
        <v>0</v>
      </c>
      <c r="R360" s="710">
        <v>0</v>
      </c>
    </row>
    <row r="361" spans="1:18" ht="15.75" customHeight="1">
      <c r="A361" s="583" t="s">
        <v>1498</v>
      </c>
      <c r="B361" s="685" t="s">
        <v>1499</v>
      </c>
      <c r="C361" s="585" t="s">
        <v>1432</v>
      </c>
      <c r="D361" s="683">
        <v>0</v>
      </c>
      <c r="E361" s="683">
        <v>0</v>
      </c>
      <c r="F361" s="683">
        <v>0</v>
      </c>
      <c r="G361" s="683">
        <v>0</v>
      </c>
      <c r="H361" s="683">
        <v>0</v>
      </c>
      <c r="I361" s="683">
        <v>0</v>
      </c>
      <c r="J361" s="683">
        <v>0</v>
      </c>
      <c r="K361" s="683">
        <v>0</v>
      </c>
      <c r="L361" s="683">
        <v>0</v>
      </c>
      <c r="M361" s="683">
        <v>0</v>
      </c>
      <c r="N361" s="683">
        <v>0</v>
      </c>
      <c r="O361" s="683">
        <v>0</v>
      </c>
      <c r="P361" s="683">
        <v>0</v>
      </c>
      <c r="Q361" s="683">
        <v>0</v>
      </c>
      <c r="R361" s="710">
        <v>0</v>
      </c>
    </row>
    <row r="362" spans="1:18" ht="15.75" customHeight="1">
      <c r="A362" s="583" t="s">
        <v>1500</v>
      </c>
      <c r="B362" s="610" t="s">
        <v>1501</v>
      </c>
      <c r="C362" s="585" t="s">
        <v>1432</v>
      </c>
      <c r="D362" s="683">
        <v>0</v>
      </c>
      <c r="E362" s="683">
        <v>0</v>
      </c>
      <c r="F362" s="683">
        <v>0</v>
      </c>
      <c r="G362" s="683">
        <v>0</v>
      </c>
      <c r="H362" s="683">
        <v>0</v>
      </c>
      <c r="I362" s="683">
        <v>0</v>
      </c>
      <c r="J362" s="683">
        <v>0</v>
      </c>
      <c r="K362" s="683">
        <v>0</v>
      </c>
      <c r="L362" s="683">
        <v>0</v>
      </c>
      <c r="M362" s="683">
        <v>0</v>
      </c>
      <c r="N362" s="683">
        <v>0</v>
      </c>
      <c r="O362" s="683">
        <v>0</v>
      </c>
      <c r="P362" s="683">
        <v>0</v>
      </c>
      <c r="Q362" s="683">
        <v>0</v>
      </c>
      <c r="R362" s="710">
        <v>0</v>
      </c>
    </row>
    <row r="363" spans="1:18" ht="15.75" customHeight="1">
      <c r="A363" s="583" t="s">
        <v>1502</v>
      </c>
      <c r="B363" s="610" t="s">
        <v>1503</v>
      </c>
      <c r="C363" s="585" t="s">
        <v>1432</v>
      </c>
      <c r="D363" s="683">
        <v>0</v>
      </c>
      <c r="E363" s="683">
        <v>0</v>
      </c>
      <c r="F363" s="683">
        <v>0</v>
      </c>
      <c r="G363" s="683">
        <v>0</v>
      </c>
      <c r="H363" s="683">
        <v>0</v>
      </c>
      <c r="I363" s="683">
        <v>0</v>
      </c>
      <c r="J363" s="683">
        <v>0</v>
      </c>
      <c r="K363" s="683">
        <v>0</v>
      </c>
      <c r="L363" s="683">
        <v>0</v>
      </c>
      <c r="M363" s="683">
        <v>0</v>
      </c>
      <c r="N363" s="683">
        <v>0</v>
      </c>
      <c r="O363" s="683">
        <v>0</v>
      </c>
      <c r="P363" s="683">
        <v>0</v>
      </c>
      <c r="Q363" s="683">
        <v>0</v>
      </c>
      <c r="R363" s="710">
        <v>0</v>
      </c>
    </row>
    <row r="364" spans="1:18" ht="15.75" customHeight="1">
      <c r="A364" s="583" t="s">
        <v>1504</v>
      </c>
      <c r="B364" s="685" t="s">
        <v>1505</v>
      </c>
      <c r="C364" s="585" t="s">
        <v>984</v>
      </c>
      <c r="D364" s="683">
        <v>0</v>
      </c>
      <c r="E364" s="683">
        <v>0</v>
      </c>
      <c r="F364" s="683">
        <v>0</v>
      </c>
      <c r="G364" s="683">
        <v>0</v>
      </c>
      <c r="H364" s="683">
        <v>0</v>
      </c>
      <c r="I364" s="683">
        <v>0</v>
      </c>
      <c r="J364" s="683">
        <v>0</v>
      </c>
      <c r="K364" s="683">
        <v>0</v>
      </c>
      <c r="L364" s="683">
        <v>0</v>
      </c>
      <c r="M364" s="683">
        <v>0</v>
      </c>
      <c r="N364" s="683">
        <v>0</v>
      </c>
      <c r="O364" s="683">
        <v>0</v>
      </c>
      <c r="P364" s="683">
        <v>0</v>
      </c>
      <c r="Q364" s="683">
        <v>0</v>
      </c>
      <c r="R364" s="710">
        <v>0</v>
      </c>
    </row>
    <row r="365" spans="1:18" ht="15.75" customHeight="1">
      <c r="A365" s="583" t="s">
        <v>1506</v>
      </c>
      <c r="B365" s="610" t="s">
        <v>1507</v>
      </c>
      <c r="C365" s="585" t="s">
        <v>984</v>
      </c>
      <c r="D365" s="683">
        <v>0</v>
      </c>
      <c r="E365" s="683">
        <v>0</v>
      </c>
      <c r="F365" s="683">
        <v>0</v>
      </c>
      <c r="G365" s="683">
        <v>0</v>
      </c>
      <c r="H365" s="683">
        <v>0</v>
      </c>
      <c r="I365" s="683">
        <v>0</v>
      </c>
      <c r="J365" s="683">
        <v>0</v>
      </c>
      <c r="K365" s="683">
        <v>0</v>
      </c>
      <c r="L365" s="683">
        <v>0</v>
      </c>
      <c r="M365" s="683">
        <v>0</v>
      </c>
      <c r="N365" s="683">
        <v>0</v>
      </c>
      <c r="O365" s="683">
        <v>0</v>
      </c>
      <c r="P365" s="683">
        <v>0</v>
      </c>
      <c r="Q365" s="683">
        <v>0</v>
      </c>
      <c r="R365" s="710">
        <v>0</v>
      </c>
    </row>
    <row r="366" spans="1:18" ht="15.75" customHeight="1">
      <c r="A366" s="583" t="s">
        <v>1508</v>
      </c>
      <c r="B366" s="610" t="s">
        <v>1004</v>
      </c>
      <c r="C366" s="585" t="s">
        <v>984</v>
      </c>
      <c r="D366" s="683">
        <v>0</v>
      </c>
      <c r="E366" s="683">
        <v>0</v>
      </c>
      <c r="F366" s="683">
        <v>0</v>
      </c>
      <c r="G366" s="683">
        <v>0</v>
      </c>
      <c r="H366" s="683">
        <v>0</v>
      </c>
      <c r="I366" s="683">
        <v>0</v>
      </c>
      <c r="J366" s="683">
        <v>0</v>
      </c>
      <c r="K366" s="683">
        <v>0</v>
      </c>
      <c r="L366" s="683">
        <v>0</v>
      </c>
      <c r="M366" s="683">
        <v>0</v>
      </c>
      <c r="N366" s="683">
        <v>0</v>
      </c>
      <c r="O366" s="683">
        <v>0</v>
      </c>
      <c r="P366" s="683">
        <v>0</v>
      </c>
      <c r="Q366" s="683">
        <v>0</v>
      </c>
      <c r="R366" s="710">
        <v>0</v>
      </c>
    </row>
    <row r="367" spans="1:18" ht="15.75" customHeight="1" thickBot="1">
      <c r="A367" s="688" t="s">
        <v>1509</v>
      </c>
      <c r="B367" s="756" t="s">
        <v>1510</v>
      </c>
      <c r="C367" s="689" t="s">
        <v>1511</v>
      </c>
      <c r="D367" s="690">
        <v>0</v>
      </c>
      <c r="E367" s="690">
        <v>0</v>
      </c>
      <c r="F367" s="690">
        <v>0</v>
      </c>
      <c r="G367" s="690">
        <v>0</v>
      </c>
      <c r="H367" s="690">
        <v>0</v>
      </c>
      <c r="I367" s="690">
        <v>0</v>
      </c>
      <c r="J367" s="690">
        <v>0</v>
      </c>
      <c r="K367" s="690">
        <v>0</v>
      </c>
      <c r="L367" s="690">
        <v>0</v>
      </c>
      <c r="M367" s="690">
        <v>0</v>
      </c>
      <c r="N367" s="690">
        <v>0</v>
      </c>
      <c r="O367" s="690">
        <v>0</v>
      </c>
      <c r="P367" s="690">
        <v>0</v>
      </c>
      <c r="Q367" s="690">
        <v>0</v>
      </c>
      <c r="R367" s="692">
        <v>0</v>
      </c>
    </row>
    <row r="368" spans="1:18" ht="15.75" customHeight="1">
      <c r="A368" s="757" t="s">
        <v>1512</v>
      </c>
      <c r="B368" s="758"/>
      <c r="C368" s="758"/>
      <c r="D368" s="758"/>
      <c r="E368" s="758"/>
      <c r="F368" s="758"/>
      <c r="G368" s="758"/>
      <c r="H368" s="758"/>
      <c r="I368" s="758"/>
      <c r="J368" s="758"/>
      <c r="K368" s="758"/>
      <c r="L368" s="758"/>
      <c r="M368" s="758"/>
      <c r="N368" s="758"/>
      <c r="O368" s="758"/>
      <c r="P368" s="758"/>
      <c r="Q368" s="758"/>
      <c r="R368" s="759"/>
    </row>
    <row r="369" spans="1:18" ht="15.75" customHeight="1" thickBot="1">
      <c r="A369" s="757"/>
      <c r="B369" s="758"/>
      <c r="C369" s="758"/>
      <c r="D369" s="758"/>
      <c r="E369" s="758"/>
      <c r="F369" s="758"/>
      <c r="G369" s="758"/>
      <c r="H369" s="758"/>
      <c r="I369" s="758"/>
      <c r="J369" s="758"/>
      <c r="K369" s="758"/>
      <c r="L369" s="758"/>
      <c r="M369" s="758"/>
      <c r="N369" s="758"/>
      <c r="O369" s="758"/>
      <c r="P369" s="758"/>
      <c r="Q369" s="758"/>
      <c r="R369" s="759"/>
    </row>
    <row r="370" spans="1:18" ht="39" customHeight="1">
      <c r="A370" s="760" t="s">
        <v>703</v>
      </c>
      <c r="B370" s="761" t="s">
        <v>968</v>
      </c>
      <c r="C370" s="762" t="s">
        <v>969</v>
      </c>
      <c r="D370" s="557">
        <v>2017</v>
      </c>
      <c r="E370" s="557">
        <v>2018</v>
      </c>
      <c r="F370" s="558" t="s">
        <v>971</v>
      </c>
      <c r="G370" s="559" t="s">
        <v>972</v>
      </c>
      <c r="H370" s="560"/>
      <c r="I370" s="559" t="s">
        <v>973</v>
      </c>
      <c r="J370" s="560"/>
      <c r="K370" s="559" t="s">
        <v>974</v>
      </c>
      <c r="L370" s="560"/>
      <c r="M370" s="559" t="s">
        <v>975</v>
      </c>
      <c r="N370" s="560"/>
      <c r="O370" s="559" t="s">
        <v>976</v>
      </c>
      <c r="P370" s="560"/>
      <c r="Q370" s="561" t="s">
        <v>362</v>
      </c>
      <c r="R370" s="562"/>
    </row>
    <row r="371" spans="1:18" ht="63" customHeight="1">
      <c r="A371" s="763"/>
      <c r="B371" s="764"/>
      <c r="C371" s="765"/>
      <c r="D371" s="566" t="s">
        <v>977</v>
      </c>
      <c r="E371" s="566" t="s">
        <v>977</v>
      </c>
      <c r="F371" s="566" t="s">
        <v>978</v>
      </c>
      <c r="G371" s="566" t="s">
        <v>139</v>
      </c>
      <c r="H371" s="566" t="s">
        <v>979</v>
      </c>
      <c r="I371" s="566" t="s">
        <v>139</v>
      </c>
      <c r="J371" s="566" t="s">
        <v>979</v>
      </c>
      <c r="K371" s="566" t="s">
        <v>139</v>
      </c>
      <c r="L371" s="566" t="s">
        <v>979</v>
      </c>
      <c r="M371" s="566" t="s">
        <v>139</v>
      </c>
      <c r="N371" s="566" t="s">
        <v>979</v>
      </c>
      <c r="O371" s="566" t="s">
        <v>139</v>
      </c>
      <c r="P371" s="566" t="s">
        <v>979</v>
      </c>
      <c r="Q371" s="566" t="s">
        <v>139</v>
      </c>
      <c r="R371" s="567" t="s">
        <v>979</v>
      </c>
    </row>
    <row r="372" spans="1:18" ht="15.75" customHeight="1" thickBot="1">
      <c r="A372" s="766">
        <v>1</v>
      </c>
      <c r="B372" s="767">
        <v>2</v>
      </c>
      <c r="C372" s="768">
        <v>3</v>
      </c>
      <c r="D372" s="769">
        <v>4</v>
      </c>
      <c r="E372" s="769">
        <v>5</v>
      </c>
      <c r="F372" s="769">
        <v>6</v>
      </c>
      <c r="G372" s="767">
        <v>7</v>
      </c>
      <c r="H372" s="767">
        <v>8</v>
      </c>
      <c r="I372" s="767">
        <v>9</v>
      </c>
      <c r="J372" s="767">
        <v>10</v>
      </c>
      <c r="K372" s="767">
        <v>11</v>
      </c>
      <c r="L372" s="767">
        <v>12</v>
      </c>
      <c r="M372" s="767">
        <v>13</v>
      </c>
      <c r="N372" s="767">
        <v>14</v>
      </c>
      <c r="O372" s="767">
        <v>15</v>
      </c>
      <c r="P372" s="767">
        <v>16</v>
      </c>
      <c r="Q372" s="769">
        <v>17</v>
      </c>
      <c r="R372" s="770">
        <v>18</v>
      </c>
    </row>
    <row r="373" spans="1:18" ht="15.75" customHeight="1">
      <c r="A373" s="771" t="s">
        <v>1513</v>
      </c>
      <c r="B373" s="772"/>
      <c r="C373" s="660" t="s">
        <v>984</v>
      </c>
      <c r="D373" s="751">
        <f>D374+D431</f>
        <v>1.9649999999999999</v>
      </c>
      <c r="E373" s="751">
        <f t="shared" ref="E373" si="89">E374+E431</f>
        <v>7.5609957627118645</v>
      </c>
      <c r="F373" s="751">
        <f>F374+F431</f>
        <v>7.1289999999999996</v>
      </c>
      <c r="G373" s="773">
        <f t="shared" ref="G373:P373" si="90">G374+G431</f>
        <v>6.7669999999999995</v>
      </c>
      <c r="H373" s="666">
        <f t="shared" si="90"/>
        <v>0</v>
      </c>
      <c r="I373" s="773">
        <f t="shared" si="90"/>
        <v>6.766</v>
      </c>
      <c r="J373" s="666">
        <f t="shared" si="90"/>
        <v>0</v>
      </c>
      <c r="K373" s="773">
        <f t="shared" si="90"/>
        <v>6.7139999999999995</v>
      </c>
      <c r="L373" s="666">
        <f t="shared" si="90"/>
        <v>0</v>
      </c>
      <c r="M373" s="773">
        <f t="shared" si="90"/>
        <v>6.6950000000000003</v>
      </c>
      <c r="N373" s="666">
        <f t="shared" si="90"/>
        <v>0</v>
      </c>
      <c r="O373" s="773">
        <f t="shared" si="90"/>
        <v>6.6369999999999996</v>
      </c>
      <c r="P373" s="666">
        <f t="shared" si="90"/>
        <v>0</v>
      </c>
      <c r="Q373" s="773">
        <f>Q374+Q431</f>
        <v>33.579000000000001</v>
      </c>
      <c r="R373" s="667">
        <f>R374+R431</f>
        <v>2.39425</v>
      </c>
    </row>
    <row r="374" spans="1:18" ht="15.75" customHeight="1">
      <c r="A374" s="668" t="s">
        <v>982</v>
      </c>
      <c r="B374" s="774" t="s">
        <v>1514</v>
      </c>
      <c r="C374" s="670" t="s">
        <v>984</v>
      </c>
      <c r="D374" s="775">
        <f>D375+D399+D427</f>
        <v>1.381</v>
      </c>
      <c r="E374" s="775">
        <f>E375+E399+E427</f>
        <v>7.5609957627118645</v>
      </c>
      <c r="F374" s="775">
        <f>F375+F399+F427</f>
        <v>4.7859999999999996</v>
      </c>
      <c r="G374" s="775">
        <f t="shared" ref="G374:Q374" si="91">G375+G399+G427</f>
        <v>6.7669999999999995</v>
      </c>
      <c r="H374" s="717">
        <f t="shared" si="91"/>
        <v>0</v>
      </c>
      <c r="I374" s="775">
        <f t="shared" si="91"/>
        <v>6.766</v>
      </c>
      <c r="J374" s="717">
        <f t="shared" si="91"/>
        <v>0</v>
      </c>
      <c r="K374" s="775">
        <f t="shared" si="91"/>
        <v>6.7139999999999995</v>
      </c>
      <c r="L374" s="717">
        <f t="shared" si="91"/>
        <v>0</v>
      </c>
      <c r="M374" s="775">
        <f t="shared" si="91"/>
        <v>6.6950000000000003</v>
      </c>
      <c r="N374" s="717">
        <f t="shared" si="91"/>
        <v>0</v>
      </c>
      <c r="O374" s="775">
        <f t="shared" si="91"/>
        <v>6.6369999999999996</v>
      </c>
      <c r="P374" s="717">
        <f t="shared" si="91"/>
        <v>0</v>
      </c>
      <c r="Q374" s="775">
        <f t="shared" si="91"/>
        <v>33.579000000000001</v>
      </c>
      <c r="R374" s="776">
        <f>R375+R399+R427</f>
        <v>5.1249999999999997E-2</v>
      </c>
    </row>
    <row r="375" spans="1:18" ht="15.75" customHeight="1">
      <c r="A375" s="583" t="s">
        <v>214</v>
      </c>
      <c r="B375" s="685" t="s">
        <v>1515</v>
      </c>
      <c r="C375" s="585" t="s">
        <v>984</v>
      </c>
      <c r="D375" s="721">
        <f t="shared" ref="D375" si="92">D382+D387</f>
        <v>0</v>
      </c>
      <c r="E375" s="721">
        <f>E382+E387</f>
        <v>3.8499957627118646</v>
      </c>
      <c r="F375" s="721">
        <f>F382+F387</f>
        <v>1.496</v>
      </c>
      <c r="G375" s="777">
        <f t="shared" ref="G375:Q375" si="93">G382+G387</f>
        <v>3.8879999999999999</v>
      </c>
      <c r="H375" s="778">
        <f t="shared" si="93"/>
        <v>0</v>
      </c>
      <c r="I375" s="777">
        <f t="shared" si="93"/>
        <v>3.8879999999999999</v>
      </c>
      <c r="J375" s="778">
        <f t="shared" si="93"/>
        <v>0</v>
      </c>
      <c r="K375" s="777">
        <f t="shared" si="93"/>
        <v>3.8879999999999999</v>
      </c>
      <c r="L375" s="778">
        <f t="shared" si="93"/>
        <v>0</v>
      </c>
      <c r="M375" s="777">
        <f t="shared" si="93"/>
        <v>3.8860000000000001</v>
      </c>
      <c r="N375" s="778">
        <f t="shared" si="93"/>
        <v>0</v>
      </c>
      <c r="O375" s="777">
        <f t="shared" si="93"/>
        <v>3.8809999999999998</v>
      </c>
      <c r="P375" s="778">
        <f t="shared" si="93"/>
        <v>0</v>
      </c>
      <c r="Q375" s="777">
        <f t="shared" si="93"/>
        <v>19.431000000000001</v>
      </c>
      <c r="R375" s="779">
        <f>R382+R387</f>
        <v>5.1249999999999997E-2</v>
      </c>
    </row>
    <row r="376" spans="1:18" ht="15.75" customHeight="1">
      <c r="A376" s="583" t="s">
        <v>718</v>
      </c>
      <c r="B376" s="610" t="s">
        <v>1516</v>
      </c>
      <c r="C376" s="585" t="s">
        <v>984</v>
      </c>
      <c r="D376" s="683">
        <v>0</v>
      </c>
      <c r="E376" s="683">
        <v>0</v>
      </c>
      <c r="F376" s="683">
        <v>0</v>
      </c>
      <c r="G376" s="683">
        <v>0</v>
      </c>
      <c r="H376" s="683">
        <v>0</v>
      </c>
      <c r="I376" s="683">
        <v>0</v>
      </c>
      <c r="J376" s="683">
        <v>0</v>
      </c>
      <c r="K376" s="683">
        <v>0</v>
      </c>
      <c r="L376" s="683">
        <v>0</v>
      </c>
      <c r="M376" s="683">
        <v>0</v>
      </c>
      <c r="N376" s="683">
        <v>0</v>
      </c>
      <c r="O376" s="683">
        <v>0</v>
      </c>
      <c r="P376" s="683">
        <v>0</v>
      </c>
      <c r="Q376" s="683">
        <f t="shared" ref="Q376:R381" si="94">O376+M376+K376+I376+G376</f>
        <v>0</v>
      </c>
      <c r="R376" s="710">
        <f t="shared" si="94"/>
        <v>0</v>
      </c>
    </row>
    <row r="377" spans="1:18" ht="15.75" customHeight="1">
      <c r="A377" s="583" t="s">
        <v>218</v>
      </c>
      <c r="B377" s="626" t="s">
        <v>1517</v>
      </c>
      <c r="C377" s="585" t="s">
        <v>984</v>
      </c>
      <c r="D377" s="683">
        <v>0</v>
      </c>
      <c r="E377" s="683">
        <v>0</v>
      </c>
      <c r="F377" s="683">
        <v>0</v>
      </c>
      <c r="G377" s="683">
        <v>0</v>
      </c>
      <c r="H377" s="683">
        <v>0</v>
      </c>
      <c r="I377" s="683">
        <v>0</v>
      </c>
      <c r="J377" s="683">
        <v>0</v>
      </c>
      <c r="K377" s="683">
        <v>0</v>
      </c>
      <c r="L377" s="683">
        <v>0</v>
      </c>
      <c r="M377" s="683">
        <v>0</v>
      </c>
      <c r="N377" s="683">
        <v>0</v>
      </c>
      <c r="O377" s="683">
        <v>0</v>
      </c>
      <c r="P377" s="683">
        <v>0</v>
      </c>
      <c r="Q377" s="683">
        <f t="shared" si="94"/>
        <v>0</v>
      </c>
      <c r="R377" s="710">
        <f t="shared" si="94"/>
        <v>0</v>
      </c>
    </row>
    <row r="378" spans="1:18" ht="15.75" customHeight="1">
      <c r="A378" s="583" t="s">
        <v>1518</v>
      </c>
      <c r="B378" s="630" t="s">
        <v>986</v>
      </c>
      <c r="C378" s="585" t="s">
        <v>984</v>
      </c>
      <c r="D378" s="683">
        <v>0</v>
      </c>
      <c r="E378" s="683">
        <v>0</v>
      </c>
      <c r="F378" s="683">
        <v>0</v>
      </c>
      <c r="G378" s="683">
        <v>0</v>
      </c>
      <c r="H378" s="683">
        <v>0</v>
      </c>
      <c r="I378" s="683">
        <v>0</v>
      </c>
      <c r="J378" s="683">
        <v>0</v>
      </c>
      <c r="K378" s="683">
        <v>0</v>
      </c>
      <c r="L378" s="683">
        <v>0</v>
      </c>
      <c r="M378" s="683">
        <v>0</v>
      </c>
      <c r="N378" s="683">
        <v>0</v>
      </c>
      <c r="O378" s="683">
        <v>0</v>
      </c>
      <c r="P378" s="683">
        <v>0</v>
      </c>
      <c r="Q378" s="683">
        <f t="shared" si="94"/>
        <v>0</v>
      </c>
      <c r="R378" s="710">
        <f t="shared" si="94"/>
        <v>0</v>
      </c>
    </row>
    <row r="379" spans="1:18" ht="15.75" customHeight="1">
      <c r="A379" s="583" t="s">
        <v>1519</v>
      </c>
      <c r="B379" s="630" t="s">
        <v>987</v>
      </c>
      <c r="C379" s="585" t="s">
        <v>984</v>
      </c>
      <c r="D379" s="683">
        <v>0</v>
      </c>
      <c r="E379" s="683">
        <v>0</v>
      </c>
      <c r="F379" s="683">
        <v>0</v>
      </c>
      <c r="G379" s="683">
        <v>0</v>
      </c>
      <c r="H379" s="683">
        <v>0</v>
      </c>
      <c r="I379" s="683">
        <v>0</v>
      </c>
      <c r="J379" s="683">
        <v>0</v>
      </c>
      <c r="K379" s="683">
        <v>0</v>
      </c>
      <c r="L379" s="683">
        <v>0</v>
      </c>
      <c r="M379" s="683">
        <v>0</v>
      </c>
      <c r="N379" s="683">
        <v>0</v>
      </c>
      <c r="O379" s="683">
        <v>0</v>
      </c>
      <c r="P379" s="683">
        <v>0</v>
      </c>
      <c r="Q379" s="683">
        <f t="shared" si="94"/>
        <v>0</v>
      </c>
      <c r="R379" s="710">
        <f t="shared" si="94"/>
        <v>0</v>
      </c>
    </row>
    <row r="380" spans="1:18" ht="15.75" customHeight="1">
      <c r="A380" s="583" t="s">
        <v>1520</v>
      </c>
      <c r="B380" s="630" t="s">
        <v>988</v>
      </c>
      <c r="C380" s="585" t="s">
        <v>984</v>
      </c>
      <c r="D380" s="683">
        <v>0</v>
      </c>
      <c r="E380" s="683">
        <v>0</v>
      </c>
      <c r="F380" s="683">
        <v>0</v>
      </c>
      <c r="G380" s="683">
        <v>0</v>
      </c>
      <c r="H380" s="683">
        <v>0</v>
      </c>
      <c r="I380" s="683">
        <v>0</v>
      </c>
      <c r="J380" s="683">
        <v>0</v>
      </c>
      <c r="K380" s="683">
        <v>0</v>
      </c>
      <c r="L380" s="683">
        <v>0</v>
      </c>
      <c r="M380" s="683">
        <v>0</v>
      </c>
      <c r="N380" s="683">
        <v>0</v>
      </c>
      <c r="O380" s="683">
        <v>0</v>
      </c>
      <c r="P380" s="683">
        <v>0</v>
      </c>
      <c r="Q380" s="683">
        <f t="shared" si="94"/>
        <v>0</v>
      </c>
      <c r="R380" s="710">
        <f t="shared" si="94"/>
        <v>0</v>
      </c>
    </row>
    <row r="381" spans="1:18" ht="15.75" customHeight="1">
      <c r="A381" s="583" t="s">
        <v>220</v>
      </c>
      <c r="B381" s="626" t="s">
        <v>1521</v>
      </c>
      <c r="C381" s="585" t="s">
        <v>984</v>
      </c>
      <c r="D381" s="683">
        <v>0</v>
      </c>
      <c r="E381" s="683">
        <v>0</v>
      </c>
      <c r="F381" s="683">
        <v>0</v>
      </c>
      <c r="G381" s="683">
        <v>0</v>
      </c>
      <c r="H381" s="683">
        <v>0</v>
      </c>
      <c r="I381" s="683">
        <v>0</v>
      </c>
      <c r="J381" s="683">
        <v>0</v>
      </c>
      <c r="K381" s="683">
        <v>0</v>
      </c>
      <c r="L381" s="683">
        <v>0</v>
      </c>
      <c r="M381" s="683">
        <v>0</v>
      </c>
      <c r="N381" s="683">
        <v>0</v>
      </c>
      <c r="O381" s="683">
        <v>0</v>
      </c>
      <c r="P381" s="683">
        <v>0</v>
      </c>
      <c r="Q381" s="683">
        <f t="shared" si="94"/>
        <v>0</v>
      </c>
      <c r="R381" s="710">
        <f t="shared" si="94"/>
        <v>0</v>
      </c>
    </row>
    <row r="382" spans="1:18" ht="15.75" customHeight="1">
      <c r="A382" s="589" t="s">
        <v>222</v>
      </c>
      <c r="B382" s="780" t="s">
        <v>1522</v>
      </c>
      <c r="C382" s="591" t="s">
        <v>984</v>
      </c>
      <c r="D382" s="633">
        <v>0</v>
      </c>
      <c r="E382" s="781">
        <v>3.7987457627118646</v>
      </c>
      <c r="F382" s="753">
        <v>1.496</v>
      </c>
      <c r="G382" s="593">
        <v>3.8879999999999999</v>
      </c>
      <c r="H382" s="633">
        <v>0</v>
      </c>
      <c r="I382" s="593">
        <v>3.8879999999999999</v>
      </c>
      <c r="J382" s="633">
        <v>0</v>
      </c>
      <c r="K382" s="593">
        <v>3.8879999999999999</v>
      </c>
      <c r="L382" s="633">
        <v>0</v>
      </c>
      <c r="M382" s="593">
        <v>3.8860000000000001</v>
      </c>
      <c r="N382" s="633">
        <v>0</v>
      </c>
      <c r="O382" s="593">
        <v>3.8809999999999998</v>
      </c>
      <c r="P382" s="633">
        <v>0</v>
      </c>
      <c r="Q382" s="593">
        <f>G382+I382+K382+M382+O382</f>
        <v>19.431000000000001</v>
      </c>
      <c r="R382" s="595">
        <f>H382+J382+L382+N382+P382</f>
        <v>0</v>
      </c>
    </row>
    <row r="383" spans="1:18" ht="15.75" customHeight="1">
      <c r="A383" s="583" t="s">
        <v>725</v>
      </c>
      <c r="B383" s="626" t="s">
        <v>1523</v>
      </c>
      <c r="C383" s="585" t="s">
        <v>984</v>
      </c>
      <c r="D383" s="683">
        <v>0</v>
      </c>
      <c r="E383" s="683"/>
      <c r="F383" s="683">
        <v>0</v>
      </c>
      <c r="G383" s="683">
        <v>0</v>
      </c>
      <c r="H383" s="683">
        <v>0</v>
      </c>
      <c r="I383" s="683">
        <v>0</v>
      </c>
      <c r="J383" s="683">
        <v>0</v>
      </c>
      <c r="K383" s="683">
        <v>0</v>
      </c>
      <c r="L383" s="683">
        <v>0</v>
      </c>
      <c r="M383" s="683">
        <v>0</v>
      </c>
      <c r="N383" s="683">
        <v>0</v>
      </c>
      <c r="O383" s="683">
        <v>0</v>
      </c>
      <c r="P383" s="683">
        <v>0</v>
      </c>
      <c r="Q383" s="683">
        <f t="shared" ref="Q383:R398" si="95">O383+M383+K383+I383+G383</f>
        <v>0</v>
      </c>
      <c r="R383" s="710">
        <f t="shared" si="95"/>
        <v>0</v>
      </c>
    </row>
    <row r="384" spans="1:18" ht="15.75" customHeight="1">
      <c r="A384" s="583" t="s">
        <v>1524</v>
      </c>
      <c r="B384" s="626" t="s">
        <v>1525</v>
      </c>
      <c r="C384" s="585" t="s">
        <v>984</v>
      </c>
      <c r="D384" s="683">
        <v>0</v>
      </c>
      <c r="E384" s="782"/>
      <c r="F384" s="683">
        <v>0</v>
      </c>
      <c r="G384" s="683">
        <v>0</v>
      </c>
      <c r="H384" s="683">
        <v>0</v>
      </c>
      <c r="I384" s="683">
        <v>0</v>
      </c>
      <c r="J384" s="683">
        <v>0</v>
      </c>
      <c r="K384" s="683">
        <v>0</v>
      </c>
      <c r="L384" s="683">
        <v>0</v>
      </c>
      <c r="M384" s="683">
        <v>0</v>
      </c>
      <c r="N384" s="683">
        <v>0</v>
      </c>
      <c r="O384" s="683">
        <v>0</v>
      </c>
      <c r="P384" s="683">
        <v>0</v>
      </c>
      <c r="Q384" s="683">
        <f t="shared" si="95"/>
        <v>0</v>
      </c>
      <c r="R384" s="710">
        <f t="shared" si="95"/>
        <v>0</v>
      </c>
    </row>
    <row r="385" spans="1:18" ht="15.75" customHeight="1">
      <c r="A385" s="583" t="s">
        <v>1526</v>
      </c>
      <c r="B385" s="630" t="s">
        <v>1527</v>
      </c>
      <c r="C385" s="585" t="s">
        <v>984</v>
      </c>
      <c r="D385" s="683">
        <v>0</v>
      </c>
      <c r="E385" s="683">
        <v>0</v>
      </c>
      <c r="F385" s="683">
        <v>0</v>
      </c>
      <c r="G385" s="683">
        <v>0</v>
      </c>
      <c r="H385" s="683">
        <v>0</v>
      </c>
      <c r="I385" s="683">
        <v>0</v>
      </c>
      <c r="J385" s="683">
        <v>0</v>
      </c>
      <c r="K385" s="683">
        <v>0</v>
      </c>
      <c r="L385" s="683">
        <v>0</v>
      </c>
      <c r="M385" s="683">
        <v>0</v>
      </c>
      <c r="N385" s="683">
        <v>0</v>
      </c>
      <c r="O385" s="683">
        <v>0</v>
      </c>
      <c r="P385" s="683">
        <v>0</v>
      </c>
      <c r="Q385" s="683">
        <f t="shared" si="95"/>
        <v>0</v>
      </c>
      <c r="R385" s="710">
        <f t="shared" si="95"/>
        <v>0</v>
      </c>
    </row>
    <row r="386" spans="1:18" ht="15.75" customHeight="1">
      <c r="A386" s="583" t="s">
        <v>1528</v>
      </c>
      <c r="B386" s="630" t="s">
        <v>1529</v>
      </c>
      <c r="C386" s="585" t="s">
        <v>984</v>
      </c>
      <c r="D386" s="683">
        <v>0</v>
      </c>
      <c r="E386" s="683">
        <v>0</v>
      </c>
      <c r="F386" s="683">
        <v>0</v>
      </c>
      <c r="G386" s="683">
        <v>0</v>
      </c>
      <c r="H386" s="683">
        <v>0</v>
      </c>
      <c r="I386" s="683">
        <v>0</v>
      </c>
      <c r="J386" s="683">
        <v>0</v>
      </c>
      <c r="K386" s="683">
        <v>0</v>
      </c>
      <c r="L386" s="683">
        <v>0</v>
      </c>
      <c r="M386" s="683">
        <v>0</v>
      </c>
      <c r="N386" s="683">
        <v>0</v>
      </c>
      <c r="O386" s="683">
        <v>0</v>
      </c>
      <c r="P386" s="683">
        <v>0</v>
      </c>
      <c r="Q386" s="683">
        <f t="shared" si="95"/>
        <v>0</v>
      </c>
      <c r="R386" s="710">
        <f t="shared" si="95"/>
        <v>0</v>
      </c>
    </row>
    <row r="387" spans="1:18" ht="15.75" customHeight="1">
      <c r="A387" s="589" t="s">
        <v>1530</v>
      </c>
      <c r="B387" s="627" t="s">
        <v>1531</v>
      </c>
      <c r="C387" s="591" t="s">
        <v>984</v>
      </c>
      <c r="D387" s="633">
        <v>0</v>
      </c>
      <c r="E387" s="781">
        <v>5.1249999999999997E-2</v>
      </c>
      <c r="F387" s="633">
        <v>0</v>
      </c>
      <c r="G387" s="633">
        <v>0</v>
      </c>
      <c r="H387" s="633">
        <v>0</v>
      </c>
      <c r="I387" s="633">
        <v>0</v>
      </c>
      <c r="J387" s="633">
        <v>0</v>
      </c>
      <c r="K387" s="633">
        <v>0</v>
      </c>
      <c r="L387" s="633">
        <v>0</v>
      </c>
      <c r="M387" s="633">
        <v>0</v>
      </c>
      <c r="N387" s="633">
        <v>0</v>
      </c>
      <c r="O387" s="633">
        <v>0</v>
      </c>
      <c r="P387" s="633">
        <v>0</v>
      </c>
      <c r="Q387" s="633">
        <f t="shared" si="95"/>
        <v>0</v>
      </c>
      <c r="R387" s="629">
        <f>E387+F387</f>
        <v>5.1249999999999997E-2</v>
      </c>
    </row>
    <row r="388" spans="1:18" ht="15.75" customHeight="1">
      <c r="A388" s="583" t="s">
        <v>1532</v>
      </c>
      <c r="B388" s="630" t="s">
        <v>1529</v>
      </c>
      <c r="C388" s="585" t="s">
        <v>984</v>
      </c>
      <c r="D388" s="683">
        <v>0</v>
      </c>
      <c r="E388" s="683">
        <v>0</v>
      </c>
      <c r="F388" s="683">
        <v>0</v>
      </c>
      <c r="G388" s="683">
        <v>0</v>
      </c>
      <c r="H388" s="683">
        <v>0</v>
      </c>
      <c r="I388" s="683">
        <v>0</v>
      </c>
      <c r="J388" s="683">
        <v>0</v>
      </c>
      <c r="K388" s="683">
        <v>0</v>
      </c>
      <c r="L388" s="683">
        <v>0</v>
      </c>
      <c r="M388" s="683">
        <v>0</v>
      </c>
      <c r="N388" s="683">
        <v>0</v>
      </c>
      <c r="O388" s="683">
        <v>0</v>
      </c>
      <c r="P388" s="683">
        <v>0</v>
      </c>
      <c r="Q388" s="683">
        <f t="shared" si="95"/>
        <v>0</v>
      </c>
      <c r="R388" s="710">
        <f t="shared" si="95"/>
        <v>0</v>
      </c>
    </row>
    <row r="389" spans="1:18" ht="15.75" customHeight="1">
      <c r="A389" s="583" t="s">
        <v>1533</v>
      </c>
      <c r="B389" s="626" t="s">
        <v>1534</v>
      </c>
      <c r="C389" s="585" t="s">
        <v>984</v>
      </c>
      <c r="D389" s="683">
        <v>0</v>
      </c>
      <c r="E389" s="683">
        <v>0</v>
      </c>
      <c r="F389" s="683">
        <v>0</v>
      </c>
      <c r="G389" s="683">
        <v>0</v>
      </c>
      <c r="H389" s="683">
        <v>0</v>
      </c>
      <c r="I389" s="683">
        <v>0</v>
      </c>
      <c r="J389" s="683">
        <v>0</v>
      </c>
      <c r="K389" s="683">
        <v>0</v>
      </c>
      <c r="L389" s="683">
        <v>0</v>
      </c>
      <c r="M389" s="683">
        <v>0</v>
      </c>
      <c r="N389" s="683">
        <v>0</v>
      </c>
      <c r="O389" s="683">
        <v>0</v>
      </c>
      <c r="P389" s="683">
        <v>0</v>
      </c>
      <c r="Q389" s="683">
        <f t="shared" si="95"/>
        <v>0</v>
      </c>
      <c r="R389" s="710">
        <f t="shared" si="95"/>
        <v>0</v>
      </c>
    </row>
    <row r="390" spans="1:18" ht="15.75" customHeight="1">
      <c r="A390" s="583" t="s">
        <v>1535</v>
      </c>
      <c r="B390" s="626" t="s">
        <v>1347</v>
      </c>
      <c r="C390" s="585" t="s">
        <v>984</v>
      </c>
      <c r="D390" s="683">
        <v>0</v>
      </c>
      <c r="E390" s="683">
        <v>0</v>
      </c>
      <c r="F390" s="683">
        <v>0</v>
      </c>
      <c r="G390" s="683">
        <v>0</v>
      </c>
      <c r="H390" s="683">
        <v>0</v>
      </c>
      <c r="I390" s="683">
        <v>0</v>
      </c>
      <c r="J390" s="683">
        <v>0</v>
      </c>
      <c r="K390" s="683">
        <v>0</v>
      </c>
      <c r="L390" s="683">
        <v>0</v>
      </c>
      <c r="M390" s="683">
        <v>0</v>
      </c>
      <c r="N390" s="683">
        <v>0</v>
      </c>
      <c r="O390" s="683">
        <v>0</v>
      </c>
      <c r="P390" s="683">
        <v>0</v>
      </c>
      <c r="Q390" s="683">
        <f t="shared" si="95"/>
        <v>0</v>
      </c>
      <c r="R390" s="710">
        <f t="shared" si="95"/>
        <v>0</v>
      </c>
    </row>
    <row r="391" spans="1:18" ht="15.75" customHeight="1">
      <c r="A391" s="583" t="s">
        <v>1536</v>
      </c>
      <c r="B391" s="626" t="s">
        <v>1537</v>
      </c>
      <c r="C391" s="585" t="s">
        <v>984</v>
      </c>
      <c r="D391" s="683">
        <v>0</v>
      </c>
      <c r="E391" s="683">
        <v>0</v>
      </c>
      <c r="F391" s="683">
        <v>0</v>
      </c>
      <c r="G391" s="683">
        <v>0</v>
      </c>
      <c r="H391" s="683">
        <v>0</v>
      </c>
      <c r="I391" s="683">
        <v>0</v>
      </c>
      <c r="J391" s="683">
        <v>0</v>
      </c>
      <c r="K391" s="683">
        <v>0</v>
      </c>
      <c r="L391" s="683">
        <v>0</v>
      </c>
      <c r="M391" s="683">
        <v>0</v>
      </c>
      <c r="N391" s="683">
        <v>0</v>
      </c>
      <c r="O391" s="683">
        <v>0</v>
      </c>
      <c r="P391" s="683">
        <v>0</v>
      </c>
      <c r="Q391" s="683">
        <f t="shared" si="95"/>
        <v>0</v>
      </c>
      <c r="R391" s="710">
        <f t="shared" si="95"/>
        <v>0</v>
      </c>
    </row>
    <row r="392" spans="1:18" ht="15.75" customHeight="1">
      <c r="A392" s="583" t="s">
        <v>1538</v>
      </c>
      <c r="B392" s="630" t="s">
        <v>1002</v>
      </c>
      <c r="C392" s="585" t="s">
        <v>984</v>
      </c>
      <c r="D392" s="683">
        <v>0</v>
      </c>
      <c r="E392" s="683">
        <v>0</v>
      </c>
      <c r="F392" s="683">
        <v>0</v>
      </c>
      <c r="G392" s="683">
        <v>0</v>
      </c>
      <c r="H392" s="683">
        <v>0</v>
      </c>
      <c r="I392" s="683">
        <v>0</v>
      </c>
      <c r="J392" s="683">
        <v>0</v>
      </c>
      <c r="K392" s="683">
        <v>0</v>
      </c>
      <c r="L392" s="683">
        <v>0</v>
      </c>
      <c r="M392" s="683">
        <v>0</v>
      </c>
      <c r="N392" s="683">
        <v>0</v>
      </c>
      <c r="O392" s="683">
        <v>0</v>
      </c>
      <c r="P392" s="683">
        <v>0</v>
      </c>
      <c r="Q392" s="683">
        <f t="shared" si="95"/>
        <v>0</v>
      </c>
      <c r="R392" s="710">
        <f t="shared" si="95"/>
        <v>0</v>
      </c>
    </row>
    <row r="393" spans="1:18" ht="15.75" customHeight="1">
      <c r="A393" s="583" t="s">
        <v>1539</v>
      </c>
      <c r="B393" s="783" t="s">
        <v>1004</v>
      </c>
      <c r="C393" s="585" t="s">
        <v>984</v>
      </c>
      <c r="D393" s="683">
        <v>0</v>
      </c>
      <c r="E393" s="683">
        <v>0</v>
      </c>
      <c r="F393" s="683">
        <v>0</v>
      </c>
      <c r="G393" s="683">
        <v>0</v>
      </c>
      <c r="H393" s="683">
        <v>0</v>
      </c>
      <c r="I393" s="683">
        <v>0</v>
      </c>
      <c r="J393" s="683">
        <v>0</v>
      </c>
      <c r="K393" s="683">
        <v>0</v>
      </c>
      <c r="L393" s="683">
        <v>0</v>
      </c>
      <c r="M393" s="683">
        <v>0</v>
      </c>
      <c r="N393" s="683">
        <v>0</v>
      </c>
      <c r="O393" s="683">
        <v>0</v>
      </c>
      <c r="P393" s="683">
        <v>0</v>
      </c>
      <c r="Q393" s="683">
        <f t="shared" si="95"/>
        <v>0</v>
      </c>
      <c r="R393" s="710">
        <f t="shared" si="95"/>
        <v>0</v>
      </c>
    </row>
    <row r="394" spans="1:18" ht="15.75" customHeight="1">
      <c r="A394" s="583" t="s">
        <v>727</v>
      </c>
      <c r="B394" s="610" t="s">
        <v>1540</v>
      </c>
      <c r="C394" s="585" t="s">
        <v>984</v>
      </c>
      <c r="D394" s="683">
        <v>0</v>
      </c>
      <c r="E394" s="683">
        <v>0</v>
      </c>
      <c r="F394" s="683">
        <v>0</v>
      </c>
      <c r="G394" s="683">
        <v>0</v>
      </c>
      <c r="H394" s="683">
        <v>0</v>
      </c>
      <c r="I394" s="683">
        <v>0</v>
      </c>
      <c r="J394" s="683">
        <v>0</v>
      </c>
      <c r="K394" s="683">
        <v>0</v>
      </c>
      <c r="L394" s="683">
        <v>0</v>
      </c>
      <c r="M394" s="683">
        <v>0</v>
      </c>
      <c r="N394" s="683">
        <v>0</v>
      </c>
      <c r="O394" s="683">
        <v>0</v>
      </c>
      <c r="P394" s="683">
        <v>0</v>
      </c>
      <c r="Q394" s="683">
        <f t="shared" si="95"/>
        <v>0</v>
      </c>
      <c r="R394" s="710">
        <f t="shared" si="95"/>
        <v>0</v>
      </c>
    </row>
    <row r="395" spans="1:18" ht="15.75" customHeight="1">
      <c r="A395" s="583" t="s">
        <v>729</v>
      </c>
      <c r="B395" s="626" t="s">
        <v>986</v>
      </c>
      <c r="C395" s="585" t="s">
        <v>984</v>
      </c>
      <c r="D395" s="683">
        <v>0</v>
      </c>
      <c r="E395" s="683">
        <v>0</v>
      </c>
      <c r="F395" s="683">
        <v>0</v>
      </c>
      <c r="G395" s="683">
        <v>0</v>
      </c>
      <c r="H395" s="683">
        <v>0</v>
      </c>
      <c r="I395" s="683">
        <v>0</v>
      </c>
      <c r="J395" s="683">
        <v>0</v>
      </c>
      <c r="K395" s="683">
        <v>0</v>
      </c>
      <c r="L395" s="683">
        <v>0</v>
      </c>
      <c r="M395" s="683">
        <v>0</v>
      </c>
      <c r="N395" s="683">
        <v>0</v>
      </c>
      <c r="O395" s="683">
        <v>0</v>
      </c>
      <c r="P395" s="683">
        <v>0</v>
      </c>
      <c r="Q395" s="683">
        <f t="shared" si="95"/>
        <v>0</v>
      </c>
      <c r="R395" s="710">
        <f t="shared" si="95"/>
        <v>0</v>
      </c>
    </row>
    <row r="396" spans="1:18" ht="15.75" customHeight="1">
      <c r="A396" s="583" t="s">
        <v>730</v>
      </c>
      <c r="B396" s="626" t="s">
        <v>987</v>
      </c>
      <c r="C396" s="585" t="s">
        <v>984</v>
      </c>
      <c r="D396" s="683">
        <v>0</v>
      </c>
      <c r="E396" s="683">
        <v>0</v>
      </c>
      <c r="F396" s="683">
        <v>0</v>
      </c>
      <c r="G396" s="683">
        <v>0</v>
      </c>
      <c r="H396" s="683">
        <v>0</v>
      </c>
      <c r="I396" s="683">
        <v>0</v>
      </c>
      <c r="J396" s="683">
        <v>0</v>
      </c>
      <c r="K396" s="683">
        <v>0</v>
      </c>
      <c r="L396" s="683">
        <v>0</v>
      </c>
      <c r="M396" s="683">
        <v>0</v>
      </c>
      <c r="N396" s="683">
        <v>0</v>
      </c>
      <c r="O396" s="683">
        <v>0</v>
      </c>
      <c r="P396" s="683">
        <v>0</v>
      </c>
      <c r="Q396" s="683">
        <f t="shared" si="95"/>
        <v>0</v>
      </c>
      <c r="R396" s="710">
        <f t="shared" si="95"/>
        <v>0</v>
      </c>
    </row>
    <row r="397" spans="1:18" ht="15.75" customHeight="1">
      <c r="A397" s="583" t="s">
        <v>731</v>
      </c>
      <c r="B397" s="626" t="s">
        <v>988</v>
      </c>
      <c r="C397" s="585" t="s">
        <v>984</v>
      </c>
      <c r="D397" s="683">
        <v>0</v>
      </c>
      <c r="E397" s="683">
        <v>0</v>
      </c>
      <c r="F397" s="683">
        <v>0</v>
      </c>
      <c r="G397" s="683">
        <v>0</v>
      </c>
      <c r="H397" s="683">
        <v>0</v>
      </c>
      <c r="I397" s="683">
        <v>0</v>
      </c>
      <c r="J397" s="683">
        <v>0</v>
      </c>
      <c r="K397" s="683">
        <v>0</v>
      </c>
      <c r="L397" s="683">
        <v>0</v>
      </c>
      <c r="M397" s="683">
        <v>0</v>
      </c>
      <c r="N397" s="683">
        <v>0</v>
      </c>
      <c r="O397" s="683">
        <v>0</v>
      </c>
      <c r="P397" s="683">
        <v>0</v>
      </c>
      <c r="Q397" s="683">
        <f t="shared" si="95"/>
        <v>0</v>
      </c>
      <c r="R397" s="710">
        <f t="shared" si="95"/>
        <v>0</v>
      </c>
    </row>
    <row r="398" spans="1:18" ht="15.75" customHeight="1">
      <c r="A398" s="583" t="s">
        <v>733</v>
      </c>
      <c r="B398" s="610" t="s">
        <v>1541</v>
      </c>
      <c r="C398" s="585" t="s">
        <v>984</v>
      </c>
      <c r="D398" s="683">
        <v>0</v>
      </c>
      <c r="E398" s="683">
        <v>0</v>
      </c>
      <c r="F398" s="683">
        <v>0</v>
      </c>
      <c r="G398" s="683">
        <v>0</v>
      </c>
      <c r="H398" s="683">
        <v>0</v>
      </c>
      <c r="I398" s="683">
        <v>0</v>
      </c>
      <c r="J398" s="683">
        <v>0</v>
      </c>
      <c r="K398" s="683">
        <v>0</v>
      </c>
      <c r="L398" s="683">
        <v>0</v>
      </c>
      <c r="M398" s="683">
        <v>0</v>
      </c>
      <c r="N398" s="683">
        <v>0</v>
      </c>
      <c r="O398" s="683">
        <v>0</v>
      </c>
      <c r="P398" s="683">
        <v>0</v>
      </c>
      <c r="Q398" s="683">
        <f t="shared" si="95"/>
        <v>0</v>
      </c>
      <c r="R398" s="710">
        <f t="shared" si="95"/>
        <v>0</v>
      </c>
    </row>
    <row r="399" spans="1:18" ht="15.75" customHeight="1">
      <c r="A399" s="668" t="s">
        <v>763</v>
      </c>
      <c r="B399" s="676" t="s">
        <v>1542</v>
      </c>
      <c r="C399" s="670" t="s">
        <v>984</v>
      </c>
      <c r="D399" s="775">
        <f t="shared" ref="D399:R399" si="96">D400</f>
        <v>1.17</v>
      </c>
      <c r="E399" s="775">
        <f t="shared" si="96"/>
        <v>2.56</v>
      </c>
      <c r="F399" s="775">
        <f t="shared" si="96"/>
        <v>2.56</v>
      </c>
      <c r="G399" s="784">
        <f t="shared" si="96"/>
        <v>1.7509999999999999</v>
      </c>
      <c r="H399" s="785">
        <f t="shared" si="96"/>
        <v>0</v>
      </c>
      <c r="I399" s="784">
        <f t="shared" si="96"/>
        <v>1.75</v>
      </c>
      <c r="J399" s="785">
        <f t="shared" si="96"/>
        <v>0</v>
      </c>
      <c r="K399" s="784">
        <f t="shared" si="96"/>
        <v>1.7070000000000001</v>
      </c>
      <c r="L399" s="785">
        <f t="shared" si="96"/>
        <v>0</v>
      </c>
      <c r="M399" s="784">
        <f t="shared" si="96"/>
        <v>1.6919999999999999</v>
      </c>
      <c r="N399" s="785">
        <f t="shared" si="96"/>
        <v>0</v>
      </c>
      <c r="O399" s="784">
        <f t="shared" si="96"/>
        <v>1.65</v>
      </c>
      <c r="P399" s="785">
        <f t="shared" si="96"/>
        <v>0</v>
      </c>
      <c r="Q399" s="784">
        <f t="shared" si="96"/>
        <v>8.5499999999999989</v>
      </c>
      <c r="R399" s="786">
        <f t="shared" si="96"/>
        <v>0</v>
      </c>
    </row>
    <row r="400" spans="1:18" ht="15.75" customHeight="1">
      <c r="A400" s="583" t="s">
        <v>765</v>
      </c>
      <c r="B400" s="610" t="s">
        <v>1543</v>
      </c>
      <c r="C400" s="585" t="s">
        <v>984</v>
      </c>
      <c r="D400" s="721">
        <f t="shared" ref="D400:F400" si="97">D401+D402+D403+D405+D406+D407+D408+D409+D410+D411+D412</f>
        <v>1.17</v>
      </c>
      <c r="E400" s="721">
        <f t="shared" si="97"/>
        <v>2.56</v>
      </c>
      <c r="F400" s="721">
        <f t="shared" si="97"/>
        <v>2.56</v>
      </c>
      <c r="G400" s="777">
        <f t="shared" ref="G400:R400" si="98">G406</f>
        <v>1.7509999999999999</v>
      </c>
      <c r="H400" s="778">
        <f t="shared" si="98"/>
        <v>0</v>
      </c>
      <c r="I400" s="777">
        <f t="shared" si="98"/>
        <v>1.75</v>
      </c>
      <c r="J400" s="778">
        <f t="shared" si="98"/>
        <v>0</v>
      </c>
      <c r="K400" s="777">
        <f t="shared" si="98"/>
        <v>1.7070000000000001</v>
      </c>
      <c r="L400" s="778">
        <f t="shared" si="98"/>
        <v>0</v>
      </c>
      <c r="M400" s="777">
        <f t="shared" si="98"/>
        <v>1.6919999999999999</v>
      </c>
      <c r="N400" s="778">
        <f t="shared" si="98"/>
        <v>0</v>
      </c>
      <c r="O400" s="777">
        <f t="shared" si="98"/>
        <v>1.65</v>
      </c>
      <c r="P400" s="778">
        <f t="shared" si="98"/>
        <v>0</v>
      </c>
      <c r="Q400" s="777">
        <f t="shared" si="98"/>
        <v>8.5499999999999989</v>
      </c>
      <c r="R400" s="779">
        <f t="shared" si="98"/>
        <v>0</v>
      </c>
    </row>
    <row r="401" spans="1:18" ht="15.75" customHeight="1">
      <c r="A401" s="583" t="s">
        <v>766</v>
      </c>
      <c r="B401" s="626" t="s">
        <v>1544</v>
      </c>
      <c r="C401" s="585" t="s">
        <v>984</v>
      </c>
      <c r="D401" s="683">
        <v>0</v>
      </c>
      <c r="E401" s="683">
        <v>0</v>
      </c>
      <c r="F401" s="683">
        <v>0</v>
      </c>
      <c r="G401" s="683">
        <v>0</v>
      </c>
      <c r="H401" s="683">
        <v>0</v>
      </c>
      <c r="I401" s="683">
        <v>0</v>
      </c>
      <c r="J401" s="683">
        <v>0</v>
      </c>
      <c r="K401" s="683">
        <v>0</v>
      </c>
      <c r="L401" s="683">
        <v>0</v>
      </c>
      <c r="M401" s="683">
        <v>0</v>
      </c>
      <c r="N401" s="683">
        <v>0</v>
      </c>
      <c r="O401" s="683">
        <v>0</v>
      </c>
      <c r="P401" s="683">
        <v>0</v>
      </c>
      <c r="Q401" s="683">
        <f t="shared" ref="Q401:R405" si="99">O401+M401+K401+I401+G401</f>
        <v>0</v>
      </c>
      <c r="R401" s="710">
        <f t="shared" si="99"/>
        <v>0</v>
      </c>
    </row>
    <row r="402" spans="1:18" ht="15.75" customHeight="1">
      <c r="A402" s="583" t="s">
        <v>1545</v>
      </c>
      <c r="B402" s="626" t="s">
        <v>986</v>
      </c>
      <c r="C402" s="585" t="s">
        <v>984</v>
      </c>
      <c r="D402" s="683">
        <v>0</v>
      </c>
      <c r="E402" s="683">
        <v>0</v>
      </c>
      <c r="F402" s="683">
        <v>0</v>
      </c>
      <c r="G402" s="683">
        <v>0</v>
      </c>
      <c r="H402" s="683">
        <v>0</v>
      </c>
      <c r="I402" s="683">
        <v>0</v>
      </c>
      <c r="J402" s="683">
        <v>0</v>
      </c>
      <c r="K402" s="683">
        <v>0</v>
      </c>
      <c r="L402" s="683">
        <v>0</v>
      </c>
      <c r="M402" s="683">
        <v>0</v>
      </c>
      <c r="N402" s="683">
        <v>0</v>
      </c>
      <c r="O402" s="683">
        <v>0</v>
      </c>
      <c r="P402" s="683">
        <v>0</v>
      </c>
      <c r="Q402" s="683">
        <f t="shared" si="99"/>
        <v>0</v>
      </c>
      <c r="R402" s="710">
        <f t="shared" si="99"/>
        <v>0</v>
      </c>
    </row>
    <row r="403" spans="1:18" ht="15.75" customHeight="1">
      <c r="A403" s="583" t="s">
        <v>1546</v>
      </c>
      <c r="B403" s="626" t="s">
        <v>987</v>
      </c>
      <c r="C403" s="585" t="s">
        <v>984</v>
      </c>
      <c r="D403" s="683">
        <v>0</v>
      </c>
      <c r="E403" s="683">
        <v>0</v>
      </c>
      <c r="F403" s="683">
        <v>0</v>
      </c>
      <c r="G403" s="683">
        <v>0</v>
      </c>
      <c r="H403" s="683">
        <v>0</v>
      </c>
      <c r="I403" s="683">
        <v>0</v>
      </c>
      <c r="J403" s="683">
        <v>0</v>
      </c>
      <c r="K403" s="683">
        <v>0</v>
      </c>
      <c r="L403" s="683">
        <v>0</v>
      </c>
      <c r="M403" s="683">
        <v>0</v>
      </c>
      <c r="N403" s="683">
        <v>0</v>
      </c>
      <c r="O403" s="683">
        <v>0</v>
      </c>
      <c r="P403" s="683">
        <v>0</v>
      </c>
      <c r="Q403" s="683">
        <f t="shared" si="99"/>
        <v>0</v>
      </c>
      <c r="R403" s="710">
        <f t="shared" si="99"/>
        <v>0</v>
      </c>
    </row>
    <row r="404" spans="1:18" ht="15.75" customHeight="1">
      <c r="A404" s="583" t="s">
        <v>1547</v>
      </c>
      <c r="B404" s="626" t="s">
        <v>988</v>
      </c>
      <c r="C404" s="585" t="s">
        <v>984</v>
      </c>
      <c r="D404" s="683">
        <v>0</v>
      </c>
      <c r="E404" s="683">
        <v>0</v>
      </c>
      <c r="F404" s="683">
        <v>0</v>
      </c>
      <c r="G404" s="683">
        <v>0</v>
      </c>
      <c r="H404" s="683">
        <v>0</v>
      </c>
      <c r="I404" s="683">
        <v>0</v>
      </c>
      <c r="J404" s="683">
        <v>0</v>
      </c>
      <c r="K404" s="683">
        <v>0</v>
      </c>
      <c r="L404" s="683">
        <v>0</v>
      </c>
      <c r="M404" s="683">
        <v>0</v>
      </c>
      <c r="N404" s="683">
        <v>0</v>
      </c>
      <c r="O404" s="683">
        <v>0</v>
      </c>
      <c r="P404" s="683">
        <v>0</v>
      </c>
      <c r="Q404" s="683">
        <f t="shared" si="99"/>
        <v>0</v>
      </c>
      <c r="R404" s="710">
        <f t="shared" si="99"/>
        <v>0</v>
      </c>
    </row>
    <row r="405" spans="1:18" ht="15.75" customHeight="1">
      <c r="A405" s="583" t="s">
        <v>767</v>
      </c>
      <c r="B405" s="626" t="s">
        <v>1332</v>
      </c>
      <c r="C405" s="585" t="s">
        <v>984</v>
      </c>
      <c r="D405" s="683">
        <v>0</v>
      </c>
      <c r="E405" s="683">
        <v>0</v>
      </c>
      <c r="F405" s="683">
        <v>0</v>
      </c>
      <c r="G405" s="683">
        <v>0</v>
      </c>
      <c r="H405" s="683">
        <v>0</v>
      </c>
      <c r="I405" s="683">
        <v>0</v>
      </c>
      <c r="J405" s="683">
        <v>0</v>
      </c>
      <c r="K405" s="683">
        <v>0</v>
      </c>
      <c r="L405" s="683">
        <v>0</v>
      </c>
      <c r="M405" s="683">
        <v>0</v>
      </c>
      <c r="N405" s="683">
        <v>0</v>
      </c>
      <c r="O405" s="683">
        <v>0</v>
      </c>
      <c r="P405" s="683">
        <v>0</v>
      </c>
      <c r="Q405" s="683">
        <f t="shared" si="99"/>
        <v>0</v>
      </c>
      <c r="R405" s="710">
        <f t="shared" si="99"/>
        <v>0</v>
      </c>
    </row>
    <row r="406" spans="1:18" ht="15.75" customHeight="1">
      <c r="A406" s="589" t="s">
        <v>768</v>
      </c>
      <c r="B406" s="780" t="s">
        <v>1335</v>
      </c>
      <c r="C406" s="591" t="s">
        <v>984</v>
      </c>
      <c r="D406" s="633">
        <v>1.17</v>
      </c>
      <c r="E406" s="753">
        <v>2.56</v>
      </c>
      <c r="F406" s="753">
        <v>2.56</v>
      </c>
      <c r="G406" s="753">
        <v>1.7509999999999999</v>
      </c>
      <c r="H406" s="633">
        <v>0</v>
      </c>
      <c r="I406" s="753">
        <v>1.75</v>
      </c>
      <c r="J406" s="633">
        <v>0</v>
      </c>
      <c r="K406" s="753">
        <v>1.7070000000000001</v>
      </c>
      <c r="L406" s="633">
        <v>0</v>
      </c>
      <c r="M406" s="753">
        <v>1.6919999999999999</v>
      </c>
      <c r="N406" s="633">
        <v>0</v>
      </c>
      <c r="O406" s="753">
        <v>1.65</v>
      </c>
      <c r="P406" s="633">
        <v>0</v>
      </c>
      <c r="Q406" s="787">
        <f>O406+M406+K406+I406+G406</f>
        <v>8.5499999999999989</v>
      </c>
      <c r="R406" s="788">
        <f>P406+N406+L406+J406+H406</f>
        <v>0</v>
      </c>
    </row>
    <row r="407" spans="1:18" ht="15.75" customHeight="1">
      <c r="A407" s="583" t="s">
        <v>769</v>
      </c>
      <c r="B407" s="626" t="s">
        <v>1338</v>
      </c>
      <c r="C407" s="585" t="s">
        <v>984</v>
      </c>
      <c r="D407" s="683">
        <v>0</v>
      </c>
      <c r="E407" s="683">
        <v>0</v>
      </c>
      <c r="F407" s="683">
        <v>0</v>
      </c>
      <c r="G407" s="683">
        <v>0</v>
      </c>
      <c r="H407" s="683">
        <v>0</v>
      </c>
      <c r="I407" s="683">
        <v>0</v>
      </c>
      <c r="J407" s="683">
        <v>0</v>
      </c>
      <c r="K407" s="683">
        <v>0</v>
      </c>
      <c r="L407" s="683">
        <v>0</v>
      </c>
      <c r="M407" s="683">
        <v>0</v>
      </c>
      <c r="N407" s="683">
        <v>0</v>
      </c>
      <c r="O407" s="683">
        <v>0</v>
      </c>
      <c r="P407" s="683">
        <v>0</v>
      </c>
      <c r="Q407" s="683">
        <f t="shared" ref="Q407:R419" si="100">O407+M407+K407+I407+G407</f>
        <v>0</v>
      </c>
      <c r="R407" s="710">
        <f t="shared" si="100"/>
        <v>0</v>
      </c>
    </row>
    <row r="408" spans="1:18" ht="15.75" customHeight="1">
      <c r="A408" s="583" t="s">
        <v>1548</v>
      </c>
      <c r="B408" s="626" t="s">
        <v>1344</v>
      </c>
      <c r="C408" s="585" t="s">
        <v>984</v>
      </c>
      <c r="D408" s="683">
        <v>0</v>
      </c>
      <c r="E408" s="683">
        <v>0</v>
      </c>
      <c r="F408" s="683">
        <v>0</v>
      </c>
      <c r="G408" s="683">
        <v>0</v>
      </c>
      <c r="H408" s="683">
        <v>0</v>
      </c>
      <c r="I408" s="683">
        <v>0</v>
      </c>
      <c r="J408" s="683">
        <v>0</v>
      </c>
      <c r="K408" s="683">
        <v>0</v>
      </c>
      <c r="L408" s="683">
        <v>0</v>
      </c>
      <c r="M408" s="683">
        <v>0</v>
      </c>
      <c r="N408" s="683">
        <v>0</v>
      </c>
      <c r="O408" s="683">
        <v>0</v>
      </c>
      <c r="P408" s="683">
        <v>0</v>
      </c>
      <c r="Q408" s="683">
        <f t="shared" si="100"/>
        <v>0</v>
      </c>
      <c r="R408" s="710">
        <f t="shared" si="100"/>
        <v>0</v>
      </c>
    </row>
    <row r="409" spans="1:18" ht="15.75" customHeight="1">
      <c r="A409" s="583" t="s">
        <v>1549</v>
      </c>
      <c r="B409" s="626" t="s">
        <v>1347</v>
      </c>
      <c r="C409" s="585" t="s">
        <v>984</v>
      </c>
      <c r="D409" s="683">
        <v>0</v>
      </c>
      <c r="E409" s="683">
        <v>0</v>
      </c>
      <c r="F409" s="683">
        <v>0</v>
      </c>
      <c r="G409" s="683">
        <v>0</v>
      </c>
      <c r="H409" s="683">
        <v>0</v>
      </c>
      <c r="I409" s="683">
        <v>0</v>
      </c>
      <c r="J409" s="683">
        <v>0</v>
      </c>
      <c r="K409" s="683">
        <v>0</v>
      </c>
      <c r="L409" s="683">
        <v>0</v>
      </c>
      <c r="M409" s="683">
        <v>0</v>
      </c>
      <c r="N409" s="683">
        <v>0</v>
      </c>
      <c r="O409" s="683">
        <v>0</v>
      </c>
      <c r="P409" s="683">
        <v>0</v>
      </c>
      <c r="Q409" s="683">
        <f t="shared" si="100"/>
        <v>0</v>
      </c>
      <c r="R409" s="710">
        <f t="shared" si="100"/>
        <v>0</v>
      </c>
    </row>
    <row r="410" spans="1:18" ht="15.75" customHeight="1">
      <c r="A410" s="583" t="s">
        <v>1550</v>
      </c>
      <c r="B410" s="626" t="s">
        <v>1350</v>
      </c>
      <c r="C410" s="585" t="s">
        <v>984</v>
      </c>
      <c r="D410" s="683">
        <v>0</v>
      </c>
      <c r="E410" s="683">
        <v>0</v>
      </c>
      <c r="F410" s="683">
        <v>0</v>
      </c>
      <c r="G410" s="683">
        <v>0</v>
      </c>
      <c r="H410" s="683">
        <v>0</v>
      </c>
      <c r="I410" s="683">
        <v>0</v>
      </c>
      <c r="J410" s="683">
        <v>0</v>
      </c>
      <c r="K410" s="683">
        <v>0</v>
      </c>
      <c r="L410" s="683">
        <v>0</v>
      </c>
      <c r="M410" s="683">
        <v>0</v>
      </c>
      <c r="N410" s="683">
        <v>0</v>
      </c>
      <c r="O410" s="683">
        <v>0</v>
      </c>
      <c r="P410" s="683">
        <v>0</v>
      </c>
      <c r="Q410" s="683">
        <f t="shared" si="100"/>
        <v>0</v>
      </c>
      <c r="R410" s="710">
        <f t="shared" si="100"/>
        <v>0</v>
      </c>
    </row>
    <row r="411" spans="1:18" ht="15.75" customHeight="1">
      <c r="A411" s="583" t="s">
        <v>1551</v>
      </c>
      <c r="B411" s="630" t="s">
        <v>1002</v>
      </c>
      <c r="C411" s="585" t="s">
        <v>984</v>
      </c>
      <c r="D411" s="683">
        <v>0</v>
      </c>
      <c r="E411" s="683">
        <v>0</v>
      </c>
      <c r="F411" s="683">
        <v>0</v>
      </c>
      <c r="G411" s="683">
        <v>0</v>
      </c>
      <c r="H411" s="683">
        <v>0</v>
      </c>
      <c r="I411" s="683">
        <v>0</v>
      </c>
      <c r="J411" s="683">
        <v>0</v>
      </c>
      <c r="K411" s="683">
        <v>0</v>
      </c>
      <c r="L411" s="683">
        <v>0</v>
      </c>
      <c r="M411" s="683">
        <v>0</v>
      </c>
      <c r="N411" s="683">
        <v>0</v>
      </c>
      <c r="O411" s="683">
        <v>0</v>
      </c>
      <c r="P411" s="683">
        <v>0</v>
      </c>
      <c r="Q411" s="683">
        <f t="shared" si="100"/>
        <v>0</v>
      </c>
      <c r="R411" s="710">
        <f t="shared" si="100"/>
        <v>0</v>
      </c>
    </row>
    <row r="412" spans="1:18" ht="15.75" customHeight="1">
      <c r="A412" s="583" t="s">
        <v>1552</v>
      </c>
      <c r="B412" s="783" t="s">
        <v>1004</v>
      </c>
      <c r="C412" s="585" t="s">
        <v>984</v>
      </c>
      <c r="D412" s="683">
        <v>0</v>
      </c>
      <c r="E412" s="683">
        <v>0</v>
      </c>
      <c r="F412" s="683">
        <v>0</v>
      </c>
      <c r="G412" s="683">
        <v>0</v>
      </c>
      <c r="H412" s="683">
        <v>0</v>
      </c>
      <c r="I412" s="683">
        <v>0</v>
      </c>
      <c r="J412" s="683">
        <v>0</v>
      </c>
      <c r="K412" s="683">
        <v>0</v>
      </c>
      <c r="L412" s="683">
        <v>0</v>
      </c>
      <c r="M412" s="683">
        <v>0</v>
      </c>
      <c r="N412" s="683">
        <v>0</v>
      </c>
      <c r="O412" s="683">
        <v>0</v>
      </c>
      <c r="P412" s="683">
        <v>0</v>
      </c>
      <c r="Q412" s="683">
        <f t="shared" si="100"/>
        <v>0</v>
      </c>
      <c r="R412" s="710">
        <f t="shared" si="100"/>
        <v>0</v>
      </c>
    </row>
    <row r="413" spans="1:18" ht="15.75" customHeight="1">
      <c r="A413" s="583" t="s">
        <v>12</v>
      </c>
      <c r="B413" s="610" t="s">
        <v>1553</v>
      </c>
      <c r="C413" s="585" t="s">
        <v>984</v>
      </c>
      <c r="D413" s="683">
        <v>0</v>
      </c>
      <c r="E413" s="683">
        <v>0</v>
      </c>
      <c r="F413" s="683">
        <v>0</v>
      </c>
      <c r="G413" s="683">
        <v>0</v>
      </c>
      <c r="H413" s="683">
        <v>0</v>
      </c>
      <c r="I413" s="683">
        <v>0</v>
      </c>
      <c r="J413" s="683">
        <v>0</v>
      </c>
      <c r="K413" s="683">
        <v>0</v>
      </c>
      <c r="L413" s="683">
        <v>0</v>
      </c>
      <c r="M413" s="683">
        <v>0</v>
      </c>
      <c r="N413" s="683">
        <v>0</v>
      </c>
      <c r="O413" s="683">
        <v>0</v>
      </c>
      <c r="P413" s="683">
        <v>0</v>
      </c>
      <c r="Q413" s="683">
        <f t="shared" si="100"/>
        <v>0</v>
      </c>
      <c r="R413" s="710">
        <f t="shared" si="100"/>
        <v>0</v>
      </c>
    </row>
    <row r="414" spans="1:18" ht="15.75" customHeight="1">
      <c r="A414" s="668" t="s">
        <v>773</v>
      </c>
      <c r="B414" s="789" t="s">
        <v>1554</v>
      </c>
      <c r="C414" s="670" t="s">
        <v>984</v>
      </c>
      <c r="D414" s="790">
        <v>0</v>
      </c>
      <c r="E414" s="790">
        <v>0</v>
      </c>
      <c r="F414" s="790">
        <v>0</v>
      </c>
      <c r="G414" s="790">
        <v>0</v>
      </c>
      <c r="H414" s="790">
        <v>0</v>
      </c>
      <c r="I414" s="790">
        <v>0</v>
      </c>
      <c r="J414" s="790">
        <v>0</v>
      </c>
      <c r="K414" s="790">
        <v>0</v>
      </c>
      <c r="L414" s="790">
        <v>0</v>
      </c>
      <c r="M414" s="790">
        <v>0</v>
      </c>
      <c r="N414" s="790">
        <v>0</v>
      </c>
      <c r="O414" s="790">
        <v>0</v>
      </c>
      <c r="P414" s="790">
        <v>0</v>
      </c>
      <c r="Q414" s="790">
        <f t="shared" si="100"/>
        <v>0</v>
      </c>
      <c r="R414" s="791">
        <f>E414+F414</f>
        <v>0</v>
      </c>
    </row>
    <row r="415" spans="1:18" ht="15.75" customHeight="1">
      <c r="A415" s="583" t="s">
        <v>774</v>
      </c>
      <c r="B415" s="626" t="s">
        <v>1544</v>
      </c>
      <c r="C415" s="585" t="s">
        <v>984</v>
      </c>
      <c r="D415" s="683">
        <v>0</v>
      </c>
      <c r="E415" s="683">
        <v>0</v>
      </c>
      <c r="F415" s="683">
        <v>0</v>
      </c>
      <c r="G415" s="683">
        <v>0</v>
      </c>
      <c r="H415" s="683">
        <v>0</v>
      </c>
      <c r="I415" s="683">
        <v>0</v>
      </c>
      <c r="J415" s="683">
        <v>0</v>
      </c>
      <c r="K415" s="683">
        <v>0</v>
      </c>
      <c r="L415" s="683">
        <v>0</v>
      </c>
      <c r="M415" s="683">
        <v>0</v>
      </c>
      <c r="N415" s="683">
        <v>0</v>
      </c>
      <c r="O415" s="683">
        <v>0</v>
      </c>
      <c r="P415" s="683">
        <v>0</v>
      </c>
      <c r="Q415" s="683">
        <f t="shared" si="100"/>
        <v>0</v>
      </c>
      <c r="R415" s="710">
        <f t="shared" si="100"/>
        <v>0</v>
      </c>
    </row>
    <row r="416" spans="1:18" ht="15.75" customHeight="1">
      <c r="A416" s="583" t="s">
        <v>1555</v>
      </c>
      <c r="B416" s="626" t="s">
        <v>986</v>
      </c>
      <c r="C416" s="585" t="s">
        <v>984</v>
      </c>
      <c r="D416" s="683">
        <v>0</v>
      </c>
      <c r="E416" s="683">
        <v>0</v>
      </c>
      <c r="F416" s="683">
        <v>0</v>
      </c>
      <c r="G416" s="683">
        <v>0</v>
      </c>
      <c r="H416" s="683">
        <v>0</v>
      </c>
      <c r="I416" s="683">
        <v>0</v>
      </c>
      <c r="J416" s="683">
        <v>0</v>
      </c>
      <c r="K416" s="683">
        <v>0</v>
      </c>
      <c r="L416" s="683">
        <v>0</v>
      </c>
      <c r="M416" s="683">
        <v>0</v>
      </c>
      <c r="N416" s="683">
        <v>0</v>
      </c>
      <c r="O416" s="683">
        <v>0</v>
      </c>
      <c r="P416" s="683">
        <v>0</v>
      </c>
      <c r="Q416" s="683">
        <f t="shared" si="100"/>
        <v>0</v>
      </c>
      <c r="R416" s="710">
        <f t="shared" si="100"/>
        <v>0</v>
      </c>
    </row>
    <row r="417" spans="1:20" ht="15.75" customHeight="1">
      <c r="A417" s="583" t="s">
        <v>1556</v>
      </c>
      <c r="B417" s="626" t="s">
        <v>987</v>
      </c>
      <c r="C417" s="585" t="s">
        <v>984</v>
      </c>
      <c r="D417" s="683">
        <v>0</v>
      </c>
      <c r="E417" s="683">
        <v>0</v>
      </c>
      <c r="F417" s="683">
        <v>0</v>
      </c>
      <c r="G417" s="683">
        <v>0</v>
      </c>
      <c r="H417" s="683">
        <v>0</v>
      </c>
      <c r="I417" s="683">
        <v>0</v>
      </c>
      <c r="J417" s="683">
        <v>0</v>
      </c>
      <c r="K417" s="683">
        <v>0</v>
      </c>
      <c r="L417" s="683">
        <v>0</v>
      </c>
      <c r="M417" s="683">
        <v>0</v>
      </c>
      <c r="N417" s="683">
        <v>0</v>
      </c>
      <c r="O417" s="683">
        <v>0</v>
      </c>
      <c r="P417" s="683">
        <v>0</v>
      </c>
      <c r="Q417" s="683">
        <f t="shared" si="100"/>
        <v>0</v>
      </c>
      <c r="R417" s="710">
        <f t="shared" si="100"/>
        <v>0</v>
      </c>
    </row>
    <row r="418" spans="1:20" ht="15.75" customHeight="1">
      <c r="A418" s="583" t="s">
        <v>1557</v>
      </c>
      <c r="B418" s="626" t="s">
        <v>988</v>
      </c>
      <c r="C418" s="585" t="s">
        <v>984</v>
      </c>
      <c r="D418" s="683">
        <v>0</v>
      </c>
      <c r="E418" s="683">
        <v>0</v>
      </c>
      <c r="F418" s="683">
        <v>0</v>
      </c>
      <c r="G418" s="683">
        <v>0</v>
      </c>
      <c r="H418" s="683">
        <v>0</v>
      </c>
      <c r="I418" s="683">
        <v>0</v>
      </c>
      <c r="J418" s="683">
        <v>0</v>
      </c>
      <c r="K418" s="683">
        <v>0</v>
      </c>
      <c r="L418" s="683">
        <v>0</v>
      </c>
      <c r="M418" s="683">
        <v>0</v>
      </c>
      <c r="N418" s="683">
        <v>0</v>
      </c>
      <c r="O418" s="683">
        <v>0</v>
      </c>
      <c r="P418" s="683">
        <v>0</v>
      </c>
      <c r="Q418" s="683">
        <f t="shared" si="100"/>
        <v>0</v>
      </c>
      <c r="R418" s="710">
        <f t="shared" si="100"/>
        <v>0</v>
      </c>
    </row>
    <row r="419" spans="1:20" ht="15.75" customHeight="1">
      <c r="A419" s="583" t="s">
        <v>775</v>
      </c>
      <c r="B419" s="626" t="s">
        <v>1332</v>
      </c>
      <c r="C419" s="585" t="s">
        <v>984</v>
      </c>
      <c r="D419" s="683">
        <v>0</v>
      </c>
      <c r="E419" s="683">
        <v>0</v>
      </c>
      <c r="F419" s="683">
        <v>0</v>
      </c>
      <c r="G419" s="683">
        <v>0</v>
      </c>
      <c r="H419" s="683">
        <v>0</v>
      </c>
      <c r="I419" s="683">
        <v>0</v>
      </c>
      <c r="J419" s="683">
        <v>0</v>
      </c>
      <c r="K419" s="683">
        <v>0</v>
      </c>
      <c r="L419" s="683">
        <v>0</v>
      </c>
      <c r="M419" s="683">
        <v>0</v>
      </c>
      <c r="N419" s="683">
        <v>0</v>
      </c>
      <c r="O419" s="683">
        <v>0</v>
      </c>
      <c r="P419" s="683">
        <v>0</v>
      </c>
      <c r="Q419" s="683">
        <f t="shared" si="100"/>
        <v>0</v>
      </c>
      <c r="R419" s="710">
        <f t="shared" si="100"/>
        <v>0</v>
      </c>
    </row>
    <row r="420" spans="1:20" ht="15.75" customHeight="1">
      <c r="A420" s="589" t="s">
        <v>776</v>
      </c>
      <c r="B420" s="780" t="s">
        <v>1335</v>
      </c>
      <c r="C420" s="591" t="s">
        <v>984</v>
      </c>
      <c r="D420" s="709">
        <v>0</v>
      </c>
      <c r="E420" s="709">
        <v>0</v>
      </c>
      <c r="F420" s="709">
        <v>0</v>
      </c>
      <c r="G420" s="709">
        <v>0</v>
      </c>
      <c r="H420" s="709">
        <v>0</v>
      </c>
      <c r="I420" s="709">
        <v>0</v>
      </c>
      <c r="J420" s="709">
        <v>0</v>
      </c>
      <c r="K420" s="709">
        <v>0</v>
      </c>
      <c r="L420" s="709">
        <v>0</v>
      </c>
      <c r="M420" s="709">
        <v>0</v>
      </c>
      <c r="N420" s="709">
        <v>0</v>
      </c>
      <c r="O420" s="709">
        <v>0</v>
      </c>
      <c r="P420" s="709">
        <v>0</v>
      </c>
      <c r="Q420" s="709">
        <v>0</v>
      </c>
      <c r="R420" s="711">
        <f>E420+F420</f>
        <v>0</v>
      </c>
    </row>
    <row r="421" spans="1:20" ht="15.75" customHeight="1">
      <c r="A421" s="583" t="s">
        <v>777</v>
      </c>
      <c r="B421" s="626" t="s">
        <v>1338</v>
      </c>
      <c r="C421" s="585" t="s">
        <v>984</v>
      </c>
      <c r="D421" s="683">
        <v>0</v>
      </c>
      <c r="E421" s="683">
        <v>0</v>
      </c>
      <c r="F421" s="683">
        <v>0</v>
      </c>
      <c r="G421" s="683">
        <v>0</v>
      </c>
      <c r="H421" s="683">
        <v>0</v>
      </c>
      <c r="I421" s="683">
        <v>0</v>
      </c>
      <c r="J421" s="683">
        <v>0</v>
      </c>
      <c r="K421" s="683">
        <v>0</v>
      </c>
      <c r="L421" s="683">
        <v>0</v>
      </c>
      <c r="M421" s="683">
        <v>0</v>
      </c>
      <c r="N421" s="683">
        <v>0</v>
      </c>
      <c r="O421" s="683">
        <v>0</v>
      </c>
      <c r="P421" s="683">
        <v>0</v>
      </c>
      <c r="Q421" s="683">
        <f t="shared" ref="Q421:R426" si="101">O421+M421+K421+I421+G421</f>
        <v>0</v>
      </c>
      <c r="R421" s="710">
        <f t="shared" si="101"/>
        <v>0</v>
      </c>
    </row>
    <row r="422" spans="1:20" ht="15.75" customHeight="1">
      <c r="A422" s="583" t="s">
        <v>1558</v>
      </c>
      <c r="B422" s="626" t="s">
        <v>1344</v>
      </c>
      <c r="C422" s="585" t="s">
        <v>984</v>
      </c>
      <c r="D422" s="683">
        <v>0</v>
      </c>
      <c r="E422" s="683">
        <v>0</v>
      </c>
      <c r="F422" s="683">
        <v>0</v>
      </c>
      <c r="G422" s="683">
        <v>0</v>
      </c>
      <c r="H422" s="683">
        <v>0</v>
      </c>
      <c r="I422" s="683">
        <v>0</v>
      </c>
      <c r="J422" s="683">
        <v>0</v>
      </c>
      <c r="K422" s="683">
        <v>0</v>
      </c>
      <c r="L422" s="683">
        <v>0</v>
      </c>
      <c r="M422" s="683">
        <v>0</v>
      </c>
      <c r="N422" s="683">
        <v>0</v>
      </c>
      <c r="O422" s="683">
        <v>0</v>
      </c>
      <c r="P422" s="683">
        <v>0</v>
      </c>
      <c r="Q422" s="683">
        <f t="shared" si="101"/>
        <v>0</v>
      </c>
      <c r="R422" s="710">
        <f t="shared" si="101"/>
        <v>0</v>
      </c>
    </row>
    <row r="423" spans="1:20" ht="15.75" customHeight="1">
      <c r="A423" s="583" t="s">
        <v>1559</v>
      </c>
      <c r="B423" s="626" t="s">
        <v>1347</v>
      </c>
      <c r="C423" s="585" t="s">
        <v>984</v>
      </c>
      <c r="D423" s="683">
        <v>0</v>
      </c>
      <c r="E423" s="683">
        <v>0</v>
      </c>
      <c r="F423" s="683">
        <v>0</v>
      </c>
      <c r="G423" s="683">
        <v>0</v>
      </c>
      <c r="H423" s="683">
        <v>0</v>
      </c>
      <c r="I423" s="683">
        <v>0</v>
      </c>
      <c r="J423" s="683">
        <v>0</v>
      </c>
      <c r="K423" s="683">
        <v>0</v>
      </c>
      <c r="L423" s="683">
        <v>0</v>
      </c>
      <c r="M423" s="683">
        <v>0</v>
      </c>
      <c r="N423" s="683">
        <v>0</v>
      </c>
      <c r="O423" s="683">
        <v>0</v>
      </c>
      <c r="P423" s="683">
        <v>0</v>
      </c>
      <c r="Q423" s="683">
        <f t="shared" si="101"/>
        <v>0</v>
      </c>
      <c r="R423" s="710">
        <f t="shared" si="101"/>
        <v>0</v>
      </c>
    </row>
    <row r="424" spans="1:20" ht="15.75" customHeight="1">
      <c r="A424" s="583" t="s">
        <v>1560</v>
      </c>
      <c r="B424" s="626" t="s">
        <v>1350</v>
      </c>
      <c r="C424" s="585" t="s">
        <v>984</v>
      </c>
      <c r="D424" s="683">
        <v>0</v>
      </c>
      <c r="E424" s="683">
        <v>0</v>
      </c>
      <c r="F424" s="683">
        <v>0</v>
      </c>
      <c r="G424" s="683">
        <v>0</v>
      </c>
      <c r="H424" s="683">
        <v>0</v>
      </c>
      <c r="I424" s="683">
        <v>0</v>
      </c>
      <c r="J424" s="683">
        <v>0</v>
      </c>
      <c r="K424" s="683">
        <v>0</v>
      </c>
      <c r="L424" s="683">
        <v>0</v>
      </c>
      <c r="M424" s="683">
        <v>0</v>
      </c>
      <c r="N424" s="683">
        <v>0</v>
      </c>
      <c r="O424" s="683">
        <v>0</v>
      </c>
      <c r="P424" s="683">
        <v>0</v>
      </c>
      <c r="Q424" s="683">
        <f t="shared" si="101"/>
        <v>0</v>
      </c>
      <c r="R424" s="710">
        <f t="shared" si="101"/>
        <v>0</v>
      </c>
    </row>
    <row r="425" spans="1:20" ht="15.75" customHeight="1">
      <c r="A425" s="583" t="s">
        <v>1561</v>
      </c>
      <c r="B425" s="783" t="s">
        <v>1002</v>
      </c>
      <c r="C425" s="585" t="s">
        <v>984</v>
      </c>
      <c r="D425" s="683">
        <v>0</v>
      </c>
      <c r="E425" s="683">
        <v>0</v>
      </c>
      <c r="F425" s="683">
        <v>0</v>
      </c>
      <c r="G425" s="683">
        <v>0</v>
      </c>
      <c r="H425" s="683">
        <v>0</v>
      </c>
      <c r="I425" s="683">
        <v>0</v>
      </c>
      <c r="J425" s="683">
        <v>0</v>
      </c>
      <c r="K425" s="683">
        <v>0</v>
      </c>
      <c r="L425" s="683">
        <v>0</v>
      </c>
      <c r="M425" s="683">
        <v>0</v>
      </c>
      <c r="N425" s="683">
        <v>0</v>
      </c>
      <c r="O425" s="683">
        <v>0</v>
      </c>
      <c r="P425" s="683">
        <v>0</v>
      </c>
      <c r="Q425" s="683">
        <f t="shared" si="101"/>
        <v>0</v>
      </c>
      <c r="R425" s="710">
        <f t="shared" si="101"/>
        <v>0</v>
      </c>
    </row>
    <row r="426" spans="1:20" ht="15.75" customHeight="1">
      <c r="A426" s="583" t="s">
        <v>1562</v>
      </c>
      <c r="B426" s="783" t="s">
        <v>1004</v>
      </c>
      <c r="C426" s="585" t="s">
        <v>984</v>
      </c>
      <c r="D426" s="683">
        <v>0</v>
      </c>
      <c r="E426" s="683">
        <v>0</v>
      </c>
      <c r="F426" s="683">
        <v>0</v>
      </c>
      <c r="G426" s="683">
        <v>0</v>
      </c>
      <c r="H426" s="683">
        <v>0</v>
      </c>
      <c r="I426" s="683">
        <v>0</v>
      </c>
      <c r="J426" s="683">
        <v>0</v>
      </c>
      <c r="K426" s="683">
        <v>0</v>
      </c>
      <c r="L426" s="683">
        <v>0</v>
      </c>
      <c r="M426" s="683">
        <v>0</v>
      </c>
      <c r="N426" s="683">
        <v>0</v>
      </c>
      <c r="O426" s="683">
        <v>0</v>
      </c>
      <c r="P426" s="683">
        <v>0</v>
      </c>
      <c r="Q426" s="683">
        <f t="shared" si="101"/>
        <v>0</v>
      </c>
      <c r="R426" s="710">
        <f t="shared" si="101"/>
        <v>0</v>
      </c>
    </row>
    <row r="427" spans="1:20" ht="15.75" customHeight="1">
      <c r="A427" s="589" t="s">
        <v>990</v>
      </c>
      <c r="B427" s="686" t="s">
        <v>1563</v>
      </c>
      <c r="C427" s="591" t="s">
        <v>984</v>
      </c>
      <c r="D427" s="633">
        <v>0.21099999999999999</v>
      </c>
      <c r="E427" s="781">
        <v>1.1509999999999998</v>
      </c>
      <c r="F427" s="753">
        <v>0.73</v>
      </c>
      <c r="G427" s="787">
        <v>1.1279999999999999</v>
      </c>
      <c r="H427" s="593">
        <v>0</v>
      </c>
      <c r="I427" s="787">
        <v>1.1279999999999999</v>
      </c>
      <c r="J427" s="593">
        <v>0</v>
      </c>
      <c r="K427" s="787">
        <v>1.119</v>
      </c>
      <c r="L427" s="593">
        <v>0</v>
      </c>
      <c r="M427" s="787">
        <v>1.117</v>
      </c>
      <c r="N427" s="593">
        <v>0</v>
      </c>
      <c r="O427" s="787">
        <v>1.1060000000000001</v>
      </c>
      <c r="P427" s="593">
        <v>0</v>
      </c>
      <c r="Q427" s="787">
        <f>O427+M427+K427+I427+G427</f>
        <v>5.5979999999999999</v>
      </c>
      <c r="R427" s="595">
        <f>P427+N427+L427+J427+H427</f>
        <v>0</v>
      </c>
    </row>
    <row r="428" spans="1:20" ht="15.75" customHeight="1">
      <c r="A428" s="583" t="s">
        <v>992</v>
      </c>
      <c r="B428" s="685" t="s">
        <v>1564</v>
      </c>
      <c r="C428" s="585" t="s">
        <v>984</v>
      </c>
      <c r="D428" s="683">
        <v>0</v>
      </c>
      <c r="E428" s="683">
        <v>0</v>
      </c>
      <c r="F428" s="683">
        <v>0</v>
      </c>
      <c r="G428" s="683">
        <v>0</v>
      </c>
      <c r="H428" s="683">
        <v>0</v>
      </c>
      <c r="I428" s="683">
        <v>0</v>
      </c>
      <c r="J428" s="683">
        <v>0</v>
      </c>
      <c r="K428" s="683">
        <v>0</v>
      </c>
      <c r="L428" s="683">
        <v>0</v>
      </c>
      <c r="M428" s="683">
        <v>0</v>
      </c>
      <c r="N428" s="683">
        <v>0</v>
      </c>
      <c r="O428" s="683">
        <v>0</v>
      </c>
      <c r="P428" s="683">
        <v>0</v>
      </c>
      <c r="Q428" s="683">
        <f t="shared" ref="Q428:R430" si="102">O428+M428+K428+I428+G428</f>
        <v>0</v>
      </c>
      <c r="R428" s="710">
        <f t="shared" si="102"/>
        <v>0</v>
      </c>
    </row>
    <row r="429" spans="1:20" ht="15.75" customHeight="1">
      <c r="A429" s="583" t="s">
        <v>1565</v>
      </c>
      <c r="B429" s="610" t="s">
        <v>1566</v>
      </c>
      <c r="C429" s="585" t="s">
        <v>984</v>
      </c>
      <c r="D429" s="683">
        <v>0</v>
      </c>
      <c r="E429" s="683">
        <v>0</v>
      </c>
      <c r="F429" s="683">
        <v>0</v>
      </c>
      <c r="G429" s="683">
        <v>0</v>
      </c>
      <c r="H429" s="683">
        <v>0</v>
      </c>
      <c r="I429" s="683">
        <v>0</v>
      </c>
      <c r="J429" s="683">
        <v>0</v>
      </c>
      <c r="K429" s="683">
        <v>0</v>
      </c>
      <c r="L429" s="683">
        <v>0</v>
      </c>
      <c r="M429" s="683">
        <v>0</v>
      </c>
      <c r="N429" s="683">
        <v>0</v>
      </c>
      <c r="O429" s="683">
        <v>0</v>
      </c>
      <c r="P429" s="683">
        <v>0</v>
      </c>
      <c r="Q429" s="683">
        <f t="shared" si="102"/>
        <v>0</v>
      </c>
      <c r="R429" s="710">
        <f t="shared" si="102"/>
        <v>0</v>
      </c>
      <c r="S429" s="792"/>
      <c r="T429" s="793"/>
    </row>
    <row r="430" spans="1:20" ht="15.75" customHeight="1">
      <c r="A430" s="583" t="s">
        <v>1567</v>
      </c>
      <c r="B430" s="610" t="s">
        <v>1568</v>
      </c>
      <c r="C430" s="585" t="s">
        <v>984</v>
      </c>
      <c r="D430" s="683">
        <v>0</v>
      </c>
      <c r="E430" s="683">
        <v>0</v>
      </c>
      <c r="F430" s="683">
        <v>0</v>
      </c>
      <c r="G430" s="683">
        <v>0</v>
      </c>
      <c r="H430" s="683">
        <v>0</v>
      </c>
      <c r="I430" s="683">
        <v>0</v>
      </c>
      <c r="J430" s="683">
        <v>0</v>
      </c>
      <c r="K430" s="683">
        <v>0</v>
      </c>
      <c r="L430" s="683">
        <v>0</v>
      </c>
      <c r="M430" s="683">
        <v>0</v>
      </c>
      <c r="N430" s="683">
        <v>0</v>
      </c>
      <c r="O430" s="683">
        <v>0</v>
      </c>
      <c r="P430" s="683">
        <v>0</v>
      </c>
      <c r="Q430" s="683">
        <f t="shared" si="102"/>
        <v>0</v>
      </c>
      <c r="R430" s="710">
        <f t="shared" si="102"/>
        <v>0</v>
      </c>
      <c r="S430" s="794"/>
    </row>
    <row r="431" spans="1:20" ht="15.75" customHeight="1">
      <c r="A431" s="668" t="s">
        <v>1007</v>
      </c>
      <c r="B431" s="774" t="s">
        <v>1569</v>
      </c>
      <c r="C431" s="670" t="s">
        <v>984</v>
      </c>
      <c r="D431" s="795">
        <f>D441</f>
        <v>0.58399999999999996</v>
      </c>
      <c r="E431" s="796">
        <v>0</v>
      </c>
      <c r="F431" s="796">
        <f t="shared" ref="F431:R431" si="103">F441</f>
        <v>2.343</v>
      </c>
      <c r="G431" s="797">
        <f t="shared" si="103"/>
        <v>0</v>
      </c>
      <c r="H431" s="797">
        <f t="shared" si="103"/>
        <v>0</v>
      </c>
      <c r="I431" s="797">
        <f t="shared" si="103"/>
        <v>0</v>
      </c>
      <c r="J431" s="797">
        <f t="shared" si="103"/>
        <v>0</v>
      </c>
      <c r="K431" s="797">
        <f t="shared" si="103"/>
        <v>0</v>
      </c>
      <c r="L431" s="797">
        <f t="shared" si="103"/>
        <v>0</v>
      </c>
      <c r="M431" s="797">
        <f t="shared" si="103"/>
        <v>0</v>
      </c>
      <c r="N431" s="797">
        <f t="shared" si="103"/>
        <v>0</v>
      </c>
      <c r="O431" s="797">
        <f t="shared" si="103"/>
        <v>0</v>
      </c>
      <c r="P431" s="797">
        <f t="shared" si="103"/>
        <v>0</v>
      </c>
      <c r="Q431" s="797">
        <f t="shared" si="103"/>
        <v>0</v>
      </c>
      <c r="R431" s="798">
        <f t="shared" si="103"/>
        <v>2.343</v>
      </c>
    </row>
    <row r="432" spans="1:20" ht="15.75" customHeight="1">
      <c r="A432" s="583" t="s">
        <v>1009</v>
      </c>
      <c r="B432" s="685" t="s">
        <v>1570</v>
      </c>
      <c r="C432" s="585" t="s">
        <v>984</v>
      </c>
      <c r="D432" s="683">
        <v>0</v>
      </c>
      <c r="E432" s="683">
        <v>0</v>
      </c>
      <c r="F432" s="683">
        <v>0</v>
      </c>
      <c r="G432" s="683">
        <v>0</v>
      </c>
      <c r="H432" s="683">
        <v>0</v>
      </c>
      <c r="I432" s="683">
        <v>0</v>
      </c>
      <c r="J432" s="683">
        <v>0</v>
      </c>
      <c r="K432" s="683">
        <v>0</v>
      </c>
      <c r="L432" s="683">
        <v>0</v>
      </c>
      <c r="M432" s="683">
        <v>0</v>
      </c>
      <c r="N432" s="683">
        <v>0</v>
      </c>
      <c r="O432" s="683">
        <v>0</v>
      </c>
      <c r="P432" s="683">
        <v>0</v>
      </c>
      <c r="Q432" s="683">
        <f t="shared" ref="Q432:R447" si="104">O432+M432+K432+I432+G432</f>
        <v>0</v>
      </c>
      <c r="R432" s="710">
        <f t="shared" si="104"/>
        <v>0</v>
      </c>
    </row>
    <row r="433" spans="1:18" ht="15.75" customHeight="1">
      <c r="A433" s="583" t="s">
        <v>1013</v>
      </c>
      <c r="B433" s="685" t="s">
        <v>1571</v>
      </c>
      <c r="C433" s="585" t="s">
        <v>984</v>
      </c>
      <c r="D433" s="683">
        <v>0</v>
      </c>
      <c r="E433" s="683">
        <v>0</v>
      </c>
      <c r="F433" s="683">
        <v>0</v>
      </c>
      <c r="G433" s="683">
        <v>0</v>
      </c>
      <c r="H433" s="683">
        <v>0</v>
      </c>
      <c r="I433" s="683">
        <v>0</v>
      </c>
      <c r="J433" s="683">
        <v>0</v>
      </c>
      <c r="K433" s="683">
        <v>0</v>
      </c>
      <c r="L433" s="683">
        <v>0</v>
      </c>
      <c r="M433" s="683">
        <v>0</v>
      </c>
      <c r="N433" s="683">
        <v>0</v>
      </c>
      <c r="O433" s="683">
        <v>0</v>
      </c>
      <c r="P433" s="683">
        <v>0</v>
      </c>
      <c r="Q433" s="683">
        <f t="shared" si="104"/>
        <v>0</v>
      </c>
      <c r="R433" s="710">
        <f t="shared" si="104"/>
        <v>0</v>
      </c>
    </row>
    <row r="434" spans="1:18" ht="15.75" customHeight="1">
      <c r="A434" s="583" t="s">
        <v>1014</v>
      </c>
      <c r="B434" s="685" t="s">
        <v>1572</v>
      </c>
      <c r="C434" s="585" t="s">
        <v>984</v>
      </c>
      <c r="D434" s="683">
        <v>0</v>
      </c>
      <c r="E434" s="683">
        <v>0</v>
      </c>
      <c r="F434" s="683">
        <v>0</v>
      </c>
      <c r="G434" s="683">
        <v>0</v>
      </c>
      <c r="H434" s="683">
        <v>0</v>
      </c>
      <c r="I434" s="683">
        <v>0</v>
      </c>
      <c r="J434" s="683">
        <v>0</v>
      </c>
      <c r="K434" s="683">
        <v>0</v>
      </c>
      <c r="L434" s="683">
        <v>0</v>
      </c>
      <c r="M434" s="683">
        <v>0</v>
      </c>
      <c r="N434" s="683">
        <v>0</v>
      </c>
      <c r="O434" s="683">
        <v>0</v>
      </c>
      <c r="P434" s="683">
        <v>0</v>
      </c>
      <c r="Q434" s="683">
        <f t="shared" si="104"/>
        <v>0</v>
      </c>
      <c r="R434" s="710">
        <f t="shared" si="104"/>
        <v>0</v>
      </c>
    </row>
    <row r="435" spans="1:18" ht="15.75" customHeight="1">
      <c r="A435" s="583" t="s">
        <v>1015</v>
      </c>
      <c r="B435" s="685" t="s">
        <v>1573</v>
      </c>
      <c r="C435" s="585" t="s">
        <v>984</v>
      </c>
      <c r="D435" s="683">
        <v>0</v>
      </c>
      <c r="E435" s="683">
        <v>0</v>
      </c>
      <c r="F435" s="683">
        <v>0</v>
      </c>
      <c r="G435" s="683">
        <v>0</v>
      </c>
      <c r="H435" s="683">
        <v>0</v>
      </c>
      <c r="I435" s="683">
        <v>0</v>
      </c>
      <c r="J435" s="683">
        <v>0</v>
      </c>
      <c r="K435" s="683">
        <v>0</v>
      </c>
      <c r="L435" s="683">
        <v>0</v>
      </c>
      <c r="M435" s="683">
        <v>0</v>
      </c>
      <c r="N435" s="683">
        <v>0</v>
      </c>
      <c r="O435" s="683">
        <v>0</v>
      </c>
      <c r="P435" s="683">
        <v>0</v>
      </c>
      <c r="Q435" s="683">
        <f t="shared" si="104"/>
        <v>0</v>
      </c>
      <c r="R435" s="710">
        <f t="shared" si="104"/>
        <v>0</v>
      </c>
    </row>
    <row r="436" spans="1:18" ht="15.75" customHeight="1">
      <c r="A436" s="583" t="s">
        <v>1016</v>
      </c>
      <c r="B436" s="685" t="s">
        <v>1574</v>
      </c>
      <c r="C436" s="585" t="s">
        <v>984</v>
      </c>
      <c r="D436" s="683">
        <v>0</v>
      </c>
      <c r="E436" s="683">
        <v>0</v>
      </c>
      <c r="F436" s="683">
        <v>0</v>
      </c>
      <c r="G436" s="683">
        <v>0</v>
      </c>
      <c r="H436" s="683">
        <v>0</v>
      </c>
      <c r="I436" s="683">
        <v>0</v>
      </c>
      <c r="J436" s="683">
        <v>0</v>
      </c>
      <c r="K436" s="683">
        <v>0</v>
      </c>
      <c r="L436" s="683">
        <v>0</v>
      </c>
      <c r="M436" s="683">
        <v>0</v>
      </c>
      <c r="N436" s="683">
        <v>0</v>
      </c>
      <c r="O436" s="683">
        <v>0</v>
      </c>
      <c r="P436" s="683">
        <v>0</v>
      </c>
      <c r="Q436" s="683">
        <f t="shared" si="104"/>
        <v>0</v>
      </c>
      <c r="R436" s="710">
        <f t="shared" si="104"/>
        <v>0</v>
      </c>
    </row>
    <row r="437" spans="1:18" ht="15.75" customHeight="1">
      <c r="A437" s="583" t="s">
        <v>1056</v>
      </c>
      <c r="B437" s="610" t="s">
        <v>1231</v>
      </c>
      <c r="C437" s="585" t="s">
        <v>984</v>
      </c>
      <c r="D437" s="683">
        <v>0</v>
      </c>
      <c r="E437" s="683">
        <v>0</v>
      </c>
      <c r="F437" s="683">
        <v>0</v>
      </c>
      <c r="G437" s="683">
        <v>0</v>
      </c>
      <c r="H437" s="683">
        <v>0</v>
      </c>
      <c r="I437" s="683">
        <v>0</v>
      </c>
      <c r="J437" s="683">
        <v>0</v>
      </c>
      <c r="K437" s="683">
        <v>0</v>
      </c>
      <c r="L437" s="683">
        <v>0</v>
      </c>
      <c r="M437" s="683">
        <v>0</v>
      </c>
      <c r="N437" s="683">
        <v>0</v>
      </c>
      <c r="O437" s="683">
        <v>0</v>
      </c>
      <c r="P437" s="683">
        <v>0</v>
      </c>
      <c r="Q437" s="683">
        <f t="shared" si="104"/>
        <v>0</v>
      </c>
      <c r="R437" s="710">
        <f t="shared" si="104"/>
        <v>0</v>
      </c>
    </row>
    <row r="438" spans="1:18" ht="15.75" customHeight="1">
      <c r="A438" s="583" t="s">
        <v>1575</v>
      </c>
      <c r="B438" s="626" t="s">
        <v>1576</v>
      </c>
      <c r="C438" s="585" t="s">
        <v>984</v>
      </c>
      <c r="D438" s="683">
        <v>0</v>
      </c>
      <c r="E438" s="683">
        <v>0</v>
      </c>
      <c r="F438" s="683">
        <v>0</v>
      </c>
      <c r="G438" s="683">
        <v>0</v>
      </c>
      <c r="H438" s="683">
        <v>0</v>
      </c>
      <c r="I438" s="683">
        <v>0</v>
      </c>
      <c r="J438" s="683">
        <v>0</v>
      </c>
      <c r="K438" s="683">
        <v>0</v>
      </c>
      <c r="L438" s="683">
        <v>0</v>
      </c>
      <c r="M438" s="683">
        <v>0</v>
      </c>
      <c r="N438" s="683">
        <v>0</v>
      </c>
      <c r="O438" s="683">
        <v>0</v>
      </c>
      <c r="P438" s="683">
        <v>0</v>
      </c>
      <c r="Q438" s="683">
        <f t="shared" si="104"/>
        <v>0</v>
      </c>
      <c r="R438" s="710">
        <f t="shared" si="104"/>
        <v>0</v>
      </c>
    </row>
    <row r="439" spans="1:18" ht="15.75" customHeight="1">
      <c r="A439" s="583" t="s">
        <v>1058</v>
      </c>
      <c r="B439" s="610" t="s">
        <v>1233</v>
      </c>
      <c r="C439" s="585" t="s">
        <v>984</v>
      </c>
      <c r="D439" s="683">
        <v>0</v>
      </c>
      <c r="E439" s="683">
        <v>0</v>
      </c>
      <c r="F439" s="683">
        <v>0</v>
      </c>
      <c r="G439" s="683">
        <v>0</v>
      </c>
      <c r="H439" s="683">
        <v>0</v>
      </c>
      <c r="I439" s="683">
        <v>0</v>
      </c>
      <c r="J439" s="683">
        <v>0</v>
      </c>
      <c r="K439" s="683">
        <v>0</v>
      </c>
      <c r="L439" s="683">
        <v>0</v>
      </c>
      <c r="M439" s="683">
        <v>0</v>
      </c>
      <c r="N439" s="683">
        <v>0</v>
      </c>
      <c r="O439" s="683">
        <v>0</v>
      </c>
      <c r="P439" s="683">
        <v>0</v>
      </c>
      <c r="Q439" s="683">
        <f t="shared" si="104"/>
        <v>0</v>
      </c>
      <c r="R439" s="710">
        <f t="shared" si="104"/>
        <v>0</v>
      </c>
    </row>
    <row r="440" spans="1:18" ht="15.75" customHeight="1">
      <c r="A440" s="583" t="s">
        <v>1577</v>
      </c>
      <c r="B440" s="626" t="s">
        <v>1578</v>
      </c>
      <c r="C440" s="585" t="s">
        <v>984</v>
      </c>
      <c r="D440" s="683">
        <v>0</v>
      </c>
      <c r="E440" s="683">
        <v>0</v>
      </c>
      <c r="F440" s="683">
        <v>0</v>
      </c>
      <c r="G440" s="683">
        <v>0</v>
      </c>
      <c r="H440" s="683">
        <v>0</v>
      </c>
      <c r="I440" s="683">
        <v>0</v>
      </c>
      <c r="J440" s="683">
        <v>0</v>
      </c>
      <c r="K440" s="683">
        <v>0</v>
      </c>
      <c r="L440" s="683">
        <v>0</v>
      </c>
      <c r="M440" s="683">
        <v>0</v>
      </c>
      <c r="N440" s="683">
        <v>0</v>
      </c>
      <c r="O440" s="683">
        <v>0</v>
      </c>
      <c r="P440" s="683">
        <v>0</v>
      </c>
      <c r="Q440" s="683">
        <f t="shared" si="104"/>
        <v>0</v>
      </c>
      <c r="R440" s="710">
        <f t="shared" si="104"/>
        <v>0</v>
      </c>
    </row>
    <row r="441" spans="1:18" ht="15.75" customHeight="1">
      <c r="A441" s="589" t="s">
        <v>1017</v>
      </c>
      <c r="B441" s="686" t="s">
        <v>1579</v>
      </c>
      <c r="C441" s="591" t="s">
        <v>984</v>
      </c>
      <c r="D441" s="633">
        <v>0.58399999999999996</v>
      </c>
      <c r="E441" s="633">
        <v>0</v>
      </c>
      <c r="F441" s="633">
        <v>2.343</v>
      </c>
      <c r="G441" s="781">
        <v>0</v>
      </c>
      <c r="H441" s="781">
        <v>0</v>
      </c>
      <c r="I441" s="781">
        <v>0</v>
      </c>
      <c r="J441" s="781">
        <v>0</v>
      </c>
      <c r="K441" s="781">
        <v>0</v>
      </c>
      <c r="L441" s="781">
        <v>0</v>
      </c>
      <c r="M441" s="781">
        <v>0</v>
      </c>
      <c r="N441" s="781">
        <v>0</v>
      </c>
      <c r="O441" s="781">
        <v>0</v>
      </c>
      <c r="P441" s="781">
        <v>0</v>
      </c>
      <c r="Q441" s="781">
        <f t="shared" si="104"/>
        <v>0</v>
      </c>
      <c r="R441" s="799">
        <f>E441+F441</f>
        <v>2.343</v>
      </c>
    </row>
    <row r="442" spans="1:18" ht="15.75" customHeight="1" thickBot="1">
      <c r="A442" s="698" t="s">
        <v>1018</v>
      </c>
      <c r="B442" s="800" t="s">
        <v>1580</v>
      </c>
      <c r="C442" s="801" t="s">
        <v>984</v>
      </c>
      <c r="D442" s="802">
        <v>0</v>
      </c>
      <c r="E442" s="802">
        <v>0</v>
      </c>
      <c r="F442" s="802">
        <v>0</v>
      </c>
      <c r="G442" s="802"/>
      <c r="H442" s="683">
        <v>0</v>
      </c>
      <c r="I442" s="683"/>
      <c r="J442" s="683">
        <v>0</v>
      </c>
      <c r="K442" s="683"/>
      <c r="L442" s="683">
        <v>0</v>
      </c>
      <c r="M442" s="683"/>
      <c r="N442" s="683">
        <v>0</v>
      </c>
      <c r="O442" s="683"/>
      <c r="P442" s="683">
        <v>0</v>
      </c>
      <c r="Q442" s="690">
        <f t="shared" si="104"/>
        <v>0</v>
      </c>
      <c r="R442" s="692">
        <f t="shared" si="104"/>
        <v>0</v>
      </c>
    </row>
    <row r="443" spans="1:18" ht="15.75" customHeight="1">
      <c r="A443" s="693" t="s">
        <v>1076</v>
      </c>
      <c r="B443" s="694" t="s">
        <v>1069</v>
      </c>
      <c r="C443" s="803" t="s">
        <v>857</v>
      </c>
      <c r="D443" s="697">
        <v>0</v>
      </c>
      <c r="E443" s="697">
        <v>0</v>
      </c>
      <c r="F443" s="697">
        <v>0</v>
      </c>
      <c r="G443" s="697">
        <v>0</v>
      </c>
      <c r="H443" s="697">
        <v>0</v>
      </c>
      <c r="I443" s="697">
        <v>0</v>
      </c>
      <c r="J443" s="697">
        <v>0</v>
      </c>
      <c r="K443" s="697">
        <v>0</v>
      </c>
      <c r="L443" s="697">
        <v>0</v>
      </c>
      <c r="M443" s="697">
        <v>0</v>
      </c>
      <c r="N443" s="697">
        <v>0</v>
      </c>
      <c r="O443" s="697">
        <v>0</v>
      </c>
      <c r="P443" s="697">
        <v>0</v>
      </c>
      <c r="Q443" s="696">
        <f t="shared" si="104"/>
        <v>0</v>
      </c>
      <c r="R443" s="804">
        <f t="shared" si="104"/>
        <v>0</v>
      </c>
    </row>
    <row r="444" spans="1:18" ht="15.75" customHeight="1">
      <c r="A444" s="805" t="s">
        <v>1581</v>
      </c>
      <c r="B444" s="685" t="s">
        <v>1582</v>
      </c>
      <c r="C444" s="801" t="s">
        <v>984</v>
      </c>
      <c r="D444" s="683">
        <v>0</v>
      </c>
      <c r="E444" s="683">
        <v>0</v>
      </c>
      <c r="F444" s="683">
        <v>0</v>
      </c>
      <c r="G444" s="683">
        <v>0</v>
      </c>
      <c r="H444" s="683">
        <v>0</v>
      </c>
      <c r="I444" s="683">
        <v>0</v>
      </c>
      <c r="J444" s="683">
        <v>0</v>
      </c>
      <c r="K444" s="683">
        <v>0</v>
      </c>
      <c r="L444" s="683">
        <v>0</v>
      </c>
      <c r="M444" s="683">
        <v>0</v>
      </c>
      <c r="N444" s="683">
        <v>0</v>
      </c>
      <c r="O444" s="683">
        <v>0</v>
      </c>
      <c r="P444" s="683">
        <v>0</v>
      </c>
      <c r="Q444" s="683">
        <f t="shared" si="104"/>
        <v>0</v>
      </c>
      <c r="R444" s="710">
        <f t="shared" si="104"/>
        <v>0</v>
      </c>
    </row>
    <row r="445" spans="1:18" ht="15.75" customHeight="1">
      <c r="A445" s="805" t="s">
        <v>1079</v>
      </c>
      <c r="B445" s="610" t="s">
        <v>1583</v>
      </c>
      <c r="C445" s="801" t="s">
        <v>984</v>
      </c>
      <c r="D445" s="683">
        <v>0</v>
      </c>
      <c r="E445" s="683">
        <v>0</v>
      </c>
      <c r="F445" s="683">
        <v>0</v>
      </c>
      <c r="G445" s="683">
        <v>0</v>
      </c>
      <c r="H445" s="683">
        <v>0</v>
      </c>
      <c r="I445" s="683">
        <v>0</v>
      </c>
      <c r="J445" s="683">
        <v>0</v>
      </c>
      <c r="K445" s="683">
        <v>0</v>
      </c>
      <c r="L445" s="683">
        <v>0</v>
      </c>
      <c r="M445" s="683">
        <v>0</v>
      </c>
      <c r="N445" s="683">
        <v>0</v>
      </c>
      <c r="O445" s="683">
        <v>0</v>
      </c>
      <c r="P445" s="683">
        <v>0</v>
      </c>
      <c r="Q445" s="683">
        <f t="shared" si="104"/>
        <v>0</v>
      </c>
      <c r="R445" s="710">
        <f t="shared" si="104"/>
        <v>0</v>
      </c>
    </row>
    <row r="446" spans="1:18" ht="15.75" customHeight="1">
      <c r="A446" s="805" t="s">
        <v>1080</v>
      </c>
      <c r="B446" s="610" t="s">
        <v>1584</v>
      </c>
      <c r="C446" s="801" t="s">
        <v>984</v>
      </c>
      <c r="D446" s="683">
        <v>0</v>
      </c>
      <c r="E446" s="683">
        <v>0</v>
      </c>
      <c r="F446" s="683">
        <v>0</v>
      </c>
      <c r="G446" s="683">
        <v>0</v>
      </c>
      <c r="H446" s="683">
        <v>0</v>
      </c>
      <c r="I446" s="683">
        <v>0</v>
      </c>
      <c r="J446" s="683">
        <v>0</v>
      </c>
      <c r="K446" s="683">
        <v>0</v>
      </c>
      <c r="L446" s="683">
        <v>0</v>
      </c>
      <c r="M446" s="683">
        <v>0</v>
      </c>
      <c r="N446" s="683">
        <v>0</v>
      </c>
      <c r="O446" s="683">
        <v>0</v>
      </c>
      <c r="P446" s="683">
        <v>0</v>
      </c>
      <c r="Q446" s="683">
        <f t="shared" si="104"/>
        <v>0</v>
      </c>
      <c r="R446" s="710">
        <f t="shared" si="104"/>
        <v>0</v>
      </c>
    </row>
    <row r="447" spans="1:18" ht="15.75" customHeight="1">
      <c r="A447" s="805" t="s">
        <v>1081</v>
      </c>
      <c r="B447" s="610" t="s">
        <v>1585</v>
      </c>
      <c r="C447" s="801" t="s">
        <v>984</v>
      </c>
      <c r="D447" s="683">
        <v>0</v>
      </c>
      <c r="E447" s="683">
        <v>0</v>
      </c>
      <c r="F447" s="683">
        <v>0</v>
      </c>
      <c r="G447" s="683">
        <v>0</v>
      </c>
      <c r="H447" s="683">
        <v>0</v>
      </c>
      <c r="I447" s="683">
        <v>0</v>
      </c>
      <c r="J447" s="683">
        <v>0</v>
      </c>
      <c r="K447" s="683">
        <v>0</v>
      </c>
      <c r="L447" s="683">
        <v>0</v>
      </c>
      <c r="M447" s="683">
        <v>0</v>
      </c>
      <c r="N447" s="683">
        <v>0</v>
      </c>
      <c r="O447" s="683">
        <v>0</v>
      </c>
      <c r="P447" s="683">
        <v>0</v>
      </c>
      <c r="Q447" s="683">
        <f t="shared" si="104"/>
        <v>0</v>
      </c>
      <c r="R447" s="710">
        <f t="shared" si="104"/>
        <v>0</v>
      </c>
    </row>
    <row r="448" spans="1:18" ht="15.75" customHeight="1">
      <c r="A448" s="805" t="s">
        <v>1082</v>
      </c>
      <c r="B448" s="685" t="s">
        <v>1586</v>
      </c>
      <c r="C448" s="806" t="s">
        <v>857</v>
      </c>
      <c r="D448" s="683">
        <v>0</v>
      </c>
      <c r="E448" s="683">
        <v>0</v>
      </c>
      <c r="F448" s="683">
        <v>0</v>
      </c>
      <c r="G448" s="683">
        <v>0</v>
      </c>
      <c r="H448" s="683">
        <v>0</v>
      </c>
      <c r="I448" s="683">
        <v>0</v>
      </c>
      <c r="J448" s="683">
        <v>0</v>
      </c>
      <c r="K448" s="683">
        <v>0</v>
      </c>
      <c r="L448" s="683">
        <v>0</v>
      </c>
      <c r="M448" s="683">
        <v>0</v>
      </c>
      <c r="N448" s="683">
        <v>0</v>
      </c>
      <c r="O448" s="683">
        <v>0</v>
      </c>
      <c r="P448" s="683">
        <v>0</v>
      </c>
      <c r="Q448" s="683">
        <f t="shared" ref="Q448:R451" si="105">O448+M448+K448+I448+G448</f>
        <v>0</v>
      </c>
      <c r="R448" s="710">
        <f t="shared" si="105"/>
        <v>0</v>
      </c>
    </row>
    <row r="449" spans="1:18" ht="15.75" customHeight="1">
      <c r="A449" s="805" t="s">
        <v>1587</v>
      </c>
      <c r="B449" s="610" t="s">
        <v>1588</v>
      </c>
      <c r="C449" s="801" t="s">
        <v>984</v>
      </c>
      <c r="D449" s="683">
        <v>0</v>
      </c>
      <c r="E449" s="683">
        <v>0</v>
      </c>
      <c r="F449" s="683">
        <v>0</v>
      </c>
      <c r="G449" s="683">
        <v>0</v>
      </c>
      <c r="H449" s="683">
        <v>0</v>
      </c>
      <c r="I449" s="683">
        <v>0</v>
      </c>
      <c r="J449" s="683">
        <v>0</v>
      </c>
      <c r="K449" s="683">
        <v>0</v>
      </c>
      <c r="L449" s="683">
        <v>0</v>
      </c>
      <c r="M449" s="683">
        <v>0</v>
      </c>
      <c r="N449" s="683">
        <v>0</v>
      </c>
      <c r="O449" s="683">
        <v>0</v>
      </c>
      <c r="P449" s="683">
        <v>0</v>
      </c>
      <c r="Q449" s="683">
        <f t="shared" si="105"/>
        <v>0</v>
      </c>
      <c r="R449" s="710">
        <f t="shared" si="105"/>
        <v>0</v>
      </c>
    </row>
    <row r="450" spans="1:18" ht="15.75" customHeight="1">
      <c r="A450" s="805" t="s">
        <v>1589</v>
      </c>
      <c r="B450" s="610" t="s">
        <v>1590</v>
      </c>
      <c r="C450" s="801" t="s">
        <v>984</v>
      </c>
      <c r="D450" s="683">
        <v>0</v>
      </c>
      <c r="E450" s="683">
        <v>0</v>
      </c>
      <c r="F450" s="683">
        <v>0</v>
      </c>
      <c r="G450" s="683">
        <v>0</v>
      </c>
      <c r="H450" s="683">
        <v>0</v>
      </c>
      <c r="I450" s="683">
        <v>0</v>
      </c>
      <c r="J450" s="683">
        <v>0</v>
      </c>
      <c r="K450" s="683">
        <v>0</v>
      </c>
      <c r="L450" s="683">
        <v>0</v>
      </c>
      <c r="M450" s="683">
        <v>0</v>
      </c>
      <c r="N450" s="683">
        <v>0</v>
      </c>
      <c r="O450" s="683">
        <v>0</v>
      </c>
      <c r="P450" s="683">
        <v>0</v>
      </c>
      <c r="Q450" s="683">
        <f t="shared" si="105"/>
        <v>0</v>
      </c>
      <c r="R450" s="710">
        <f t="shared" si="105"/>
        <v>0</v>
      </c>
    </row>
    <row r="451" spans="1:18" ht="15.75" customHeight="1" thickBot="1">
      <c r="A451" s="807" t="s">
        <v>1591</v>
      </c>
      <c r="B451" s="808" t="s">
        <v>1592</v>
      </c>
      <c r="C451" s="689" t="s">
        <v>984</v>
      </c>
      <c r="D451" s="690">
        <v>0</v>
      </c>
      <c r="E451" s="690">
        <v>0</v>
      </c>
      <c r="F451" s="690">
        <v>0</v>
      </c>
      <c r="G451" s="690">
        <v>0</v>
      </c>
      <c r="H451" s="690">
        <v>0</v>
      </c>
      <c r="I451" s="690">
        <v>0</v>
      </c>
      <c r="J451" s="690">
        <v>0</v>
      </c>
      <c r="K451" s="690">
        <v>0</v>
      </c>
      <c r="L451" s="690">
        <v>0</v>
      </c>
      <c r="M451" s="690">
        <v>0</v>
      </c>
      <c r="N451" s="690">
        <v>0</v>
      </c>
      <c r="O451" s="690">
        <v>0</v>
      </c>
      <c r="P451" s="690">
        <v>0</v>
      </c>
      <c r="Q451" s="690">
        <f t="shared" si="105"/>
        <v>0</v>
      </c>
      <c r="R451" s="692">
        <f t="shared" si="105"/>
        <v>0</v>
      </c>
    </row>
    <row r="452" spans="1:18">
      <c r="A452" s="809"/>
      <c r="B452" s="810"/>
      <c r="C452" s="811"/>
      <c r="D452" s="613"/>
      <c r="E452" s="613"/>
      <c r="F452" s="613"/>
      <c r="G452" s="613"/>
      <c r="H452" s="613"/>
      <c r="I452" s="613"/>
      <c r="J452" s="613"/>
      <c r="K452" s="613"/>
      <c r="L452" s="613"/>
      <c r="M452" s="613"/>
      <c r="N452" s="613"/>
      <c r="O452" s="613"/>
      <c r="P452" s="613"/>
      <c r="Q452" s="613"/>
      <c r="R452" s="613"/>
    </row>
    <row r="453" spans="1:18">
      <c r="A453" s="809"/>
      <c r="B453" s="810"/>
      <c r="C453" s="811"/>
      <c r="D453" s="613"/>
      <c r="E453" s="613"/>
      <c r="F453" s="613"/>
      <c r="G453" s="613"/>
      <c r="H453" s="613"/>
      <c r="I453" s="613"/>
      <c r="J453" s="613"/>
      <c r="K453" s="613"/>
      <c r="L453" s="613"/>
      <c r="M453" s="613"/>
      <c r="N453" s="613"/>
      <c r="O453" s="613"/>
      <c r="P453" s="613"/>
      <c r="Q453" s="613"/>
      <c r="R453" s="613"/>
    </row>
    <row r="454" spans="1:18">
      <c r="A454" s="812" t="s">
        <v>1593</v>
      </c>
      <c r="B454" s="810"/>
      <c r="C454" s="811"/>
      <c r="D454" s="613"/>
      <c r="E454" s="613"/>
      <c r="F454" s="613"/>
      <c r="G454" s="613"/>
      <c r="H454" s="613"/>
      <c r="I454" s="613"/>
      <c r="J454" s="613"/>
      <c r="K454" s="613"/>
      <c r="L454" s="613"/>
      <c r="M454" s="613"/>
      <c r="N454" s="613"/>
      <c r="O454" s="613"/>
      <c r="P454" s="613"/>
      <c r="Q454" s="613"/>
      <c r="R454" s="613"/>
    </row>
    <row r="455" spans="1:18">
      <c r="A455" s="813" t="s">
        <v>1594</v>
      </c>
      <c r="B455" s="813"/>
      <c r="C455" s="813"/>
      <c r="D455" s="813"/>
      <c r="E455" s="813"/>
      <c r="F455" s="813"/>
      <c r="G455" s="813"/>
      <c r="H455" s="813"/>
      <c r="I455" s="813"/>
      <c r="J455" s="813"/>
      <c r="K455" s="813"/>
      <c r="L455" s="813"/>
      <c r="M455" s="813"/>
      <c r="N455" s="813"/>
      <c r="O455" s="813"/>
      <c r="P455" s="813"/>
      <c r="Q455" s="813"/>
      <c r="R455" s="813"/>
    </row>
    <row r="456" spans="1:18">
      <c r="A456" s="813" t="s">
        <v>1595</v>
      </c>
      <c r="B456" s="813"/>
      <c r="C456" s="813"/>
      <c r="D456" s="813"/>
      <c r="E456" s="813"/>
      <c r="F456" s="813"/>
      <c r="G456" s="813"/>
      <c r="H456" s="813"/>
      <c r="I456" s="813"/>
      <c r="J456" s="813"/>
      <c r="K456" s="813"/>
      <c r="L456" s="813"/>
      <c r="M456" s="813"/>
      <c r="N456" s="813"/>
      <c r="O456" s="813"/>
      <c r="P456" s="813"/>
      <c r="Q456" s="813"/>
      <c r="R456" s="813"/>
    </row>
    <row r="457" spans="1:18">
      <c r="A457" s="813" t="s">
        <v>1596</v>
      </c>
      <c r="B457" s="813"/>
      <c r="C457" s="813"/>
      <c r="D457" s="813"/>
      <c r="E457" s="813"/>
      <c r="F457" s="813"/>
      <c r="G457" s="813"/>
      <c r="H457" s="813"/>
      <c r="I457" s="813"/>
      <c r="J457" s="813"/>
      <c r="K457" s="813"/>
      <c r="L457" s="813"/>
      <c r="M457" s="813"/>
      <c r="N457" s="813"/>
      <c r="O457" s="813"/>
      <c r="P457" s="813"/>
      <c r="Q457" s="813"/>
      <c r="R457" s="813"/>
    </row>
    <row r="458" spans="1:18">
      <c r="A458" s="814" t="s">
        <v>1597</v>
      </c>
      <c r="B458" s="810"/>
      <c r="C458" s="811"/>
      <c r="D458" s="613"/>
      <c r="E458" s="613"/>
      <c r="F458" s="613"/>
      <c r="G458" s="613"/>
      <c r="H458" s="613"/>
      <c r="I458" s="613"/>
      <c r="J458" s="613"/>
      <c r="K458" s="613"/>
      <c r="L458" s="613"/>
      <c r="M458" s="613"/>
      <c r="N458" s="613"/>
      <c r="O458" s="613"/>
      <c r="P458" s="613"/>
      <c r="Q458" s="613"/>
      <c r="R458" s="613"/>
    </row>
    <row r="459" spans="1:18" ht="53.25" customHeight="1">
      <c r="A459" s="815" t="s">
        <v>1598</v>
      </c>
      <c r="B459" s="815"/>
      <c r="C459" s="815"/>
      <c r="D459" s="815"/>
      <c r="E459" s="815"/>
      <c r="F459" s="815"/>
      <c r="G459" s="815"/>
      <c r="H459" s="815"/>
      <c r="I459" s="815"/>
      <c r="J459" s="815"/>
      <c r="K459" s="815"/>
      <c r="L459" s="815"/>
      <c r="M459" s="815"/>
      <c r="N459" s="815"/>
      <c r="O459" s="815"/>
      <c r="P459" s="815"/>
      <c r="Q459" s="815"/>
      <c r="R459" s="815"/>
    </row>
  </sheetData>
  <mergeCells count="32">
    <mergeCell ref="Q370:R370"/>
    <mergeCell ref="A373:B373"/>
    <mergeCell ref="A455:R455"/>
    <mergeCell ref="A456:R456"/>
    <mergeCell ref="A457:R457"/>
    <mergeCell ref="A459:R459"/>
    <mergeCell ref="A318:R318"/>
    <mergeCell ref="A368:R369"/>
    <mergeCell ref="A370:A371"/>
    <mergeCell ref="B370:B371"/>
    <mergeCell ref="C370:C371"/>
    <mergeCell ref="G370:H370"/>
    <mergeCell ref="I370:J370"/>
    <mergeCell ref="K370:L370"/>
    <mergeCell ref="M370:N370"/>
    <mergeCell ref="O370:P370"/>
    <mergeCell ref="K19:L19"/>
    <mergeCell ref="M19:N19"/>
    <mergeCell ref="O19:P19"/>
    <mergeCell ref="Q19:R19"/>
    <mergeCell ref="A22:R22"/>
    <mergeCell ref="A166:R166"/>
    <mergeCell ref="A6:R7"/>
    <mergeCell ref="A12:B12"/>
    <mergeCell ref="A14:B14"/>
    <mergeCell ref="A15:B15"/>
    <mergeCell ref="A18:R18"/>
    <mergeCell ref="A19:A20"/>
    <mergeCell ref="B19:B20"/>
    <mergeCell ref="C19:C20"/>
    <mergeCell ref="G19:H19"/>
    <mergeCell ref="I19:J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F39"/>
  <sheetViews>
    <sheetView view="pageBreakPreview" zoomScale="90" zoomScaleNormal="100" zoomScaleSheetLayoutView="90" workbookViewId="0">
      <selection activeCell="M36" sqref="M36"/>
    </sheetView>
  </sheetViews>
  <sheetFormatPr defaultRowHeight="12"/>
  <cols>
    <col min="1" max="1" width="9.75" style="1" customWidth="1"/>
    <col min="2" max="2" width="33.875" style="1" customWidth="1"/>
    <col min="3" max="3" width="12.75" style="1" customWidth="1"/>
    <col min="4" max="14" width="8.125" style="1" customWidth="1"/>
    <col min="15" max="15" width="10.875" style="1" customWidth="1"/>
    <col min="16" max="19" width="8.125" style="1" customWidth="1"/>
    <col min="20" max="16384" width="9" style="1"/>
  </cols>
  <sheetData>
    <row r="2" spans="1:32" ht="15.75">
      <c r="F2" s="42"/>
      <c r="G2" s="49"/>
      <c r="H2" s="49"/>
      <c r="I2" s="42"/>
    </row>
    <row r="3" spans="1:32">
      <c r="F3" s="33"/>
      <c r="G3" s="33"/>
      <c r="H3" s="33"/>
      <c r="I3" s="33"/>
    </row>
    <row r="4" spans="1:32" ht="18.75">
      <c r="A4" s="50" t="s">
        <v>59</v>
      </c>
      <c r="B4" s="50"/>
      <c r="C4" s="50"/>
      <c r="D4" s="50"/>
      <c r="E4" s="50"/>
      <c r="F4" s="50"/>
      <c r="G4" s="50"/>
      <c r="H4" s="50"/>
      <c r="I4" s="50"/>
      <c r="J4" s="50"/>
      <c r="K4" s="50"/>
      <c r="L4" s="50"/>
      <c r="M4" s="50"/>
      <c r="N4" s="50"/>
      <c r="O4" s="50"/>
      <c r="P4" s="50"/>
      <c r="Q4" s="50"/>
      <c r="R4" s="50"/>
      <c r="S4" s="50"/>
    </row>
    <row r="5" spans="1:32" ht="18.75">
      <c r="A5" s="53" t="s">
        <v>65</v>
      </c>
      <c r="B5" s="53"/>
      <c r="C5" s="53"/>
      <c r="D5" s="53"/>
      <c r="E5" s="53"/>
      <c r="F5" s="53"/>
      <c r="G5" s="53"/>
      <c r="H5" s="53"/>
      <c r="I5" s="53"/>
      <c r="J5" s="53"/>
      <c r="K5" s="53"/>
      <c r="L5" s="53"/>
      <c r="M5" s="53"/>
      <c r="N5" s="53"/>
      <c r="O5" s="53"/>
      <c r="P5" s="53"/>
      <c r="Q5" s="53"/>
      <c r="R5" s="53"/>
      <c r="S5" s="53"/>
    </row>
    <row r="6" spans="1:32" ht="15.75" customHeight="1"/>
    <row r="7" spans="1:32" ht="21.75" customHeight="1">
      <c r="A7" s="51" t="s">
        <v>58</v>
      </c>
      <c r="B7" s="51"/>
      <c r="C7" s="51"/>
      <c r="D7" s="51"/>
      <c r="E7" s="51"/>
      <c r="F7" s="51"/>
      <c r="G7" s="51"/>
      <c r="H7" s="51"/>
      <c r="I7" s="51"/>
      <c r="J7" s="51"/>
      <c r="K7" s="51"/>
      <c r="L7" s="51"/>
      <c r="M7" s="51"/>
      <c r="N7" s="51"/>
      <c r="O7" s="51"/>
      <c r="P7" s="51"/>
      <c r="Q7" s="51"/>
      <c r="R7" s="51"/>
      <c r="S7" s="51"/>
    </row>
    <row r="8" spans="1:32" ht="15.75" customHeight="1">
      <c r="A8" s="52" t="s">
        <v>57</v>
      </c>
      <c r="B8" s="52"/>
      <c r="C8" s="52"/>
      <c r="D8" s="52"/>
      <c r="E8" s="52"/>
      <c r="F8" s="52"/>
      <c r="G8" s="52"/>
      <c r="H8" s="52"/>
      <c r="I8" s="52"/>
      <c r="J8" s="52"/>
      <c r="K8" s="52"/>
      <c r="L8" s="52"/>
      <c r="M8" s="52"/>
      <c r="N8" s="52"/>
      <c r="O8" s="52"/>
      <c r="P8" s="52"/>
      <c r="Q8" s="52"/>
      <c r="R8" s="52"/>
      <c r="S8" s="52"/>
    </row>
    <row r="10" spans="1:32" ht="16.5" customHeight="1">
      <c r="A10" s="51" t="s">
        <v>61</v>
      </c>
      <c r="B10" s="51"/>
      <c r="C10" s="51"/>
      <c r="D10" s="51"/>
      <c r="E10" s="51"/>
      <c r="F10" s="51"/>
      <c r="G10" s="51"/>
      <c r="H10" s="51"/>
      <c r="I10" s="51"/>
      <c r="J10" s="51"/>
      <c r="K10" s="51"/>
      <c r="L10" s="51"/>
      <c r="M10" s="51"/>
      <c r="N10" s="51"/>
      <c r="O10" s="51"/>
      <c r="P10" s="51"/>
      <c r="Q10" s="51"/>
      <c r="R10" s="51"/>
      <c r="S10" s="51"/>
    </row>
    <row r="11" spans="1:32" ht="15" customHeight="1">
      <c r="A11" s="43"/>
      <c r="B11" s="43"/>
      <c r="C11" s="43"/>
      <c r="D11" s="43"/>
      <c r="E11" s="43"/>
      <c r="F11" s="43"/>
      <c r="G11" s="43"/>
      <c r="H11" s="43"/>
      <c r="I11" s="43"/>
      <c r="J11" s="37"/>
      <c r="K11" s="37"/>
      <c r="L11" s="37"/>
      <c r="M11" s="37"/>
      <c r="N11" s="37"/>
      <c r="O11" s="37"/>
      <c r="P11" s="43"/>
      <c r="Q11" s="43"/>
      <c r="R11" s="43"/>
      <c r="S11" s="43"/>
    </row>
    <row r="12" spans="1:32" s="33" customFormat="1" ht="15.75" customHeight="1">
      <c r="A12" s="54" t="s">
        <v>66</v>
      </c>
      <c r="B12" s="54"/>
      <c r="C12" s="54"/>
      <c r="D12" s="54"/>
      <c r="E12" s="54"/>
      <c r="F12" s="54"/>
      <c r="G12" s="54"/>
      <c r="H12" s="54"/>
      <c r="I12" s="54"/>
      <c r="J12" s="54"/>
      <c r="K12" s="54"/>
      <c r="L12" s="54"/>
      <c r="M12" s="54"/>
      <c r="N12" s="54"/>
      <c r="O12" s="54"/>
      <c r="P12" s="54"/>
      <c r="Q12" s="54"/>
      <c r="R12" s="54"/>
      <c r="S12" s="54"/>
      <c r="T12" s="34"/>
      <c r="U12" s="34"/>
      <c r="V12" s="34"/>
      <c r="W12" s="34"/>
      <c r="X12" s="34"/>
      <c r="Y12" s="34"/>
      <c r="Z12" s="34"/>
      <c r="AA12" s="34"/>
      <c r="AB12" s="34"/>
      <c r="AC12" s="34"/>
      <c r="AD12" s="34"/>
      <c r="AE12" s="34"/>
      <c r="AF12" s="34"/>
    </row>
    <row r="13" spans="1:32" s="33" customFormat="1" ht="15.75" customHeight="1">
      <c r="A13" s="55" t="s">
        <v>56</v>
      </c>
      <c r="B13" s="55"/>
      <c r="C13" s="55"/>
      <c r="D13" s="55"/>
      <c r="E13" s="55"/>
      <c r="F13" s="55"/>
      <c r="G13" s="55"/>
      <c r="H13" s="55"/>
      <c r="I13" s="55"/>
      <c r="J13" s="55"/>
      <c r="K13" s="55"/>
      <c r="L13" s="55"/>
      <c r="M13" s="55"/>
      <c r="N13" s="55"/>
      <c r="O13" s="55"/>
      <c r="P13" s="55"/>
      <c r="Q13" s="55"/>
      <c r="R13" s="55"/>
      <c r="S13" s="55"/>
      <c r="T13" s="35"/>
      <c r="U13" s="35"/>
      <c r="V13" s="35"/>
      <c r="W13" s="35"/>
      <c r="X13" s="35"/>
      <c r="Y13" s="35"/>
      <c r="Z13" s="35"/>
      <c r="AA13" s="35"/>
      <c r="AB13" s="35"/>
      <c r="AC13" s="35"/>
      <c r="AD13" s="35"/>
      <c r="AE13" s="35"/>
      <c r="AF13" s="35"/>
    </row>
    <row r="14" spans="1:32" s="33" customFormat="1" ht="15.75" customHeight="1">
      <c r="A14" s="54"/>
      <c r="B14" s="54"/>
      <c r="C14" s="54"/>
      <c r="D14" s="54"/>
      <c r="E14" s="54"/>
      <c r="F14" s="54"/>
      <c r="G14" s="54"/>
      <c r="H14" s="54"/>
      <c r="I14" s="54"/>
      <c r="J14" s="54"/>
      <c r="K14" s="54"/>
      <c r="L14" s="54"/>
      <c r="M14" s="54"/>
      <c r="N14" s="54"/>
      <c r="O14" s="54"/>
      <c r="P14" s="54"/>
      <c r="Q14" s="54"/>
      <c r="R14" s="54"/>
      <c r="S14" s="54"/>
      <c r="T14" s="34"/>
      <c r="U14" s="34"/>
      <c r="V14" s="34"/>
      <c r="W14" s="34"/>
      <c r="X14" s="34"/>
      <c r="Y14" s="34"/>
      <c r="Z14" s="34"/>
      <c r="AA14" s="34"/>
      <c r="AB14" s="34"/>
      <c r="AC14" s="34"/>
      <c r="AD14" s="34"/>
      <c r="AE14" s="34"/>
      <c r="AF14" s="34"/>
    </row>
    <row r="15" spans="1:32" s="32" customFormat="1" ht="33.75" customHeight="1">
      <c r="A15" s="48" t="s">
        <v>55</v>
      </c>
      <c r="B15" s="48" t="s">
        <v>54</v>
      </c>
      <c r="C15" s="48" t="s">
        <v>53</v>
      </c>
      <c r="D15" s="48" t="s">
        <v>52</v>
      </c>
      <c r="E15" s="48"/>
      <c r="F15" s="48"/>
      <c r="G15" s="48"/>
      <c r="H15" s="48"/>
      <c r="I15" s="48"/>
      <c r="J15" s="48"/>
      <c r="K15" s="48"/>
      <c r="L15" s="48"/>
      <c r="M15" s="48"/>
      <c r="N15" s="48"/>
      <c r="O15" s="48"/>
      <c r="P15" s="48"/>
      <c r="Q15" s="48"/>
      <c r="R15" s="48"/>
      <c r="S15" s="48"/>
    </row>
    <row r="16" spans="1:32" ht="205.5" customHeight="1">
      <c r="A16" s="48"/>
      <c r="B16" s="48"/>
      <c r="C16" s="48"/>
      <c r="D16" s="48" t="s">
        <v>51</v>
      </c>
      <c r="E16" s="48"/>
      <c r="F16" s="48" t="s">
        <v>50</v>
      </c>
      <c r="G16" s="48"/>
      <c r="H16" s="48"/>
      <c r="I16" s="48"/>
      <c r="J16" s="48" t="s">
        <v>49</v>
      </c>
      <c r="K16" s="48"/>
      <c r="L16" s="48" t="s">
        <v>48</v>
      </c>
      <c r="M16" s="48"/>
      <c r="N16" s="48" t="s">
        <v>47</v>
      </c>
      <c r="O16" s="48"/>
      <c r="P16" s="48" t="s">
        <v>46</v>
      </c>
      <c r="Q16" s="48"/>
      <c r="R16" s="48" t="s">
        <v>45</v>
      </c>
      <c r="S16" s="48"/>
    </row>
    <row r="17" spans="1:19" s="31" customFormat="1" ht="192" customHeight="1">
      <c r="A17" s="48"/>
      <c r="B17" s="48"/>
      <c r="C17" s="48"/>
      <c r="D17" s="56" t="s">
        <v>41</v>
      </c>
      <c r="E17" s="56"/>
      <c r="F17" s="56" t="s">
        <v>44</v>
      </c>
      <c r="G17" s="56"/>
      <c r="H17" s="56" t="s">
        <v>43</v>
      </c>
      <c r="I17" s="56"/>
      <c r="J17" s="56" t="s">
        <v>41</v>
      </c>
      <c r="K17" s="56"/>
      <c r="L17" s="56" t="s">
        <v>41</v>
      </c>
      <c r="M17" s="56"/>
      <c r="N17" s="56" t="s">
        <v>41</v>
      </c>
      <c r="O17" s="56"/>
      <c r="P17" s="56" t="s">
        <v>42</v>
      </c>
      <c r="Q17" s="56"/>
      <c r="R17" s="56" t="s">
        <v>41</v>
      </c>
      <c r="S17" s="56"/>
    </row>
    <row r="18" spans="1:19" ht="128.25" customHeight="1">
      <c r="A18" s="48"/>
      <c r="B18" s="48"/>
      <c r="C18" s="48"/>
      <c r="D18" s="30" t="s">
        <v>40</v>
      </c>
      <c r="E18" s="30" t="s">
        <v>39</v>
      </c>
      <c r="F18" s="30" t="s">
        <v>40</v>
      </c>
      <c r="G18" s="30" t="s">
        <v>39</v>
      </c>
      <c r="H18" s="30" t="s">
        <v>40</v>
      </c>
      <c r="I18" s="30" t="s">
        <v>39</v>
      </c>
      <c r="J18" s="30" t="s">
        <v>40</v>
      </c>
      <c r="K18" s="30" t="s">
        <v>39</v>
      </c>
      <c r="L18" s="30" t="s">
        <v>40</v>
      </c>
      <c r="M18" s="30" t="s">
        <v>39</v>
      </c>
      <c r="N18" s="30" t="s">
        <v>40</v>
      </c>
      <c r="O18" s="30" t="s">
        <v>39</v>
      </c>
      <c r="P18" s="30" t="s">
        <v>40</v>
      </c>
      <c r="Q18" s="30" t="s">
        <v>39</v>
      </c>
      <c r="R18" s="30" t="s">
        <v>40</v>
      </c>
      <c r="S18" s="30" t="s">
        <v>39</v>
      </c>
    </row>
    <row r="19" spans="1:19" s="16" customFormat="1" ht="15.75">
      <c r="A19" s="28">
        <v>1</v>
      </c>
      <c r="B19" s="29">
        <v>2</v>
      </c>
      <c r="C19" s="28">
        <v>3</v>
      </c>
      <c r="D19" s="27" t="s">
        <v>38</v>
      </c>
      <c r="E19" s="27" t="s">
        <v>37</v>
      </c>
      <c r="F19" s="27" t="s">
        <v>36</v>
      </c>
      <c r="G19" s="27" t="s">
        <v>35</v>
      </c>
      <c r="H19" s="27" t="s">
        <v>34</v>
      </c>
      <c r="I19" s="27" t="s">
        <v>33</v>
      </c>
      <c r="J19" s="27" t="s">
        <v>32</v>
      </c>
      <c r="K19" s="27" t="s">
        <v>31</v>
      </c>
      <c r="L19" s="27" t="s">
        <v>30</v>
      </c>
      <c r="M19" s="27" t="s">
        <v>29</v>
      </c>
      <c r="N19" s="27" t="s">
        <v>28</v>
      </c>
      <c r="O19" s="27" t="s">
        <v>27</v>
      </c>
      <c r="P19" s="27" t="s">
        <v>26</v>
      </c>
      <c r="Q19" s="27" t="s">
        <v>25</v>
      </c>
      <c r="R19" s="27" t="s">
        <v>24</v>
      </c>
      <c r="S19" s="27" t="s">
        <v>23</v>
      </c>
    </row>
    <row r="20" spans="1:19" s="16" customFormat="1" ht="31.5">
      <c r="A20" s="26" t="s">
        <v>22</v>
      </c>
      <c r="B20" s="25" t="s">
        <v>21</v>
      </c>
      <c r="C20" s="24"/>
      <c r="D20" s="57">
        <f t="shared" ref="D20:R20" si="0">SUM(D21:D23)</f>
        <v>0</v>
      </c>
      <c r="E20" s="57">
        <f t="shared" si="0"/>
        <v>0</v>
      </c>
      <c r="F20" s="57">
        <f t="shared" si="0"/>
        <v>2</v>
      </c>
      <c r="G20" s="57">
        <f t="shared" si="0"/>
        <v>0</v>
      </c>
      <c r="H20" s="57">
        <f t="shared" si="0"/>
        <v>0.25</v>
      </c>
      <c r="I20" s="57">
        <f t="shared" si="0"/>
        <v>0</v>
      </c>
      <c r="J20" s="57">
        <f t="shared" si="0"/>
        <v>0</v>
      </c>
      <c r="K20" s="57">
        <f t="shared" si="0"/>
        <v>0</v>
      </c>
      <c r="L20" s="57">
        <f t="shared" si="0"/>
        <v>0</v>
      </c>
      <c r="M20" s="57">
        <f t="shared" si="0"/>
        <v>0</v>
      </c>
      <c r="N20" s="57">
        <f t="shared" si="0"/>
        <v>0</v>
      </c>
      <c r="O20" s="57">
        <f t="shared" si="0"/>
        <v>0</v>
      </c>
      <c r="P20" s="57">
        <f t="shared" si="0"/>
        <v>0</v>
      </c>
      <c r="Q20" s="57">
        <f t="shared" si="0"/>
        <v>0</v>
      </c>
      <c r="R20" s="57">
        <f t="shared" si="0"/>
        <v>0</v>
      </c>
      <c r="S20" s="57"/>
    </row>
    <row r="21" spans="1:19" s="16" customFormat="1" ht="31.5">
      <c r="A21" s="15" t="s">
        <v>20</v>
      </c>
      <c r="B21" s="14" t="s">
        <v>19</v>
      </c>
      <c r="C21" s="13"/>
      <c r="D21" s="58">
        <f t="shared" ref="D21:S21" si="1">D24</f>
        <v>0</v>
      </c>
      <c r="E21" s="58">
        <f t="shared" si="1"/>
        <v>0</v>
      </c>
      <c r="F21" s="58">
        <f t="shared" si="1"/>
        <v>0</v>
      </c>
      <c r="G21" s="58">
        <f t="shared" si="1"/>
        <v>0</v>
      </c>
      <c r="H21" s="58">
        <f t="shared" si="1"/>
        <v>0</v>
      </c>
      <c r="I21" s="58">
        <f t="shared" si="1"/>
        <v>0</v>
      </c>
      <c r="J21" s="58">
        <f t="shared" si="1"/>
        <v>0</v>
      </c>
      <c r="K21" s="58">
        <f t="shared" si="1"/>
        <v>0</v>
      </c>
      <c r="L21" s="58">
        <f t="shared" si="1"/>
        <v>0</v>
      </c>
      <c r="M21" s="58">
        <f t="shared" si="1"/>
        <v>0</v>
      </c>
      <c r="N21" s="58">
        <f t="shared" si="1"/>
        <v>0</v>
      </c>
      <c r="O21" s="58">
        <f t="shared" si="1"/>
        <v>0</v>
      </c>
      <c r="P21" s="58">
        <f t="shared" si="1"/>
        <v>0</v>
      </c>
      <c r="Q21" s="58">
        <f t="shared" si="1"/>
        <v>0</v>
      </c>
      <c r="R21" s="58">
        <f t="shared" si="1"/>
        <v>0</v>
      </c>
      <c r="S21" s="58">
        <f t="shared" si="1"/>
        <v>0</v>
      </c>
    </row>
    <row r="22" spans="1:19" s="16" customFormat="1" ht="31.5">
      <c r="A22" s="15" t="s">
        <v>18</v>
      </c>
      <c r="B22" s="14" t="s">
        <v>17</v>
      </c>
      <c r="C22" s="13"/>
      <c r="D22" s="58">
        <f t="shared" ref="D22:S22" si="2">D26</f>
        <v>0</v>
      </c>
      <c r="E22" s="58">
        <f t="shared" si="2"/>
        <v>0</v>
      </c>
      <c r="F22" s="58">
        <f t="shared" si="2"/>
        <v>2</v>
      </c>
      <c r="G22" s="58">
        <f t="shared" si="2"/>
        <v>0</v>
      </c>
      <c r="H22" s="58">
        <f t="shared" si="2"/>
        <v>0</v>
      </c>
      <c r="I22" s="58">
        <f t="shared" si="2"/>
        <v>0</v>
      </c>
      <c r="J22" s="58">
        <f t="shared" si="2"/>
        <v>0</v>
      </c>
      <c r="K22" s="58">
        <f t="shared" si="2"/>
        <v>0</v>
      </c>
      <c r="L22" s="58">
        <f t="shared" si="2"/>
        <v>0</v>
      </c>
      <c r="M22" s="58">
        <f t="shared" si="2"/>
        <v>0</v>
      </c>
      <c r="N22" s="58">
        <f t="shared" si="2"/>
        <v>0</v>
      </c>
      <c r="O22" s="58">
        <f t="shared" si="2"/>
        <v>0</v>
      </c>
      <c r="P22" s="58">
        <f t="shared" si="2"/>
        <v>0</v>
      </c>
      <c r="Q22" s="58">
        <f t="shared" si="2"/>
        <v>0</v>
      </c>
      <c r="R22" s="58">
        <f t="shared" si="2"/>
        <v>0</v>
      </c>
      <c r="S22" s="58">
        <f t="shared" si="2"/>
        <v>0</v>
      </c>
    </row>
    <row r="23" spans="1:19" s="16" customFormat="1" ht="31.5">
      <c r="A23" s="15" t="s">
        <v>16</v>
      </c>
      <c r="B23" s="14" t="s">
        <v>15</v>
      </c>
      <c r="C23" s="13"/>
      <c r="D23" s="58">
        <f t="shared" ref="D23:S23" si="3">D30</f>
        <v>0</v>
      </c>
      <c r="E23" s="58">
        <f t="shared" si="3"/>
        <v>0</v>
      </c>
      <c r="F23" s="58">
        <f t="shared" si="3"/>
        <v>0</v>
      </c>
      <c r="G23" s="58">
        <f t="shared" si="3"/>
        <v>0</v>
      </c>
      <c r="H23" s="58">
        <f t="shared" si="3"/>
        <v>0.25</v>
      </c>
      <c r="I23" s="58">
        <f t="shared" si="3"/>
        <v>0</v>
      </c>
      <c r="J23" s="58">
        <f t="shared" si="3"/>
        <v>0</v>
      </c>
      <c r="K23" s="58">
        <f t="shared" si="3"/>
        <v>0</v>
      </c>
      <c r="L23" s="58">
        <f t="shared" si="3"/>
        <v>0</v>
      </c>
      <c r="M23" s="58">
        <f t="shared" si="3"/>
        <v>0</v>
      </c>
      <c r="N23" s="58">
        <f t="shared" si="3"/>
        <v>0</v>
      </c>
      <c r="O23" s="58">
        <f t="shared" si="3"/>
        <v>0</v>
      </c>
      <c r="P23" s="58">
        <f t="shared" si="3"/>
        <v>0</v>
      </c>
      <c r="Q23" s="58">
        <f t="shared" si="3"/>
        <v>0</v>
      </c>
      <c r="R23" s="58">
        <f t="shared" si="3"/>
        <v>0</v>
      </c>
      <c r="S23" s="58">
        <f t="shared" si="3"/>
        <v>0</v>
      </c>
    </row>
    <row r="24" spans="1:19" s="16" customFormat="1" ht="31.5">
      <c r="A24" s="10">
        <v>0</v>
      </c>
      <c r="B24" s="18" t="s">
        <v>14</v>
      </c>
      <c r="C24" s="21"/>
      <c r="D24" s="22">
        <v>0</v>
      </c>
      <c r="E24" s="22">
        <v>0</v>
      </c>
      <c r="F24" s="22">
        <v>0</v>
      </c>
      <c r="G24" s="22">
        <v>0</v>
      </c>
      <c r="H24" s="22">
        <v>0</v>
      </c>
      <c r="I24" s="22">
        <v>0</v>
      </c>
      <c r="J24" s="22">
        <v>0</v>
      </c>
      <c r="K24" s="22">
        <v>0</v>
      </c>
      <c r="L24" s="22">
        <v>0</v>
      </c>
      <c r="M24" s="22">
        <v>0</v>
      </c>
      <c r="N24" s="22">
        <v>0</v>
      </c>
      <c r="O24" s="22">
        <v>0</v>
      </c>
      <c r="P24" s="22">
        <v>0</v>
      </c>
      <c r="Q24" s="22">
        <v>0</v>
      </c>
      <c r="R24" s="22">
        <v>0</v>
      </c>
      <c r="S24" s="22">
        <v>0</v>
      </c>
    </row>
    <row r="25" spans="1:19" s="16" customFormat="1" ht="15.75">
      <c r="A25" s="10">
        <v>0</v>
      </c>
      <c r="B25" s="18" t="str">
        <f>'[1]1(2017)'!B25</f>
        <v>Республика Марий Эл</v>
      </c>
      <c r="C25" s="21"/>
      <c r="D25" s="27"/>
      <c r="E25" s="27"/>
      <c r="F25" s="20"/>
      <c r="G25" s="20"/>
      <c r="H25" s="27"/>
      <c r="I25" s="27"/>
      <c r="J25" s="27"/>
      <c r="K25" s="27"/>
      <c r="L25" s="27"/>
      <c r="M25" s="27"/>
      <c r="N25" s="27"/>
      <c r="O25" s="27"/>
      <c r="P25" s="27"/>
      <c r="Q25" s="27"/>
      <c r="R25" s="27"/>
      <c r="S25" s="27"/>
    </row>
    <row r="26" spans="1:19" s="16" customFormat="1" ht="47.25">
      <c r="A26" s="15" t="s">
        <v>12</v>
      </c>
      <c r="B26" s="14" t="s">
        <v>11</v>
      </c>
      <c r="C26" s="13"/>
      <c r="D26" s="12">
        <f t="shared" ref="D26:S26" si="4">D27</f>
        <v>0</v>
      </c>
      <c r="E26" s="12">
        <f t="shared" si="4"/>
        <v>0</v>
      </c>
      <c r="F26" s="12">
        <f t="shared" si="4"/>
        <v>2</v>
      </c>
      <c r="G26" s="12">
        <f t="shared" si="4"/>
        <v>0</v>
      </c>
      <c r="H26" s="12">
        <f t="shared" si="4"/>
        <v>0</v>
      </c>
      <c r="I26" s="12">
        <f t="shared" si="4"/>
        <v>0</v>
      </c>
      <c r="J26" s="12">
        <f t="shared" si="4"/>
        <v>0</v>
      </c>
      <c r="K26" s="12">
        <f t="shared" si="4"/>
        <v>0</v>
      </c>
      <c r="L26" s="12">
        <f t="shared" si="4"/>
        <v>0</v>
      </c>
      <c r="M26" s="12">
        <f t="shared" si="4"/>
        <v>0</v>
      </c>
      <c r="N26" s="12">
        <f t="shared" si="4"/>
        <v>0</v>
      </c>
      <c r="O26" s="12">
        <f t="shared" si="4"/>
        <v>0</v>
      </c>
      <c r="P26" s="12">
        <f t="shared" si="4"/>
        <v>0</v>
      </c>
      <c r="Q26" s="12">
        <f t="shared" si="4"/>
        <v>0</v>
      </c>
      <c r="R26" s="12">
        <f t="shared" si="4"/>
        <v>0</v>
      </c>
      <c r="S26" s="12">
        <f t="shared" si="4"/>
        <v>0</v>
      </c>
    </row>
    <row r="27" spans="1:19" s="16" customFormat="1" ht="31.5">
      <c r="A27" s="15" t="s">
        <v>10</v>
      </c>
      <c r="B27" s="14" t="s">
        <v>9</v>
      </c>
      <c r="C27" s="13"/>
      <c r="D27" s="12">
        <f t="shared" ref="D27:S27" si="5">SUM(D28)</f>
        <v>0</v>
      </c>
      <c r="E27" s="12">
        <f t="shared" si="5"/>
        <v>0</v>
      </c>
      <c r="F27" s="12">
        <f t="shared" si="5"/>
        <v>2</v>
      </c>
      <c r="G27" s="12">
        <f t="shared" si="5"/>
        <v>0</v>
      </c>
      <c r="H27" s="12">
        <f t="shared" si="5"/>
        <v>0</v>
      </c>
      <c r="I27" s="12">
        <f t="shared" si="5"/>
        <v>0</v>
      </c>
      <c r="J27" s="12">
        <f t="shared" si="5"/>
        <v>0</v>
      </c>
      <c r="K27" s="12">
        <f t="shared" si="5"/>
        <v>0</v>
      </c>
      <c r="L27" s="12">
        <f t="shared" si="5"/>
        <v>0</v>
      </c>
      <c r="M27" s="12">
        <f t="shared" si="5"/>
        <v>0</v>
      </c>
      <c r="N27" s="12">
        <f t="shared" si="5"/>
        <v>0</v>
      </c>
      <c r="O27" s="12">
        <f t="shared" si="5"/>
        <v>0</v>
      </c>
      <c r="P27" s="12">
        <f t="shared" si="5"/>
        <v>0</v>
      </c>
      <c r="Q27" s="12">
        <f t="shared" si="5"/>
        <v>0</v>
      </c>
      <c r="R27" s="12">
        <f t="shared" si="5"/>
        <v>0</v>
      </c>
      <c r="S27" s="12">
        <f t="shared" si="5"/>
        <v>0</v>
      </c>
    </row>
    <row r="28" spans="1:19" s="16" customFormat="1" ht="141.75">
      <c r="A28" s="10" t="s">
        <v>8</v>
      </c>
      <c r="B28" s="18" t="s">
        <v>7</v>
      </c>
      <c r="C28" s="11" t="s">
        <v>67</v>
      </c>
      <c r="D28" s="17">
        <v>0</v>
      </c>
      <c r="E28" s="17">
        <v>0</v>
      </c>
      <c r="F28" s="17">
        <v>2</v>
      </c>
      <c r="G28" s="17">
        <v>0</v>
      </c>
      <c r="H28" s="17">
        <v>0</v>
      </c>
      <c r="I28" s="17">
        <v>0</v>
      </c>
      <c r="J28" s="17">
        <v>0</v>
      </c>
      <c r="K28" s="17">
        <v>0</v>
      </c>
      <c r="L28" s="17">
        <v>0</v>
      </c>
      <c r="M28" s="17">
        <v>0</v>
      </c>
      <c r="N28" s="17">
        <v>0</v>
      </c>
      <c r="O28" s="17">
        <v>0</v>
      </c>
      <c r="P28" s="17">
        <v>0</v>
      </c>
      <c r="Q28" s="17">
        <v>0</v>
      </c>
      <c r="R28" s="17">
        <v>0</v>
      </c>
      <c r="S28" s="17">
        <v>0</v>
      </c>
    </row>
    <row r="29" spans="1:19" s="16" customFormat="1" ht="15.75" hidden="1">
      <c r="A29" s="10"/>
      <c r="B29" s="59"/>
      <c r="C29" s="60"/>
      <c r="D29" s="17"/>
      <c r="E29" s="17"/>
      <c r="F29" s="17"/>
      <c r="G29" s="17"/>
      <c r="H29" s="17"/>
      <c r="I29" s="17"/>
      <c r="J29" s="17"/>
      <c r="K29" s="17"/>
      <c r="L29" s="17"/>
      <c r="M29" s="17"/>
      <c r="N29" s="17"/>
      <c r="O29" s="17"/>
      <c r="P29" s="17"/>
      <c r="Q29" s="17"/>
      <c r="R29" s="17"/>
      <c r="S29" s="17"/>
    </row>
    <row r="30" spans="1:19" ht="31.5">
      <c r="A30" s="15" t="s">
        <v>5</v>
      </c>
      <c r="B30" s="14" t="s">
        <v>4</v>
      </c>
      <c r="C30" s="13"/>
      <c r="D30" s="12">
        <f t="shared" ref="D30:S30" si="6">SUM(D31:D31)</f>
        <v>0</v>
      </c>
      <c r="E30" s="12">
        <f t="shared" si="6"/>
        <v>0</v>
      </c>
      <c r="F30" s="12">
        <f t="shared" si="6"/>
        <v>0</v>
      </c>
      <c r="G30" s="12">
        <f t="shared" si="6"/>
        <v>0</v>
      </c>
      <c r="H30" s="12">
        <f t="shared" si="6"/>
        <v>0.25</v>
      </c>
      <c r="I30" s="12">
        <f t="shared" si="6"/>
        <v>0</v>
      </c>
      <c r="J30" s="12">
        <f t="shared" si="6"/>
        <v>0</v>
      </c>
      <c r="K30" s="12">
        <f t="shared" si="6"/>
        <v>0</v>
      </c>
      <c r="L30" s="12">
        <f t="shared" si="6"/>
        <v>0</v>
      </c>
      <c r="M30" s="12">
        <f t="shared" si="6"/>
        <v>0</v>
      </c>
      <c r="N30" s="12">
        <f t="shared" si="6"/>
        <v>0</v>
      </c>
      <c r="O30" s="12">
        <f t="shared" si="6"/>
        <v>0</v>
      </c>
      <c r="P30" s="12">
        <f t="shared" si="6"/>
        <v>0</v>
      </c>
      <c r="Q30" s="12">
        <f t="shared" si="6"/>
        <v>0</v>
      </c>
      <c r="R30" s="12">
        <f t="shared" si="6"/>
        <v>0</v>
      </c>
      <c r="S30" s="12">
        <f t="shared" si="6"/>
        <v>0</v>
      </c>
    </row>
    <row r="31" spans="1:19" ht="63">
      <c r="A31" s="10" t="s">
        <v>3</v>
      </c>
      <c r="B31" s="39" t="s">
        <v>68</v>
      </c>
      <c r="C31" s="9" t="s">
        <v>69</v>
      </c>
      <c r="D31" s="17">
        <v>0</v>
      </c>
      <c r="E31" s="17">
        <v>0</v>
      </c>
      <c r="F31" s="61">
        <v>0</v>
      </c>
      <c r="G31" s="61">
        <v>0</v>
      </c>
      <c r="H31" s="17">
        <v>0.25</v>
      </c>
      <c r="I31" s="17">
        <v>0</v>
      </c>
      <c r="J31" s="61">
        <v>0</v>
      </c>
      <c r="K31" s="61">
        <v>0</v>
      </c>
      <c r="L31" s="61">
        <v>0</v>
      </c>
      <c r="M31" s="61">
        <v>0</v>
      </c>
      <c r="N31" s="61">
        <v>0</v>
      </c>
      <c r="O31" s="61">
        <v>0</v>
      </c>
      <c r="P31" s="17">
        <v>0</v>
      </c>
      <c r="Q31" s="17">
        <v>0</v>
      </c>
      <c r="R31" s="61">
        <v>0</v>
      </c>
      <c r="S31" s="61">
        <v>0</v>
      </c>
    </row>
    <row r="34" spans="2:11" s="2" customFormat="1" ht="15.75">
      <c r="B34" s="62" t="s">
        <v>2</v>
      </c>
      <c r="C34" s="62"/>
      <c r="D34" s="62"/>
      <c r="F34" s="3"/>
      <c r="G34" s="3"/>
      <c r="H34" s="3"/>
      <c r="I34" s="3"/>
      <c r="J34" s="3"/>
      <c r="K34" s="3"/>
    </row>
    <row r="35" spans="2:11" s="2" customFormat="1" ht="15">
      <c r="B35" s="3"/>
      <c r="C35" s="3"/>
      <c r="D35" s="3"/>
      <c r="E35" s="3"/>
      <c r="F35" s="3"/>
      <c r="G35" s="3"/>
      <c r="H35" s="3"/>
      <c r="I35" s="3"/>
      <c r="J35" s="3"/>
      <c r="K35" s="3"/>
    </row>
    <row r="36" spans="2:11" s="2" customFormat="1" ht="15">
      <c r="B36" s="3"/>
      <c r="C36" s="3"/>
      <c r="D36" s="3"/>
      <c r="E36" s="3"/>
      <c r="F36" s="3"/>
      <c r="G36" s="3"/>
      <c r="H36" s="3"/>
      <c r="I36" s="3"/>
      <c r="J36" s="3"/>
      <c r="K36" s="3"/>
    </row>
    <row r="37" spans="2:11" s="2" customFormat="1" ht="15">
      <c r="B37" s="3"/>
      <c r="C37" s="3"/>
      <c r="D37" s="3"/>
      <c r="E37" s="3"/>
      <c r="F37" s="3"/>
      <c r="G37" s="3"/>
      <c r="H37" s="3"/>
      <c r="I37" s="3"/>
      <c r="J37" s="3"/>
      <c r="K37" s="3"/>
    </row>
    <row r="38" spans="2:11" s="2" customFormat="1" ht="15.75">
      <c r="B38" s="63" t="s">
        <v>0</v>
      </c>
      <c r="C38" s="63"/>
      <c r="D38" s="4"/>
      <c r="E38" s="4"/>
      <c r="F38" s="4"/>
      <c r="G38" s="4"/>
      <c r="H38" s="3"/>
      <c r="I38" s="3"/>
      <c r="J38" s="3"/>
      <c r="K38" s="3"/>
    </row>
    <row r="39" spans="2:11" s="2" customFormat="1" ht="15">
      <c r="B39" s="3"/>
      <c r="C39" s="3"/>
      <c r="D39" s="3"/>
      <c r="E39" s="3"/>
      <c r="F39" s="3"/>
      <c r="G39" s="3"/>
      <c r="H39" s="3"/>
      <c r="I39" s="3"/>
      <c r="J39" s="3"/>
      <c r="K39" s="3"/>
    </row>
  </sheetData>
  <mergeCells count="29">
    <mergeCell ref="P17:Q17"/>
    <mergeCell ref="R17:S17"/>
    <mergeCell ref="B34:D34"/>
    <mergeCell ref="L16:M16"/>
    <mergeCell ref="N16:O16"/>
    <mergeCell ref="P16:Q16"/>
    <mergeCell ref="R16:S16"/>
    <mergeCell ref="D17:E17"/>
    <mergeCell ref="F17:G17"/>
    <mergeCell ref="H17:I17"/>
    <mergeCell ref="J17:K17"/>
    <mergeCell ref="L17:M17"/>
    <mergeCell ref="N17:O17"/>
    <mergeCell ref="A12:S12"/>
    <mergeCell ref="A13:S13"/>
    <mergeCell ref="A14:S14"/>
    <mergeCell ref="A15:A18"/>
    <mergeCell ref="B15:B18"/>
    <mergeCell ref="C15:C18"/>
    <mergeCell ref="D15:S15"/>
    <mergeCell ref="D16:E16"/>
    <mergeCell ref="F16:I16"/>
    <mergeCell ref="J16:K16"/>
    <mergeCell ref="G2:H2"/>
    <mergeCell ref="A4:S4"/>
    <mergeCell ref="A5:S5"/>
    <mergeCell ref="A7:S7"/>
    <mergeCell ref="A8:S8"/>
    <mergeCell ref="A10:S10"/>
  </mergeCells>
  <pageMargins left="0.70866141732283472" right="0.70866141732283472" top="0.74803149606299213" bottom="0.74803149606299213" header="0.31496062992125984" footer="0.31496062992125984"/>
  <pageSetup paperSize="9" scale="24"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82"/>
  <sheetViews>
    <sheetView tabSelected="1" view="pageBreakPreview" topLeftCell="A7" zoomScale="90" zoomScaleNormal="85" zoomScaleSheetLayoutView="90" workbookViewId="0">
      <selection activeCell="B15" sqref="B15"/>
    </sheetView>
  </sheetViews>
  <sheetFormatPr defaultRowHeight="15"/>
  <cols>
    <col min="1" max="1" width="10.5" style="531" customWidth="1"/>
    <col min="2" max="2" width="37.375" style="2" customWidth="1"/>
    <col min="3" max="3" width="21.5" style="2" customWidth="1"/>
    <col min="4" max="4" width="23.75" style="2" customWidth="1"/>
    <col min="5" max="5" width="8.5" style="2" customWidth="1"/>
    <col min="6" max="6" width="9.5" style="2" customWidth="1"/>
    <col min="7" max="7" width="9.75" style="2" customWidth="1"/>
    <col min="8" max="8" width="9.375" style="2" customWidth="1"/>
    <col min="9" max="16384" width="9" style="2"/>
  </cols>
  <sheetData>
    <row r="1" spans="1:17" ht="18.75">
      <c r="H1" s="172" t="s">
        <v>1599</v>
      </c>
    </row>
    <row r="2" spans="1:17" ht="18.75">
      <c r="H2" s="80" t="s">
        <v>104</v>
      </c>
    </row>
    <row r="3" spans="1:17" ht="18.75">
      <c r="H3" s="80" t="s">
        <v>105</v>
      </c>
    </row>
    <row r="5" spans="1:17" ht="15.75">
      <c r="A5" s="816" t="s">
        <v>1600</v>
      </c>
      <c r="B5" s="816"/>
      <c r="C5" s="816"/>
      <c r="D5" s="816"/>
      <c r="E5" s="816"/>
      <c r="F5" s="816"/>
      <c r="G5" s="816"/>
      <c r="H5" s="816"/>
    </row>
    <row r="6" spans="1:17" ht="15.75">
      <c r="A6" s="817"/>
      <c r="B6" s="357"/>
      <c r="C6" s="357"/>
      <c r="D6" s="357"/>
      <c r="E6" s="357"/>
      <c r="F6" s="357"/>
      <c r="G6" s="357"/>
      <c r="H6" s="357"/>
    </row>
    <row r="7" spans="1:17" ht="15.75">
      <c r="A7" s="327" t="s">
        <v>1601</v>
      </c>
      <c r="B7" s="327"/>
      <c r="C7" s="327"/>
      <c r="D7" s="327"/>
      <c r="E7" s="327"/>
      <c r="F7" s="327"/>
      <c r="G7" s="327"/>
      <c r="H7" s="327"/>
      <c r="I7" s="169"/>
      <c r="J7" s="169"/>
      <c r="K7" s="169"/>
      <c r="L7" s="169"/>
      <c r="M7" s="169"/>
      <c r="N7" s="169"/>
      <c r="O7" s="169"/>
      <c r="P7" s="450"/>
      <c r="Q7" s="3"/>
    </row>
    <row r="8" spans="1:17" ht="15.75">
      <c r="A8" s="52" t="s">
        <v>874</v>
      </c>
      <c r="B8" s="52"/>
      <c r="C8" s="52"/>
      <c r="D8" s="52"/>
      <c r="E8" s="52"/>
      <c r="F8" s="52"/>
      <c r="G8" s="52"/>
      <c r="H8" s="52"/>
      <c r="I8" s="79"/>
      <c r="J8" s="79"/>
      <c r="K8" s="79"/>
      <c r="L8" s="79"/>
      <c r="M8" s="79"/>
      <c r="N8" s="79"/>
      <c r="O8" s="79"/>
      <c r="P8" s="450"/>
      <c r="Q8" s="3"/>
    </row>
    <row r="9" spans="1:17" ht="15.75">
      <c r="A9" s="52"/>
      <c r="B9" s="52"/>
      <c r="C9" s="52"/>
      <c r="D9" s="52"/>
      <c r="E9" s="52"/>
      <c r="F9" s="52"/>
      <c r="G9" s="52"/>
      <c r="H9" s="52"/>
      <c r="I9" s="44"/>
      <c r="J9" s="44"/>
      <c r="K9" s="44"/>
      <c r="L9" s="44"/>
      <c r="M9" s="44"/>
      <c r="N9" s="44"/>
      <c r="O9" s="44"/>
      <c r="P9" s="450"/>
      <c r="Q9" s="3"/>
    </row>
    <row r="10" spans="1:17" ht="15.75">
      <c r="A10" s="55" t="s">
        <v>61</v>
      </c>
      <c r="B10" s="55"/>
      <c r="C10" s="55"/>
      <c r="D10" s="55"/>
      <c r="E10" s="55"/>
      <c r="F10" s="55"/>
      <c r="G10" s="55"/>
      <c r="H10" s="55"/>
    </row>
    <row r="11" spans="1:17" s="818" customFormat="1">
      <c r="B11" s="2"/>
      <c r="C11" s="2"/>
      <c r="D11" s="2"/>
      <c r="E11" s="2"/>
      <c r="F11" s="2"/>
      <c r="G11" s="819"/>
    </row>
    <row r="12" spans="1:17" s="821" customFormat="1" ht="34.5" customHeight="1">
      <c r="A12" s="820" t="s">
        <v>703</v>
      </c>
      <c r="B12" s="366" t="s">
        <v>1602</v>
      </c>
      <c r="C12" s="366" t="s">
        <v>1603</v>
      </c>
      <c r="D12" s="366" t="s">
        <v>1604</v>
      </c>
      <c r="E12" s="481"/>
      <c r="F12" s="481"/>
      <c r="G12" s="481"/>
      <c r="H12" s="481"/>
    </row>
    <row r="13" spans="1:17" s="818" customFormat="1" ht="34.5" customHeight="1">
      <c r="A13" s="820"/>
      <c r="B13" s="366"/>
      <c r="C13" s="366"/>
      <c r="D13" s="366"/>
      <c r="E13" s="822" t="s">
        <v>972</v>
      </c>
      <c r="F13" s="822" t="s">
        <v>973</v>
      </c>
      <c r="G13" s="822" t="s">
        <v>974</v>
      </c>
      <c r="H13" s="822" t="s">
        <v>975</v>
      </c>
    </row>
    <row r="14" spans="1:17" s="818" customFormat="1" ht="15.75" customHeight="1">
      <c r="A14" s="823">
        <v>1</v>
      </c>
      <c r="B14" s="349">
        <v>2</v>
      </c>
      <c r="C14" s="823">
        <v>3</v>
      </c>
      <c r="D14" s="349">
        <v>4</v>
      </c>
      <c r="E14" s="824" t="s">
        <v>35</v>
      </c>
      <c r="F14" s="825" t="s">
        <v>34</v>
      </c>
      <c r="G14" s="824" t="s">
        <v>33</v>
      </c>
      <c r="H14" s="825" t="s">
        <v>1109</v>
      </c>
    </row>
    <row r="15" spans="1:17" s="3" customFormat="1" ht="182.25" customHeight="1">
      <c r="A15" s="422">
        <v>1</v>
      </c>
      <c r="B15" s="826" t="s">
        <v>1605</v>
      </c>
      <c r="C15" s="826" t="s">
        <v>1606</v>
      </c>
      <c r="D15" s="827" t="s">
        <v>1607</v>
      </c>
      <c r="E15" s="828"/>
      <c r="F15" s="828"/>
      <c r="G15" s="828"/>
      <c r="H15" s="828"/>
    </row>
    <row r="16" spans="1:17" s="3" customFormat="1" ht="74.25" customHeight="1">
      <c r="A16" s="422">
        <v>2</v>
      </c>
      <c r="B16" s="826" t="s">
        <v>1608</v>
      </c>
      <c r="C16" s="826" t="s">
        <v>1609</v>
      </c>
      <c r="D16" s="827" t="s">
        <v>1610</v>
      </c>
      <c r="E16" s="828"/>
      <c r="F16" s="828"/>
      <c r="G16" s="829"/>
      <c r="H16" s="829"/>
    </row>
    <row r="17" spans="1:9" s="3" customFormat="1" ht="48.75" customHeight="1">
      <c r="A17" s="170"/>
      <c r="B17" s="830"/>
      <c r="C17" s="830"/>
      <c r="D17" s="830"/>
      <c r="E17" s="830"/>
      <c r="F17" s="830"/>
      <c r="G17" s="831"/>
      <c r="H17" s="832"/>
      <c r="I17" s="2"/>
    </row>
    <row r="18" spans="1:9" s="3" customFormat="1" ht="15.75">
      <c r="A18" s="833" t="s">
        <v>2</v>
      </c>
      <c r="B18" s="833"/>
      <c r="C18" s="833"/>
      <c r="D18" s="833"/>
      <c r="E18" s="834"/>
      <c r="F18" s="834"/>
      <c r="G18" s="6" t="s">
        <v>1</v>
      </c>
    </row>
    <row r="19" spans="1:9" s="3" customFormat="1">
      <c r="A19" s="170"/>
    </row>
    <row r="20" spans="1:9" s="3" customFormat="1" ht="51.75" customHeight="1">
      <c r="A20" s="170"/>
      <c r="G20" s="835"/>
      <c r="H20" s="836"/>
      <c r="I20" s="837"/>
    </row>
    <row r="21" spans="1:9" s="3" customFormat="1" ht="31.5" customHeight="1">
      <c r="A21" s="170"/>
      <c r="G21" s="835"/>
      <c r="H21" s="836"/>
      <c r="I21" s="838"/>
    </row>
    <row r="22" spans="1:9" s="3" customFormat="1" ht="49.5" customHeight="1">
      <c r="A22" s="170"/>
      <c r="G22" s="839"/>
      <c r="H22" s="839"/>
      <c r="I22" s="840"/>
    </row>
    <row r="23" spans="1:9" s="3" customFormat="1" ht="49.5" customHeight="1">
      <c r="A23" s="170"/>
      <c r="B23" s="841"/>
      <c r="C23" s="841"/>
      <c r="D23" s="841"/>
      <c r="E23" s="841"/>
      <c r="F23" s="841"/>
      <c r="G23" s="842"/>
      <c r="H23" s="843"/>
      <c r="I23" s="840"/>
    </row>
    <row r="24" spans="1:9" s="3" customFormat="1" ht="29.25" customHeight="1">
      <c r="A24" s="170"/>
      <c r="B24" s="345"/>
      <c r="C24" s="345"/>
      <c r="D24" s="345"/>
      <c r="E24" s="345"/>
      <c r="F24" s="345"/>
      <c r="G24" s="844"/>
      <c r="H24" s="843"/>
      <c r="I24" s="840"/>
    </row>
    <row r="25" spans="1:9" ht="15.75">
      <c r="G25" s="845"/>
      <c r="H25" s="843"/>
      <c r="I25" s="840"/>
    </row>
    <row r="26" spans="1:9" ht="15.75" customHeight="1">
      <c r="G26" s="845"/>
      <c r="H26" s="841"/>
      <c r="I26" s="840"/>
    </row>
    <row r="27" spans="1:9" ht="43.5" customHeight="1">
      <c r="G27" s="845"/>
      <c r="H27" s="841"/>
      <c r="I27" s="840"/>
    </row>
    <row r="28" spans="1:9" ht="15.75" customHeight="1">
      <c r="G28" s="845"/>
      <c r="H28" s="841"/>
      <c r="I28" s="840"/>
    </row>
    <row r="29" spans="1:9" ht="45" customHeight="1">
      <c r="G29" s="845"/>
      <c r="H29" s="841"/>
      <c r="I29" s="840"/>
    </row>
    <row r="30" spans="1:9" ht="46.5" customHeight="1">
      <c r="G30" s="845"/>
      <c r="H30" s="841"/>
      <c r="I30" s="840"/>
    </row>
    <row r="31" spans="1:9" ht="52.5" customHeight="1">
      <c r="G31" s="845"/>
      <c r="H31" s="841"/>
      <c r="I31" s="840"/>
    </row>
    <row r="32" spans="1:9" ht="30" customHeight="1">
      <c r="G32" s="845"/>
      <c r="H32" s="841"/>
      <c r="I32" s="840"/>
    </row>
    <row r="33" spans="7:9" ht="15.75" customHeight="1">
      <c r="G33" s="845"/>
      <c r="H33" s="841"/>
      <c r="I33" s="840"/>
    </row>
    <row r="34" spans="7:9" ht="15.75" customHeight="1">
      <c r="G34" s="845"/>
      <c r="H34" s="841"/>
      <c r="I34" s="840"/>
    </row>
    <row r="35" spans="7:9" ht="15.75" customHeight="1">
      <c r="G35" s="845"/>
      <c r="H35" s="841"/>
      <c r="I35" s="840"/>
    </row>
    <row r="36" spans="7:9" ht="15.75" customHeight="1">
      <c r="G36" s="845"/>
      <c r="H36" s="841"/>
      <c r="I36" s="840"/>
    </row>
    <row r="37" spans="7:9" ht="42.75" customHeight="1">
      <c r="G37" s="845"/>
      <c r="H37" s="841"/>
      <c r="I37" s="840"/>
    </row>
    <row r="38" spans="7:9" ht="43.5" customHeight="1">
      <c r="G38" s="845"/>
      <c r="H38" s="841"/>
      <c r="I38" s="840"/>
    </row>
    <row r="39" spans="7:9" ht="54" customHeight="1">
      <c r="G39" s="845"/>
      <c r="H39" s="841"/>
      <c r="I39" s="840"/>
    </row>
    <row r="40" spans="7:9" ht="15.75" customHeight="1">
      <c r="G40" s="845"/>
      <c r="H40" s="841"/>
      <c r="I40" s="840"/>
    </row>
    <row r="41" spans="7:9" ht="50.25" customHeight="1">
      <c r="G41" s="845"/>
      <c r="H41" s="841"/>
      <c r="I41" s="840"/>
    </row>
    <row r="42" spans="7:9" ht="34.5" customHeight="1">
      <c r="G42" s="845"/>
      <c r="H42" s="841"/>
      <c r="I42" s="840"/>
    </row>
    <row r="43" spans="7:9" ht="15.75" customHeight="1">
      <c r="G43" s="845"/>
      <c r="H43" s="841"/>
      <c r="I43" s="840"/>
    </row>
    <row r="44" spans="7:9" ht="15.75" customHeight="1">
      <c r="G44" s="845"/>
      <c r="H44" s="843"/>
      <c r="I44" s="840"/>
    </row>
    <row r="45" spans="7:9" ht="35.25" customHeight="1">
      <c r="G45" s="845"/>
      <c r="H45" s="843"/>
      <c r="I45" s="840"/>
    </row>
    <row r="46" spans="7:9" ht="45" customHeight="1">
      <c r="G46" s="845"/>
      <c r="H46" s="843"/>
      <c r="I46" s="840"/>
    </row>
    <row r="47" spans="7:9" ht="78.75" customHeight="1">
      <c r="G47" s="845"/>
      <c r="H47" s="843"/>
      <c r="I47" s="840"/>
    </row>
    <row r="48" spans="7:9" ht="45.75" customHeight="1">
      <c r="G48" s="845"/>
      <c r="H48" s="843"/>
      <c r="I48" s="840"/>
    </row>
    <row r="49" spans="1:9" s="3" customFormat="1" ht="102" customHeight="1">
      <c r="A49" s="170"/>
    </row>
    <row r="50" spans="1:9" s="3" customFormat="1" ht="54.75" customHeight="1">
      <c r="A50" s="170"/>
    </row>
    <row r="51" spans="1:9" s="3" customFormat="1">
      <c r="A51" s="170"/>
    </row>
    <row r="52" spans="1:9" s="3" customFormat="1">
      <c r="A52" s="170"/>
    </row>
    <row r="53" spans="1:9" ht="38.25" customHeight="1">
      <c r="G53" s="845"/>
      <c r="H53" s="843"/>
      <c r="I53" s="840"/>
    </row>
    <row r="54" spans="1:9" ht="15.75" customHeight="1">
      <c r="G54" s="845"/>
      <c r="H54" s="843"/>
      <c r="I54" s="840"/>
    </row>
    <row r="55" spans="1:9" ht="15.75" customHeight="1">
      <c r="G55" s="845"/>
      <c r="H55" s="843"/>
      <c r="I55" s="840"/>
    </row>
    <row r="56" spans="1:9" ht="15.75" customHeight="1">
      <c r="G56" s="845"/>
      <c r="H56" s="843"/>
      <c r="I56" s="840"/>
    </row>
    <row r="57" spans="1:9" ht="102" customHeight="1">
      <c r="G57" s="845"/>
      <c r="H57" s="843"/>
      <c r="I57" s="840"/>
    </row>
    <row r="58" spans="1:9" ht="57.75" customHeight="1">
      <c r="G58" s="845"/>
      <c r="H58" s="843"/>
      <c r="I58" s="840"/>
    </row>
    <row r="59" spans="1:9" ht="48" customHeight="1">
      <c r="G59" s="845"/>
      <c r="H59" s="843"/>
      <c r="I59" s="840"/>
    </row>
    <row r="60" spans="1:9" ht="15.75" customHeight="1">
      <c r="G60" s="845"/>
      <c r="H60" s="843"/>
      <c r="I60" s="840"/>
    </row>
    <row r="61" spans="1:9" ht="30.75" customHeight="1">
      <c r="G61" s="845"/>
      <c r="H61" s="843"/>
      <c r="I61" s="840"/>
    </row>
    <row r="62" spans="1:9" ht="15.75" customHeight="1">
      <c r="G62" s="845"/>
      <c r="H62" s="843"/>
      <c r="I62" s="840"/>
    </row>
    <row r="63" spans="1:9" ht="15.75" customHeight="1">
      <c r="G63" s="845"/>
      <c r="H63" s="843"/>
      <c r="I63" s="840"/>
    </row>
    <row r="64" spans="1:9" ht="15.75" customHeight="1">
      <c r="G64" s="845"/>
      <c r="H64" s="843"/>
      <c r="I64" s="840"/>
    </row>
    <row r="65" spans="1:9" ht="15.75" customHeight="1">
      <c r="G65" s="845"/>
      <c r="H65" s="843"/>
      <c r="I65" s="840"/>
    </row>
    <row r="66" spans="1:9" ht="15.75" customHeight="1">
      <c r="G66" s="845"/>
      <c r="H66" s="843"/>
      <c r="I66" s="840"/>
    </row>
    <row r="67" spans="1:9" ht="15.75" customHeight="1">
      <c r="G67" s="845"/>
      <c r="H67" s="843"/>
      <c r="I67" s="840"/>
    </row>
    <row r="68" spans="1:9" ht="15.75" customHeight="1">
      <c r="G68" s="845"/>
      <c r="H68" s="843"/>
      <c r="I68" s="840"/>
    </row>
    <row r="69" spans="1:9" ht="15.75" customHeight="1">
      <c r="G69" s="845"/>
      <c r="H69" s="843"/>
      <c r="I69" s="840"/>
    </row>
    <row r="70" spans="1:9" ht="15.75" customHeight="1">
      <c r="G70" s="845"/>
      <c r="H70" s="843"/>
      <c r="I70" s="840"/>
    </row>
    <row r="71" spans="1:9" ht="15.75" customHeight="1">
      <c r="G71" s="845"/>
      <c r="H71" s="843"/>
      <c r="I71" s="840"/>
    </row>
    <row r="72" spans="1:9" ht="15.75" customHeight="1">
      <c r="G72" s="845"/>
      <c r="H72" s="843"/>
      <c r="I72" s="840"/>
    </row>
    <row r="73" spans="1:9" s="3" customFormat="1" ht="15.75" customHeight="1">
      <c r="A73" s="170"/>
    </row>
    <row r="74" spans="1:9" ht="15.75">
      <c r="G74" s="845"/>
      <c r="H74" s="843"/>
      <c r="I74" s="840"/>
    </row>
    <row r="75" spans="1:9" ht="45" customHeight="1">
      <c r="G75" s="846"/>
      <c r="H75" s="847"/>
      <c r="I75" s="848"/>
    </row>
    <row r="76" spans="1:9">
      <c r="B76" s="171"/>
      <c r="C76" s="171"/>
      <c r="D76" s="171"/>
      <c r="E76" s="171"/>
      <c r="F76" s="171"/>
      <c r="G76" s="846"/>
      <c r="H76" s="847"/>
      <c r="I76" s="848"/>
    </row>
    <row r="77" spans="1:9" s="531" customFormat="1" ht="19.5" customHeight="1">
      <c r="B77" s="2"/>
      <c r="C77" s="2"/>
      <c r="D77" s="2"/>
      <c r="E77" s="2"/>
      <c r="F77" s="2"/>
      <c r="G77" s="2"/>
      <c r="H77" s="2"/>
      <c r="I77" s="2"/>
    </row>
    <row r="82" s="531" customFormat="1"/>
  </sheetData>
  <mergeCells count="12">
    <mergeCell ref="A18:D18"/>
    <mergeCell ref="E18:F18"/>
    <mergeCell ref="A5:H5"/>
    <mergeCell ref="A7:H7"/>
    <mergeCell ref="A8:H8"/>
    <mergeCell ref="A9:H9"/>
    <mergeCell ref="A10:H10"/>
    <mergeCell ref="A12:A13"/>
    <mergeCell ref="B12:B13"/>
    <mergeCell ref="C12:C13"/>
    <mergeCell ref="D12:D13"/>
    <mergeCell ref="E12:H12"/>
  </mergeCells>
  <hyperlinks>
    <hyperlink ref="D15" r:id="rId1"/>
  </hyperlinks>
  <pageMargins left="0.70866141732283472" right="0.70866141732283472" top="0.74803149606299213" bottom="0.74803149606299213" header="0.31496062992125984" footer="0.31496062992125984"/>
  <pageSetup paperSize="9" scale="62"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F39"/>
  <sheetViews>
    <sheetView view="pageBreakPreview" zoomScale="90" zoomScaleNormal="100" zoomScaleSheetLayoutView="90" workbookViewId="0">
      <selection activeCell="P36" sqref="P36"/>
    </sheetView>
  </sheetViews>
  <sheetFormatPr defaultRowHeight="12"/>
  <cols>
    <col min="1" max="1" width="9.75" style="1" customWidth="1"/>
    <col min="2" max="2" width="33.875" style="1" customWidth="1"/>
    <col min="3" max="3" width="12.75" style="1" customWidth="1"/>
    <col min="4" max="14" width="8.125" style="1" customWidth="1"/>
    <col min="15" max="15" width="10.875" style="1" customWidth="1"/>
    <col min="16" max="19" width="8.125" style="1" customWidth="1"/>
    <col min="20" max="16384" width="9" style="1"/>
  </cols>
  <sheetData>
    <row r="2" spans="1:32" ht="15.75">
      <c r="F2" s="42"/>
      <c r="G2" s="49"/>
      <c r="H2" s="49"/>
      <c r="I2" s="42"/>
    </row>
    <row r="3" spans="1:32">
      <c r="F3" s="33"/>
      <c r="G3" s="33"/>
      <c r="H3" s="33"/>
      <c r="I3" s="33"/>
    </row>
    <row r="4" spans="1:32" ht="18.75">
      <c r="A4" s="50" t="s">
        <v>59</v>
      </c>
      <c r="B4" s="50"/>
      <c r="C4" s="50"/>
      <c r="D4" s="50"/>
      <c r="E4" s="50"/>
      <c r="F4" s="50"/>
      <c r="G4" s="50"/>
      <c r="H4" s="50"/>
      <c r="I4" s="50"/>
      <c r="J4" s="50"/>
      <c r="K4" s="50"/>
      <c r="L4" s="50"/>
      <c r="M4" s="50"/>
      <c r="N4" s="50"/>
      <c r="O4" s="50"/>
      <c r="P4" s="50"/>
      <c r="Q4" s="50"/>
      <c r="R4" s="50"/>
      <c r="S4" s="50"/>
    </row>
    <row r="5" spans="1:32" ht="18.75">
      <c r="A5" s="53" t="s">
        <v>70</v>
      </c>
      <c r="B5" s="53"/>
      <c r="C5" s="53"/>
      <c r="D5" s="53"/>
      <c r="E5" s="53"/>
      <c r="F5" s="53"/>
      <c r="G5" s="53"/>
      <c r="H5" s="53"/>
      <c r="I5" s="53"/>
      <c r="J5" s="53"/>
      <c r="K5" s="53"/>
      <c r="L5" s="53"/>
      <c r="M5" s="53"/>
      <c r="N5" s="53"/>
      <c r="O5" s="53"/>
      <c r="P5" s="53"/>
      <c r="Q5" s="53"/>
      <c r="R5" s="53"/>
      <c r="S5" s="53"/>
    </row>
    <row r="6" spans="1:32" ht="15.75" customHeight="1"/>
    <row r="7" spans="1:32" ht="21.75" customHeight="1">
      <c r="A7" s="51" t="s">
        <v>58</v>
      </c>
      <c r="B7" s="51"/>
      <c r="C7" s="51"/>
      <c r="D7" s="51"/>
      <c r="E7" s="51"/>
      <c r="F7" s="51"/>
      <c r="G7" s="51"/>
      <c r="H7" s="51"/>
      <c r="I7" s="51"/>
      <c r="J7" s="51"/>
      <c r="K7" s="51"/>
      <c r="L7" s="51"/>
      <c r="M7" s="51"/>
      <c r="N7" s="51"/>
      <c r="O7" s="51"/>
      <c r="P7" s="51"/>
      <c r="Q7" s="51"/>
      <c r="R7" s="51"/>
      <c r="S7" s="51"/>
    </row>
    <row r="8" spans="1:32" ht="15.75" customHeight="1">
      <c r="A8" s="52" t="s">
        <v>57</v>
      </c>
      <c r="B8" s="52"/>
      <c r="C8" s="52"/>
      <c r="D8" s="52"/>
      <c r="E8" s="52"/>
      <c r="F8" s="52"/>
      <c r="G8" s="52"/>
      <c r="H8" s="52"/>
      <c r="I8" s="52"/>
      <c r="J8" s="52"/>
      <c r="K8" s="52"/>
      <c r="L8" s="52"/>
      <c r="M8" s="52"/>
      <c r="N8" s="52"/>
      <c r="O8" s="52"/>
      <c r="P8" s="52"/>
      <c r="Q8" s="52"/>
      <c r="R8" s="52"/>
      <c r="S8" s="52"/>
    </row>
    <row r="10" spans="1:32" ht="16.5" customHeight="1">
      <c r="A10" s="51" t="s">
        <v>61</v>
      </c>
      <c r="B10" s="51"/>
      <c r="C10" s="51"/>
      <c r="D10" s="51"/>
      <c r="E10" s="51"/>
      <c r="F10" s="51"/>
      <c r="G10" s="51"/>
      <c r="H10" s="51"/>
      <c r="I10" s="51"/>
      <c r="J10" s="51"/>
      <c r="K10" s="51"/>
      <c r="L10" s="51"/>
      <c r="M10" s="51"/>
      <c r="N10" s="51"/>
      <c r="O10" s="51"/>
      <c r="P10" s="51"/>
      <c r="Q10" s="51"/>
      <c r="R10" s="51"/>
      <c r="S10" s="51"/>
    </row>
    <row r="11" spans="1:32" ht="15" customHeight="1">
      <c r="A11" s="43"/>
      <c r="B11" s="43"/>
      <c r="C11" s="43"/>
      <c r="D11" s="43"/>
      <c r="E11" s="43"/>
      <c r="F11" s="43"/>
      <c r="G11" s="43"/>
      <c r="H11" s="43"/>
      <c r="I11" s="43"/>
      <c r="J11" s="37"/>
      <c r="K11" s="37"/>
      <c r="L11" s="37"/>
      <c r="M11" s="37"/>
      <c r="N11" s="37"/>
      <c r="O11" s="37"/>
      <c r="P11" s="43"/>
      <c r="Q11" s="43"/>
      <c r="R11" s="43"/>
      <c r="S11" s="43"/>
    </row>
    <row r="12" spans="1:32" s="33" customFormat="1" ht="15.75" customHeight="1">
      <c r="A12" s="54" t="s">
        <v>71</v>
      </c>
      <c r="B12" s="54"/>
      <c r="C12" s="54"/>
      <c r="D12" s="54"/>
      <c r="E12" s="54"/>
      <c r="F12" s="54"/>
      <c r="G12" s="54"/>
      <c r="H12" s="54"/>
      <c r="I12" s="54"/>
      <c r="J12" s="54"/>
      <c r="K12" s="54"/>
      <c r="L12" s="54"/>
      <c r="M12" s="54"/>
      <c r="N12" s="54"/>
      <c r="O12" s="54"/>
      <c r="P12" s="54"/>
      <c r="Q12" s="54"/>
      <c r="R12" s="54"/>
      <c r="S12" s="54"/>
      <c r="T12" s="34"/>
      <c r="U12" s="34"/>
      <c r="V12" s="34"/>
      <c r="W12" s="34"/>
      <c r="X12" s="34"/>
      <c r="Y12" s="34"/>
      <c r="Z12" s="34"/>
      <c r="AA12" s="34"/>
      <c r="AB12" s="34"/>
      <c r="AC12" s="34"/>
      <c r="AD12" s="34"/>
      <c r="AE12" s="34"/>
      <c r="AF12" s="34"/>
    </row>
    <row r="13" spans="1:32" s="33" customFormat="1" ht="15.75" customHeight="1">
      <c r="A13" s="55" t="s">
        <v>56</v>
      </c>
      <c r="B13" s="55"/>
      <c r="C13" s="55"/>
      <c r="D13" s="55"/>
      <c r="E13" s="55"/>
      <c r="F13" s="55"/>
      <c r="G13" s="55"/>
      <c r="H13" s="55"/>
      <c r="I13" s="55"/>
      <c r="J13" s="55"/>
      <c r="K13" s="55"/>
      <c r="L13" s="55"/>
      <c r="M13" s="55"/>
      <c r="N13" s="55"/>
      <c r="O13" s="55"/>
      <c r="P13" s="55"/>
      <c r="Q13" s="55"/>
      <c r="R13" s="55"/>
      <c r="S13" s="55"/>
      <c r="T13" s="35"/>
      <c r="U13" s="35"/>
      <c r="V13" s="35"/>
      <c r="W13" s="35"/>
      <c r="X13" s="35"/>
      <c r="Y13" s="35"/>
      <c r="Z13" s="35"/>
      <c r="AA13" s="35"/>
      <c r="AB13" s="35"/>
      <c r="AC13" s="35"/>
      <c r="AD13" s="35"/>
      <c r="AE13" s="35"/>
      <c r="AF13" s="35"/>
    </row>
    <row r="14" spans="1:32" s="33" customFormat="1" ht="15.75" customHeight="1">
      <c r="A14" s="54"/>
      <c r="B14" s="54"/>
      <c r="C14" s="54"/>
      <c r="D14" s="54"/>
      <c r="E14" s="54"/>
      <c r="F14" s="54"/>
      <c r="G14" s="54"/>
      <c r="H14" s="54"/>
      <c r="I14" s="54"/>
      <c r="J14" s="54"/>
      <c r="K14" s="54"/>
      <c r="L14" s="54"/>
      <c r="M14" s="54"/>
      <c r="N14" s="54"/>
      <c r="O14" s="54"/>
      <c r="P14" s="54"/>
      <c r="Q14" s="54"/>
      <c r="R14" s="54"/>
      <c r="S14" s="54"/>
      <c r="T14" s="34"/>
      <c r="U14" s="34"/>
      <c r="V14" s="34"/>
      <c r="W14" s="34"/>
      <c r="X14" s="34"/>
      <c r="Y14" s="34"/>
      <c r="Z14" s="34"/>
      <c r="AA14" s="34"/>
      <c r="AB14" s="34"/>
      <c r="AC14" s="34"/>
      <c r="AD14" s="34"/>
      <c r="AE14" s="34"/>
      <c r="AF14" s="34"/>
    </row>
    <row r="15" spans="1:32" s="32" customFormat="1" ht="33.75" customHeight="1">
      <c r="A15" s="48" t="s">
        <v>55</v>
      </c>
      <c r="B15" s="48" t="s">
        <v>54</v>
      </c>
      <c r="C15" s="48" t="s">
        <v>53</v>
      </c>
      <c r="D15" s="48" t="s">
        <v>52</v>
      </c>
      <c r="E15" s="48"/>
      <c r="F15" s="48"/>
      <c r="G15" s="48"/>
      <c r="H15" s="48"/>
      <c r="I15" s="48"/>
      <c r="J15" s="48"/>
      <c r="K15" s="48"/>
      <c r="L15" s="48"/>
      <c r="M15" s="48"/>
      <c r="N15" s="48"/>
      <c r="O15" s="48"/>
      <c r="P15" s="48"/>
      <c r="Q15" s="48"/>
      <c r="R15" s="48"/>
      <c r="S15" s="48"/>
    </row>
    <row r="16" spans="1:32" ht="205.5" customHeight="1">
      <c r="A16" s="48"/>
      <c r="B16" s="48"/>
      <c r="C16" s="48"/>
      <c r="D16" s="48" t="s">
        <v>51</v>
      </c>
      <c r="E16" s="48"/>
      <c r="F16" s="48" t="s">
        <v>50</v>
      </c>
      <c r="G16" s="48"/>
      <c r="H16" s="48"/>
      <c r="I16" s="48"/>
      <c r="J16" s="48" t="s">
        <v>49</v>
      </c>
      <c r="K16" s="48"/>
      <c r="L16" s="48" t="s">
        <v>48</v>
      </c>
      <c r="M16" s="48"/>
      <c r="N16" s="48" t="s">
        <v>47</v>
      </c>
      <c r="O16" s="48"/>
      <c r="P16" s="48" t="s">
        <v>46</v>
      </c>
      <c r="Q16" s="48"/>
      <c r="R16" s="48" t="s">
        <v>45</v>
      </c>
      <c r="S16" s="48"/>
    </row>
    <row r="17" spans="1:19" s="31" customFormat="1" ht="192" customHeight="1">
      <c r="A17" s="48"/>
      <c r="B17" s="48"/>
      <c r="C17" s="48"/>
      <c r="D17" s="56" t="s">
        <v>41</v>
      </c>
      <c r="E17" s="56"/>
      <c r="F17" s="56" t="s">
        <v>44</v>
      </c>
      <c r="G17" s="56"/>
      <c r="H17" s="56" t="s">
        <v>43</v>
      </c>
      <c r="I17" s="56"/>
      <c r="J17" s="56" t="s">
        <v>41</v>
      </c>
      <c r="K17" s="56"/>
      <c r="L17" s="56" t="s">
        <v>41</v>
      </c>
      <c r="M17" s="56"/>
      <c r="N17" s="56" t="s">
        <v>41</v>
      </c>
      <c r="O17" s="56"/>
      <c r="P17" s="56" t="s">
        <v>42</v>
      </c>
      <c r="Q17" s="56"/>
      <c r="R17" s="56" t="s">
        <v>41</v>
      </c>
      <c r="S17" s="56"/>
    </row>
    <row r="18" spans="1:19" ht="128.25" customHeight="1">
      <c r="A18" s="48"/>
      <c r="B18" s="48"/>
      <c r="C18" s="48"/>
      <c r="D18" s="30" t="s">
        <v>40</v>
      </c>
      <c r="E18" s="30" t="s">
        <v>39</v>
      </c>
      <c r="F18" s="30" t="s">
        <v>40</v>
      </c>
      <c r="G18" s="30" t="s">
        <v>39</v>
      </c>
      <c r="H18" s="30" t="s">
        <v>40</v>
      </c>
      <c r="I18" s="30" t="s">
        <v>39</v>
      </c>
      <c r="J18" s="30" t="s">
        <v>40</v>
      </c>
      <c r="K18" s="30" t="s">
        <v>39</v>
      </c>
      <c r="L18" s="30" t="s">
        <v>40</v>
      </c>
      <c r="M18" s="30" t="s">
        <v>39</v>
      </c>
      <c r="N18" s="30" t="s">
        <v>40</v>
      </c>
      <c r="O18" s="30" t="s">
        <v>39</v>
      </c>
      <c r="P18" s="30" t="s">
        <v>40</v>
      </c>
      <c r="Q18" s="30" t="s">
        <v>39</v>
      </c>
      <c r="R18" s="30" t="s">
        <v>40</v>
      </c>
      <c r="S18" s="30" t="s">
        <v>39</v>
      </c>
    </row>
    <row r="19" spans="1:19" s="16" customFormat="1" ht="15.75">
      <c r="A19" s="28">
        <v>1</v>
      </c>
      <c r="B19" s="29">
        <v>2</v>
      </c>
      <c r="C19" s="28">
        <v>3</v>
      </c>
      <c r="D19" s="27" t="s">
        <v>38</v>
      </c>
      <c r="E19" s="27" t="s">
        <v>37</v>
      </c>
      <c r="F19" s="27" t="s">
        <v>36</v>
      </c>
      <c r="G19" s="27" t="s">
        <v>35</v>
      </c>
      <c r="H19" s="27" t="s">
        <v>34</v>
      </c>
      <c r="I19" s="27" t="s">
        <v>33</v>
      </c>
      <c r="J19" s="27" t="s">
        <v>32</v>
      </c>
      <c r="K19" s="27" t="s">
        <v>31</v>
      </c>
      <c r="L19" s="27" t="s">
        <v>30</v>
      </c>
      <c r="M19" s="27" t="s">
        <v>29</v>
      </c>
      <c r="N19" s="27" t="s">
        <v>28</v>
      </c>
      <c r="O19" s="27" t="s">
        <v>27</v>
      </c>
      <c r="P19" s="27" t="s">
        <v>26</v>
      </c>
      <c r="Q19" s="27" t="s">
        <v>25</v>
      </c>
      <c r="R19" s="27" t="s">
        <v>24</v>
      </c>
      <c r="S19" s="27" t="s">
        <v>23</v>
      </c>
    </row>
    <row r="20" spans="1:19" s="16" customFormat="1" ht="31.5">
      <c r="A20" s="26" t="s">
        <v>22</v>
      </c>
      <c r="B20" s="25" t="s">
        <v>21</v>
      </c>
      <c r="C20" s="24"/>
      <c r="D20" s="57">
        <f t="shared" ref="D20:S20" si="0">SUM(D21:D23)</f>
        <v>0</v>
      </c>
      <c r="E20" s="57">
        <f t="shared" si="0"/>
        <v>0</v>
      </c>
      <c r="F20" s="57">
        <f t="shared" si="0"/>
        <v>0</v>
      </c>
      <c r="G20" s="57">
        <f t="shared" si="0"/>
        <v>0</v>
      </c>
      <c r="H20" s="57">
        <f t="shared" si="0"/>
        <v>0.16</v>
      </c>
      <c r="I20" s="57">
        <f t="shared" si="0"/>
        <v>0</v>
      </c>
      <c r="J20" s="57">
        <f t="shared" si="0"/>
        <v>0</v>
      </c>
      <c r="K20" s="57">
        <f t="shared" si="0"/>
        <v>0</v>
      </c>
      <c r="L20" s="57">
        <f t="shared" si="0"/>
        <v>0</v>
      </c>
      <c r="M20" s="57">
        <f t="shared" si="0"/>
        <v>0</v>
      </c>
      <c r="N20" s="57">
        <f t="shared" si="0"/>
        <v>0</v>
      </c>
      <c r="O20" s="57">
        <f t="shared" si="0"/>
        <v>0</v>
      </c>
      <c r="P20" s="57">
        <f t="shared" si="0"/>
        <v>0</v>
      </c>
      <c r="Q20" s="57">
        <f t="shared" si="0"/>
        <v>0</v>
      </c>
      <c r="R20" s="57">
        <f t="shared" si="0"/>
        <v>0</v>
      </c>
      <c r="S20" s="57">
        <f t="shared" si="0"/>
        <v>0</v>
      </c>
    </row>
    <row r="21" spans="1:19" s="16" customFormat="1" ht="31.5">
      <c r="A21" s="15" t="s">
        <v>20</v>
      </c>
      <c r="B21" s="14" t="s">
        <v>19</v>
      </c>
      <c r="C21" s="13"/>
      <c r="D21" s="58">
        <f t="shared" ref="D21:S21" si="1">D24</f>
        <v>0</v>
      </c>
      <c r="E21" s="58">
        <f t="shared" si="1"/>
        <v>0</v>
      </c>
      <c r="F21" s="58">
        <f t="shared" si="1"/>
        <v>0</v>
      </c>
      <c r="G21" s="58">
        <f t="shared" si="1"/>
        <v>0</v>
      </c>
      <c r="H21" s="58">
        <f t="shared" si="1"/>
        <v>0</v>
      </c>
      <c r="I21" s="58">
        <f t="shared" si="1"/>
        <v>0</v>
      </c>
      <c r="J21" s="58">
        <f t="shared" si="1"/>
        <v>0</v>
      </c>
      <c r="K21" s="58">
        <f t="shared" si="1"/>
        <v>0</v>
      </c>
      <c r="L21" s="58">
        <f t="shared" si="1"/>
        <v>0</v>
      </c>
      <c r="M21" s="58">
        <f t="shared" si="1"/>
        <v>0</v>
      </c>
      <c r="N21" s="58">
        <f t="shared" si="1"/>
        <v>0</v>
      </c>
      <c r="O21" s="58">
        <f t="shared" si="1"/>
        <v>0</v>
      </c>
      <c r="P21" s="58">
        <f t="shared" si="1"/>
        <v>0</v>
      </c>
      <c r="Q21" s="58">
        <f t="shared" si="1"/>
        <v>0</v>
      </c>
      <c r="R21" s="58">
        <f t="shared" si="1"/>
        <v>0</v>
      </c>
      <c r="S21" s="58">
        <f t="shared" si="1"/>
        <v>0</v>
      </c>
    </row>
    <row r="22" spans="1:19" s="16" customFormat="1" ht="31.5">
      <c r="A22" s="15" t="s">
        <v>18</v>
      </c>
      <c r="B22" s="14" t="s">
        <v>17</v>
      </c>
      <c r="C22" s="13"/>
      <c r="D22" s="58">
        <f t="shared" ref="D22:S22" si="2">D26</f>
        <v>0</v>
      </c>
      <c r="E22" s="58">
        <f t="shared" si="2"/>
        <v>0</v>
      </c>
      <c r="F22" s="58">
        <f t="shared" si="2"/>
        <v>0</v>
      </c>
      <c r="G22" s="58">
        <f t="shared" si="2"/>
        <v>0</v>
      </c>
      <c r="H22" s="58">
        <f t="shared" si="2"/>
        <v>0</v>
      </c>
      <c r="I22" s="58">
        <f t="shared" si="2"/>
        <v>0</v>
      </c>
      <c r="J22" s="58">
        <f t="shared" si="2"/>
        <v>0</v>
      </c>
      <c r="K22" s="58">
        <f t="shared" si="2"/>
        <v>0</v>
      </c>
      <c r="L22" s="58">
        <f t="shared" si="2"/>
        <v>0</v>
      </c>
      <c r="M22" s="58">
        <f t="shared" si="2"/>
        <v>0</v>
      </c>
      <c r="N22" s="58">
        <f t="shared" si="2"/>
        <v>0</v>
      </c>
      <c r="O22" s="58">
        <f t="shared" si="2"/>
        <v>0</v>
      </c>
      <c r="P22" s="58">
        <f t="shared" si="2"/>
        <v>0</v>
      </c>
      <c r="Q22" s="58">
        <f t="shared" si="2"/>
        <v>0</v>
      </c>
      <c r="R22" s="58">
        <f t="shared" si="2"/>
        <v>0</v>
      </c>
      <c r="S22" s="58">
        <f t="shared" si="2"/>
        <v>0</v>
      </c>
    </row>
    <row r="23" spans="1:19" s="16" customFormat="1" ht="31.5">
      <c r="A23" s="15" t="s">
        <v>16</v>
      </c>
      <c r="B23" s="14" t="s">
        <v>15</v>
      </c>
      <c r="C23" s="13"/>
      <c r="D23" s="58">
        <f t="shared" ref="D23:S23" si="3">D30</f>
        <v>0</v>
      </c>
      <c r="E23" s="58">
        <f t="shared" si="3"/>
        <v>0</v>
      </c>
      <c r="F23" s="58">
        <f t="shared" si="3"/>
        <v>0</v>
      </c>
      <c r="G23" s="58">
        <f t="shared" si="3"/>
        <v>0</v>
      </c>
      <c r="H23" s="58">
        <f t="shared" si="3"/>
        <v>0.16</v>
      </c>
      <c r="I23" s="58">
        <f t="shared" si="3"/>
        <v>0</v>
      </c>
      <c r="J23" s="58">
        <f t="shared" si="3"/>
        <v>0</v>
      </c>
      <c r="K23" s="58">
        <f t="shared" si="3"/>
        <v>0</v>
      </c>
      <c r="L23" s="58">
        <f t="shared" si="3"/>
        <v>0</v>
      </c>
      <c r="M23" s="58">
        <f t="shared" si="3"/>
        <v>0</v>
      </c>
      <c r="N23" s="58">
        <f t="shared" si="3"/>
        <v>0</v>
      </c>
      <c r="O23" s="58">
        <f t="shared" si="3"/>
        <v>0</v>
      </c>
      <c r="P23" s="58">
        <f t="shared" si="3"/>
        <v>0</v>
      </c>
      <c r="Q23" s="58">
        <f t="shared" si="3"/>
        <v>0</v>
      </c>
      <c r="R23" s="58">
        <f t="shared" si="3"/>
        <v>0</v>
      </c>
      <c r="S23" s="58">
        <f t="shared" si="3"/>
        <v>0</v>
      </c>
    </row>
    <row r="24" spans="1:19" s="16" customFormat="1" ht="31.5">
      <c r="A24" s="10">
        <v>0</v>
      </c>
      <c r="B24" s="18" t="s">
        <v>14</v>
      </c>
      <c r="C24" s="21"/>
      <c r="D24" s="22">
        <v>0</v>
      </c>
      <c r="E24" s="22">
        <v>0</v>
      </c>
      <c r="F24" s="22">
        <v>0</v>
      </c>
      <c r="G24" s="22">
        <v>0</v>
      </c>
      <c r="H24" s="22">
        <v>0</v>
      </c>
      <c r="I24" s="22">
        <v>0</v>
      </c>
      <c r="J24" s="22">
        <v>0</v>
      </c>
      <c r="K24" s="22">
        <v>0</v>
      </c>
      <c r="L24" s="22">
        <v>0</v>
      </c>
      <c r="M24" s="22">
        <v>0</v>
      </c>
      <c r="N24" s="22">
        <v>0</v>
      </c>
      <c r="O24" s="22">
        <v>0</v>
      </c>
      <c r="P24" s="22">
        <v>0</v>
      </c>
      <c r="Q24" s="22">
        <v>0</v>
      </c>
      <c r="R24" s="22">
        <v>0</v>
      </c>
      <c r="S24" s="22">
        <v>0</v>
      </c>
    </row>
    <row r="25" spans="1:19" s="16" customFormat="1" ht="15.75">
      <c r="A25" s="10"/>
      <c r="B25" s="18" t="str">
        <f>'[1]1(2017)'!B25</f>
        <v>Республика Марий Эл</v>
      </c>
      <c r="C25" s="21"/>
      <c r="D25" s="27"/>
      <c r="E25" s="27"/>
      <c r="F25" s="20"/>
      <c r="G25" s="20"/>
      <c r="H25" s="27"/>
      <c r="I25" s="27"/>
      <c r="J25" s="27"/>
      <c r="K25" s="27"/>
      <c r="L25" s="27"/>
      <c r="M25" s="27"/>
      <c r="N25" s="27"/>
      <c r="O25" s="27"/>
      <c r="P25" s="27"/>
      <c r="Q25" s="27"/>
      <c r="R25" s="27"/>
      <c r="S25" s="27"/>
    </row>
    <row r="26" spans="1:19" s="16" customFormat="1" ht="47.25">
      <c r="A26" s="15" t="s">
        <v>12</v>
      </c>
      <c r="B26" s="14" t="s">
        <v>11</v>
      </c>
      <c r="C26" s="13"/>
      <c r="D26" s="12">
        <f t="shared" ref="D26:S26" si="4">D27</f>
        <v>0</v>
      </c>
      <c r="E26" s="12">
        <f t="shared" si="4"/>
        <v>0</v>
      </c>
      <c r="F26" s="12">
        <f t="shared" si="4"/>
        <v>0</v>
      </c>
      <c r="G26" s="12">
        <f t="shared" si="4"/>
        <v>0</v>
      </c>
      <c r="H26" s="12">
        <f t="shared" si="4"/>
        <v>0</v>
      </c>
      <c r="I26" s="12">
        <f t="shared" si="4"/>
        <v>0</v>
      </c>
      <c r="J26" s="12">
        <f t="shared" si="4"/>
        <v>0</v>
      </c>
      <c r="K26" s="12">
        <f t="shared" si="4"/>
        <v>0</v>
      </c>
      <c r="L26" s="12">
        <f t="shared" si="4"/>
        <v>0</v>
      </c>
      <c r="M26" s="12">
        <f t="shared" si="4"/>
        <v>0</v>
      </c>
      <c r="N26" s="12">
        <f t="shared" si="4"/>
        <v>0</v>
      </c>
      <c r="O26" s="12">
        <f t="shared" si="4"/>
        <v>0</v>
      </c>
      <c r="P26" s="12">
        <f t="shared" si="4"/>
        <v>0</v>
      </c>
      <c r="Q26" s="12">
        <f t="shared" si="4"/>
        <v>0</v>
      </c>
      <c r="R26" s="12">
        <f t="shared" si="4"/>
        <v>0</v>
      </c>
      <c r="S26" s="12">
        <f t="shared" si="4"/>
        <v>0</v>
      </c>
    </row>
    <row r="27" spans="1:19" s="16" customFormat="1" ht="31.5">
      <c r="A27" s="15" t="s">
        <v>10</v>
      </c>
      <c r="B27" s="14" t="s">
        <v>9</v>
      </c>
      <c r="C27" s="13"/>
      <c r="D27" s="12">
        <f t="shared" ref="D27:S27" si="5">SUM(D28)</f>
        <v>0</v>
      </c>
      <c r="E27" s="12">
        <f t="shared" si="5"/>
        <v>0</v>
      </c>
      <c r="F27" s="12">
        <f t="shared" si="5"/>
        <v>0</v>
      </c>
      <c r="G27" s="12">
        <f t="shared" si="5"/>
        <v>0</v>
      </c>
      <c r="H27" s="12">
        <f t="shared" si="5"/>
        <v>0</v>
      </c>
      <c r="I27" s="12">
        <f t="shared" si="5"/>
        <v>0</v>
      </c>
      <c r="J27" s="12">
        <f t="shared" si="5"/>
        <v>0</v>
      </c>
      <c r="K27" s="12">
        <f t="shared" si="5"/>
        <v>0</v>
      </c>
      <c r="L27" s="12">
        <f t="shared" si="5"/>
        <v>0</v>
      </c>
      <c r="M27" s="12">
        <f t="shared" si="5"/>
        <v>0</v>
      </c>
      <c r="N27" s="12">
        <f t="shared" si="5"/>
        <v>0</v>
      </c>
      <c r="O27" s="12">
        <f t="shared" si="5"/>
        <v>0</v>
      </c>
      <c r="P27" s="12">
        <f t="shared" si="5"/>
        <v>0</v>
      </c>
      <c r="Q27" s="12">
        <f t="shared" si="5"/>
        <v>0</v>
      </c>
      <c r="R27" s="12">
        <f t="shared" si="5"/>
        <v>0</v>
      </c>
      <c r="S27" s="12">
        <f t="shared" si="5"/>
        <v>0</v>
      </c>
    </row>
    <row r="28" spans="1:19" s="16" customFormat="1" ht="141.75">
      <c r="A28" s="10" t="s">
        <v>8</v>
      </c>
      <c r="B28" s="64" t="s">
        <v>7</v>
      </c>
      <c r="C28" s="60" t="s">
        <v>72</v>
      </c>
      <c r="D28" s="17">
        <v>0</v>
      </c>
      <c r="E28" s="17">
        <v>0</v>
      </c>
      <c r="F28" s="17">
        <v>0</v>
      </c>
      <c r="G28" s="17">
        <v>0</v>
      </c>
      <c r="H28" s="17">
        <v>0</v>
      </c>
      <c r="I28" s="17">
        <v>0</v>
      </c>
      <c r="J28" s="17">
        <v>0</v>
      </c>
      <c r="K28" s="17">
        <v>0</v>
      </c>
      <c r="L28" s="17">
        <v>0</v>
      </c>
      <c r="M28" s="17">
        <v>0</v>
      </c>
      <c r="N28" s="17">
        <v>0</v>
      </c>
      <c r="O28" s="17">
        <v>0</v>
      </c>
      <c r="P28" s="17">
        <v>0</v>
      </c>
      <c r="Q28" s="17">
        <v>0</v>
      </c>
      <c r="R28" s="17">
        <v>0</v>
      </c>
      <c r="S28" s="17">
        <v>0</v>
      </c>
    </row>
    <row r="29" spans="1:19" s="16" customFormat="1" ht="126">
      <c r="A29" s="10" t="s">
        <v>73</v>
      </c>
      <c r="B29" s="64" t="s">
        <v>74</v>
      </c>
      <c r="C29" s="60" t="s">
        <v>75</v>
      </c>
      <c r="D29" s="17">
        <v>0</v>
      </c>
      <c r="E29" s="17">
        <v>0</v>
      </c>
      <c r="F29" s="17">
        <v>0</v>
      </c>
      <c r="G29" s="17">
        <v>0</v>
      </c>
      <c r="H29" s="17">
        <v>0</v>
      </c>
      <c r="I29" s="17">
        <v>0</v>
      </c>
      <c r="J29" s="17">
        <v>0</v>
      </c>
      <c r="K29" s="17">
        <v>0</v>
      </c>
      <c r="L29" s="17">
        <v>0</v>
      </c>
      <c r="M29" s="17">
        <v>0</v>
      </c>
      <c r="N29" s="17">
        <v>0</v>
      </c>
      <c r="O29" s="17">
        <v>0</v>
      </c>
      <c r="P29" s="17">
        <v>0</v>
      </c>
      <c r="Q29" s="17">
        <v>0</v>
      </c>
      <c r="R29" s="17">
        <v>0</v>
      </c>
      <c r="S29" s="17">
        <v>0</v>
      </c>
    </row>
    <row r="30" spans="1:19" ht="31.5">
      <c r="A30" s="15" t="s">
        <v>5</v>
      </c>
      <c r="B30" s="14" t="s">
        <v>4</v>
      </c>
      <c r="C30" s="13"/>
      <c r="D30" s="12">
        <f t="shared" ref="D30:S30" si="6">SUM(D31:D31)</f>
        <v>0</v>
      </c>
      <c r="E30" s="12">
        <f t="shared" si="6"/>
        <v>0</v>
      </c>
      <c r="F30" s="12">
        <f t="shared" si="6"/>
        <v>0</v>
      </c>
      <c r="G30" s="12">
        <f t="shared" si="6"/>
        <v>0</v>
      </c>
      <c r="H30" s="12">
        <f t="shared" si="6"/>
        <v>0.16</v>
      </c>
      <c r="I30" s="12">
        <f t="shared" si="6"/>
        <v>0</v>
      </c>
      <c r="J30" s="12">
        <f t="shared" si="6"/>
        <v>0</v>
      </c>
      <c r="K30" s="12">
        <f t="shared" si="6"/>
        <v>0</v>
      </c>
      <c r="L30" s="12">
        <f t="shared" si="6"/>
        <v>0</v>
      </c>
      <c r="M30" s="12">
        <f t="shared" si="6"/>
        <v>0</v>
      </c>
      <c r="N30" s="12">
        <f t="shared" si="6"/>
        <v>0</v>
      </c>
      <c r="O30" s="12">
        <f t="shared" si="6"/>
        <v>0</v>
      </c>
      <c r="P30" s="12">
        <f t="shared" si="6"/>
        <v>0</v>
      </c>
      <c r="Q30" s="12">
        <f t="shared" si="6"/>
        <v>0</v>
      </c>
      <c r="R30" s="12">
        <f t="shared" si="6"/>
        <v>0</v>
      </c>
      <c r="S30" s="12">
        <f t="shared" si="6"/>
        <v>0</v>
      </c>
    </row>
    <row r="31" spans="1:19" ht="63">
      <c r="A31" s="10" t="s">
        <v>3</v>
      </c>
      <c r="B31" s="39" t="s">
        <v>76</v>
      </c>
      <c r="C31" s="9" t="s">
        <v>77</v>
      </c>
      <c r="D31" s="17">
        <v>0</v>
      </c>
      <c r="E31" s="17">
        <v>0</v>
      </c>
      <c r="F31" s="61">
        <v>0</v>
      </c>
      <c r="G31" s="61">
        <v>0</v>
      </c>
      <c r="H31" s="17">
        <v>0.16</v>
      </c>
      <c r="I31" s="17">
        <v>0</v>
      </c>
      <c r="J31" s="61">
        <v>0</v>
      </c>
      <c r="K31" s="61">
        <v>0</v>
      </c>
      <c r="L31" s="61">
        <v>0</v>
      </c>
      <c r="M31" s="61">
        <v>0</v>
      </c>
      <c r="N31" s="61">
        <v>0</v>
      </c>
      <c r="O31" s="61">
        <v>0</v>
      </c>
      <c r="P31" s="61">
        <v>0</v>
      </c>
      <c r="Q31" s="61">
        <v>0</v>
      </c>
      <c r="R31" s="61">
        <v>0</v>
      </c>
      <c r="S31" s="61">
        <v>0</v>
      </c>
    </row>
    <row r="34" spans="2:11" s="2" customFormat="1" ht="15.75">
      <c r="B34" s="62" t="s">
        <v>2</v>
      </c>
      <c r="C34" s="62"/>
      <c r="D34" s="62"/>
      <c r="F34" s="3"/>
      <c r="G34" s="3"/>
      <c r="H34" s="3"/>
      <c r="I34" s="3"/>
      <c r="J34" s="3"/>
      <c r="K34" s="3"/>
    </row>
    <row r="35" spans="2:11" s="2" customFormat="1" ht="15">
      <c r="B35" s="3"/>
      <c r="C35" s="3"/>
      <c r="D35" s="3"/>
      <c r="E35" s="3"/>
      <c r="F35" s="3"/>
      <c r="G35" s="3"/>
      <c r="H35" s="3"/>
      <c r="I35" s="3"/>
      <c r="J35" s="3"/>
      <c r="K35" s="3"/>
    </row>
    <row r="36" spans="2:11" s="2" customFormat="1" ht="15">
      <c r="B36" s="3"/>
      <c r="C36" s="3"/>
      <c r="D36" s="3"/>
      <c r="E36" s="3"/>
      <c r="F36" s="3"/>
      <c r="G36" s="3"/>
      <c r="H36" s="3"/>
      <c r="I36" s="3"/>
      <c r="J36" s="3"/>
      <c r="K36" s="3"/>
    </row>
    <row r="37" spans="2:11" s="2" customFormat="1" ht="15">
      <c r="B37" s="3"/>
      <c r="C37" s="3"/>
      <c r="D37" s="3"/>
      <c r="E37" s="3"/>
      <c r="F37" s="3"/>
      <c r="G37" s="3"/>
      <c r="H37" s="3"/>
      <c r="I37" s="3"/>
      <c r="J37" s="3"/>
      <c r="K37" s="3"/>
    </row>
    <row r="38" spans="2:11" s="2" customFormat="1" ht="15.75">
      <c r="B38" s="63" t="s">
        <v>0</v>
      </c>
      <c r="C38" s="63"/>
      <c r="D38" s="4"/>
      <c r="E38" s="4"/>
      <c r="F38" s="4"/>
      <c r="G38" s="4"/>
      <c r="H38" s="3"/>
      <c r="I38" s="3"/>
      <c r="J38" s="3"/>
      <c r="K38" s="3"/>
    </row>
    <row r="39" spans="2:11" s="2" customFormat="1" ht="15">
      <c r="B39" s="3"/>
      <c r="C39" s="3"/>
      <c r="D39" s="3"/>
      <c r="E39" s="3"/>
      <c r="F39" s="3"/>
      <c r="G39" s="3"/>
      <c r="H39" s="3"/>
      <c r="I39" s="3"/>
      <c r="J39" s="3"/>
      <c r="K39" s="3"/>
    </row>
  </sheetData>
  <mergeCells count="29">
    <mergeCell ref="P17:Q17"/>
    <mergeCell ref="R17:S17"/>
    <mergeCell ref="B34:D34"/>
    <mergeCell ref="L16:M16"/>
    <mergeCell ref="N16:O16"/>
    <mergeCell ref="P16:Q16"/>
    <mergeCell ref="R16:S16"/>
    <mergeCell ref="D17:E17"/>
    <mergeCell ref="F17:G17"/>
    <mergeCell ref="H17:I17"/>
    <mergeCell ref="J17:K17"/>
    <mergeCell ref="L17:M17"/>
    <mergeCell ref="N17:O17"/>
    <mergeCell ref="A12:S12"/>
    <mergeCell ref="A13:S13"/>
    <mergeCell ref="A14:S14"/>
    <mergeCell ref="A15:A18"/>
    <mergeCell ref="B15:B18"/>
    <mergeCell ref="C15:C18"/>
    <mergeCell ref="D15:S15"/>
    <mergeCell ref="D16:E16"/>
    <mergeCell ref="F16:I16"/>
    <mergeCell ref="J16:K16"/>
    <mergeCell ref="G2:H2"/>
    <mergeCell ref="A4:S4"/>
    <mergeCell ref="A5:S5"/>
    <mergeCell ref="A7:S7"/>
    <mergeCell ref="A8:S8"/>
    <mergeCell ref="A10:S10"/>
  </mergeCells>
  <pageMargins left="0.70866141732283472" right="0.70866141732283472" top="0.74803149606299213" bottom="0.74803149606299213" header="0.31496062992125984" footer="0.31496062992125984"/>
  <pageSetup paperSize="9" scale="2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F41"/>
  <sheetViews>
    <sheetView view="pageBreakPreview" topLeftCell="A31" zoomScale="90" zoomScaleNormal="100" zoomScaleSheetLayoutView="90" workbookViewId="0">
      <selection activeCell="F16" sqref="F16:I16"/>
    </sheetView>
  </sheetViews>
  <sheetFormatPr defaultRowHeight="12"/>
  <cols>
    <col min="1" max="1" width="9.75" style="1" customWidth="1"/>
    <col min="2" max="2" width="33.875" style="1" customWidth="1"/>
    <col min="3" max="3" width="12.75" style="1" customWidth="1"/>
    <col min="4" max="14" width="8.125" style="1" customWidth="1"/>
    <col min="15" max="15" width="10.875" style="1" customWidth="1"/>
    <col min="16" max="19" width="8.125" style="1" customWidth="1"/>
    <col min="20" max="16384" width="9" style="1"/>
  </cols>
  <sheetData>
    <row r="2" spans="1:32" ht="15.75">
      <c r="F2" s="42"/>
      <c r="G2" s="49"/>
      <c r="H2" s="49"/>
      <c r="I2" s="42"/>
    </row>
    <row r="3" spans="1:32">
      <c r="F3" s="33"/>
      <c r="G3" s="33"/>
      <c r="H3" s="33"/>
      <c r="I3" s="33"/>
    </row>
    <row r="4" spans="1:32" ht="18.75">
      <c r="A4" s="50" t="s">
        <v>59</v>
      </c>
      <c r="B4" s="50"/>
      <c r="C4" s="50"/>
      <c r="D4" s="50"/>
      <c r="E4" s="50"/>
      <c r="F4" s="50"/>
      <c r="G4" s="50"/>
      <c r="H4" s="50"/>
      <c r="I4" s="50"/>
      <c r="J4" s="50"/>
      <c r="K4" s="50"/>
      <c r="L4" s="50"/>
      <c r="M4" s="50"/>
      <c r="N4" s="50"/>
      <c r="O4" s="50"/>
      <c r="P4" s="50"/>
      <c r="Q4" s="50"/>
      <c r="R4" s="50"/>
      <c r="S4" s="50"/>
    </row>
    <row r="5" spans="1:32" ht="18.75">
      <c r="A5" s="53" t="s">
        <v>89</v>
      </c>
      <c r="B5" s="53"/>
      <c r="C5" s="53"/>
      <c r="D5" s="53"/>
      <c r="E5" s="53"/>
      <c r="F5" s="53"/>
      <c r="G5" s="53"/>
      <c r="H5" s="53"/>
      <c r="I5" s="53"/>
      <c r="J5" s="53"/>
      <c r="K5" s="53"/>
      <c r="L5" s="53"/>
      <c r="M5" s="53"/>
      <c r="N5" s="53"/>
      <c r="O5" s="53"/>
      <c r="P5" s="53"/>
      <c r="Q5" s="53"/>
      <c r="R5" s="53"/>
      <c r="S5" s="53"/>
    </row>
    <row r="6" spans="1:32" ht="15.75" customHeight="1"/>
    <row r="7" spans="1:32" ht="21.75" customHeight="1">
      <c r="A7" s="51" t="s">
        <v>58</v>
      </c>
      <c r="B7" s="51"/>
      <c r="C7" s="51"/>
      <c r="D7" s="51"/>
      <c r="E7" s="51"/>
      <c r="F7" s="51"/>
      <c r="G7" s="51"/>
      <c r="H7" s="51"/>
      <c r="I7" s="51"/>
      <c r="J7" s="51"/>
      <c r="K7" s="51"/>
      <c r="L7" s="51"/>
      <c r="M7" s="51"/>
      <c r="N7" s="51"/>
      <c r="O7" s="51"/>
      <c r="P7" s="51"/>
      <c r="Q7" s="51"/>
      <c r="R7" s="51"/>
      <c r="S7" s="51"/>
    </row>
    <row r="8" spans="1:32" ht="15.75" customHeight="1">
      <c r="A8" s="52" t="s">
        <v>57</v>
      </c>
      <c r="B8" s="52"/>
      <c r="C8" s="52"/>
      <c r="D8" s="52"/>
      <c r="E8" s="52"/>
      <c r="F8" s="52"/>
      <c r="G8" s="52"/>
      <c r="H8" s="52"/>
      <c r="I8" s="52"/>
      <c r="J8" s="52"/>
      <c r="K8" s="52"/>
      <c r="L8" s="52"/>
      <c r="M8" s="52"/>
      <c r="N8" s="52"/>
      <c r="O8" s="52"/>
      <c r="P8" s="52"/>
      <c r="Q8" s="52"/>
      <c r="R8" s="52"/>
      <c r="S8" s="52"/>
    </row>
    <row r="10" spans="1:32" ht="16.5" customHeight="1">
      <c r="A10" s="51" t="s">
        <v>61</v>
      </c>
      <c r="B10" s="51"/>
      <c r="C10" s="51"/>
      <c r="D10" s="51"/>
      <c r="E10" s="51"/>
      <c r="F10" s="51"/>
      <c r="G10" s="51"/>
      <c r="H10" s="51"/>
      <c r="I10" s="51"/>
      <c r="J10" s="51"/>
      <c r="K10" s="51"/>
      <c r="L10" s="51"/>
      <c r="M10" s="51"/>
      <c r="N10" s="51"/>
      <c r="O10" s="51"/>
      <c r="P10" s="51"/>
      <c r="Q10" s="51"/>
      <c r="R10" s="51"/>
      <c r="S10" s="51"/>
    </row>
    <row r="11" spans="1:32" ht="15" customHeight="1">
      <c r="A11" s="43"/>
      <c r="B11" s="43"/>
      <c r="C11" s="43"/>
      <c r="D11" s="43"/>
      <c r="E11" s="43"/>
      <c r="F11" s="43"/>
      <c r="G11" s="43"/>
      <c r="H11" s="43"/>
      <c r="I11" s="43"/>
      <c r="J11" s="37"/>
      <c r="K11" s="37"/>
      <c r="L11" s="37"/>
      <c r="M11" s="37"/>
      <c r="N11" s="37"/>
      <c r="O11" s="37"/>
      <c r="P11" s="43"/>
      <c r="Q11" s="43"/>
      <c r="R11" s="43"/>
      <c r="S11" s="43"/>
    </row>
    <row r="12" spans="1:32" s="33" customFormat="1" ht="15.75" customHeight="1">
      <c r="A12" s="54" t="s">
        <v>71</v>
      </c>
      <c r="B12" s="54"/>
      <c r="C12" s="54"/>
      <c r="D12" s="54"/>
      <c r="E12" s="54"/>
      <c r="F12" s="54"/>
      <c r="G12" s="54"/>
      <c r="H12" s="54"/>
      <c r="I12" s="54"/>
      <c r="J12" s="54"/>
      <c r="K12" s="54"/>
      <c r="L12" s="54"/>
      <c r="M12" s="54"/>
      <c r="N12" s="54"/>
      <c r="O12" s="54"/>
      <c r="P12" s="54"/>
      <c r="Q12" s="54"/>
      <c r="R12" s="54"/>
      <c r="S12" s="54"/>
      <c r="T12" s="34"/>
      <c r="U12" s="34"/>
      <c r="V12" s="34"/>
      <c r="W12" s="34"/>
      <c r="X12" s="34"/>
      <c r="Y12" s="34"/>
      <c r="Z12" s="34"/>
      <c r="AA12" s="34"/>
      <c r="AB12" s="34"/>
      <c r="AC12" s="34"/>
      <c r="AD12" s="34"/>
      <c r="AE12" s="34"/>
      <c r="AF12" s="34"/>
    </row>
    <row r="13" spans="1:32" s="33" customFormat="1" ht="15.75" customHeight="1">
      <c r="A13" s="55" t="s">
        <v>56</v>
      </c>
      <c r="B13" s="55"/>
      <c r="C13" s="55"/>
      <c r="D13" s="55"/>
      <c r="E13" s="55"/>
      <c r="F13" s="55"/>
      <c r="G13" s="55"/>
      <c r="H13" s="55"/>
      <c r="I13" s="55"/>
      <c r="J13" s="55"/>
      <c r="K13" s="55"/>
      <c r="L13" s="55"/>
      <c r="M13" s="55"/>
      <c r="N13" s="55"/>
      <c r="O13" s="55"/>
      <c r="P13" s="55"/>
      <c r="Q13" s="55"/>
      <c r="R13" s="55"/>
      <c r="S13" s="55"/>
      <c r="T13" s="35"/>
      <c r="U13" s="35"/>
      <c r="V13" s="35"/>
      <c r="W13" s="35"/>
      <c r="X13" s="35"/>
      <c r="Y13" s="35"/>
      <c r="Z13" s="35"/>
      <c r="AA13" s="35"/>
      <c r="AB13" s="35"/>
      <c r="AC13" s="35"/>
      <c r="AD13" s="35"/>
      <c r="AE13" s="35"/>
      <c r="AF13" s="35"/>
    </row>
    <row r="14" spans="1:32" s="33" customFormat="1" ht="15.75" customHeight="1">
      <c r="A14" s="54"/>
      <c r="B14" s="54"/>
      <c r="C14" s="54"/>
      <c r="D14" s="54"/>
      <c r="E14" s="54"/>
      <c r="F14" s="54"/>
      <c r="G14" s="54"/>
      <c r="H14" s="54"/>
      <c r="I14" s="54"/>
      <c r="J14" s="54"/>
      <c r="K14" s="54"/>
      <c r="L14" s="54"/>
      <c r="M14" s="54"/>
      <c r="N14" s="54"/>
      <c r="O14" s="54"/>
      <c r="P14" s="54"/>
      <c r="Q14" s="54"/>
      <c r="R14" s="54"/>
      <c r="S14" s="54"/>
      <c r="T14" s="34"/>
      <c r="U14" s="34"/>
      <c r="V14" s="34"/>
      <c r="W14" s="34"/>
      <c r="X14" s="34"/>
      <c r="Y14" s="34"/>
      <c r="Z14" s="34"/>
      <c r="AA14" s="34"/>
      <c r="AB14" s="34"/>
      <c r="AC14" s="34"/>
      <c r="AD14" s="34"/>
      <c r="AE14" s="34"/>
      <c r="AF14" s="34"/>
    </row>
    <row r="15" spans="1:32" s="32" customFormat="1" ht="33.75" customHeight="1">
      <c r="A15" s="48" t="s">
        <v>55</v>
      </c>
      <c r="B15" s="48" t="s">
        <v>54</v>
      </c>
      <c r="C15" s="48" t="s">
        <v>53</v>
      </c>
      <c r="D15" s="48" t="s">
        <v>52</v>
      </c>
      <c r="E15" s="48"/>
      <c r="F15" s="48"/>
      <c r="G15" s="48"/>
      <c r="H15" s="48"/>
      <c r="I15" s="48"/>
      <c r="J15" s="48"/>
      <c r="K15" s="48"/>
      <c r="L15" s="48"/>
      <c r="M15" s="48"/>
      <c r="N15" s="48"/>
      <c r="O15" s="48"/>
      <c r="P15" s="48"/>
      <c r="Q15" s="48"/>
      <c r="R15" s="48"/>
      <c r="S15" s="48"/>
    </row>
    <row r="16" spans="1:32" ht="205.5" customHeight="1">
      <c r="A16" s="48"/>
      <c r="B16" s="48"/>
      <c r="C16" s="48"/>
      <c r="D16" s="48" t="s">
        <v>51</v>
      </c>
      <c r="E16" s="48"/>
      <c r="F16" s="48" t="s">
        <v>50</v>
      </c>
      <c r="G16" s="48"/>
      <c r="H16" s="48"/>
      <c r="I16" s="48"/>
      <c r="J16" s="48" t="s">
        <v>49</v>
      </c>
      <c r="K16" s="48"/>
      <c r="L16" s="48" t="s">
        <v>48</v>
      </c>
      <c r="M16" s="48"/>
      <c r="N16" s="48" t="s">
        <v>47</v>
      </c>
      <c r="O16" s="48"/>
      <c r="P16" s="48" t="s">
        <v>46</v>
      </c>
      <c r="Q16" s="48"/>
      <c r="R16" s="48" t="s">
        <v>45</v>
      </c>
      <c r="S16" s="48"/>
    </row>
    <row r="17" spans="1:19" s="31" customFormat="1" ht="192" customHeight="1">
      <c r="A17" s="48"/>
      <c r="B17" s="48"/>
      <c r="C17" s="48"/>
      <c r="D17" s="56" t="s">
        <v>41</v>
      </c>
      <c r="E17" s="56"/>
      <c r="F17" s="56" t="s">
        <v>44</v>
      </c>
      <c r="G17" s="56"/>
      <c r="H17" s="56" t="s">
        <v>43</v>
      </c>
      <c r="I17" s="56"/>
      <c r="J17" s="56" t="s">
        <v>41</v>
      </c>
      <c r="K17" s="56"/>
      <c r="L17" s="56" t="s">
        <v>41</v>
      </c>
      <c r="M17" s="56"/>
      <c r="N17" s="56" t="s">
        <v>41</v>
      </c>
      <c r="O17" s="56"/>
      <c r="P17" s="56" t="s">
        <v>42</v>
      </c>
      <c r="Q17" s="56"/>
      <c r="R17" s="56" t="s">
        <v>41</v>
      </c>
      <c r="S17" s="56"/>
    </row>
    <row r="18" spans="1:19" ht="128.25" customHeight="1">
      <c r="A18" s="48"/>
      <c r="B18" s="48"/>
      <c r="C18" s="48"/>
      <c r="D18" s="30" t="s">
        <v>40</v>
      </c>
      <c r="E18" s="30" t="s">
        <v>39</v>
      </c>
      <c r="F18" s="30" t="s">
        <v>40</v>
      </c>
      <c r="G18" s="30" t="s">
        <v>39</v>
      </c>
      <c r="H18" s="30" t="s">
        <v>40</v>
      </c>
      <c r="I18" s="30" t="s">
        <v>39</v>
      </c>
      <c r="J18" s="30" t="s">
        <v>40</v>
      </c>
      <c r="K18" s="30" t="s">
        <v>39</v>
      </c>
      <c r="L18" s="30" t="s">
        <v>40</v>
      </c>
      <c r="M18" s="30" t="s">
        <v>39</v>
      </c>
      <c r="N18" s="30" t="s">
        <v>40</v>
      </c>
      <c r="O18" s="30" t="s">
        <v>39</v>
      </c>
      <c r="P18" s="30" t="s">
        <v>40</v>
      </c>
      <c r="Q18" s="30" t="s">
        <v>39</v>
      </c>
      <c r="R18" s="30" t="s">
        <v>40</v>
      </c>
      <c r="S18" s="30" t="s">
        <v>39</v>
      </c>
    </row>
    <row r="19" spans="1:19" s="16" customFormat="1" ht="15.75">
      <c r="A19" s="28">
        <v>1</v>
      </c>
      <c r="B19" s="29">
        <v>2</v>
      </c>
      <c r="C19" s="28">
        <v>3</v>
      </c>
      <c r="D19" s="27" t="s">
        <v>38</v>
      </c>
      <c r="E19" s="27" t="s">
        <v>37</v>
      </c>
      <c r="F19" s="27" t="s">
        <v>36</v>
      </c>
      <c r="G19" s="27" t="s">
        <v>35</v>
      </c>
      <c r="H19" s="27" t="s">
        <v>34</v>
      </c>
      <c r="I19" s="27" t="s">
        <v>33</v>
      </c>
      <c r="J19" s="27" t="s">
        <v>32</v>
      </c>
      <c r="K19" s="27" t="s">
        <v>31</v>
      </c>
      <c r="L19" s="27" t="s">
        <v>30</v>
      </c>
      <c r="M19" s="27" t="s">
        <v>29</v>
      </c>
      <c r="N19" s="27" t="s">
        <v>28</v>
      </c>
      <c r="O19" s="27" t="s">
        <v>27</v>
      </c>
      <c r="P19" s="27" t="s">
        <v>26</v>
      </c>
      <c r="Q19" s="27" t="s">
        <v>25</v>
      </c>
      <c r="R19" s="27" t="s">
        <v>24</v>
      </c>
      <c r="S19" s="27" t="s">
        <v>23</v>
      </c>
    </row>
    <row r="20" spans="1:19" s="16" customFormat="1" ht="31.5">
      <c r="A20" s="26" t="s">
        <v>22</v>
      </c>
      <c r="B20" s="25" t="s">
        <v>21</v>
      </c>
      <c r="C20" s="24"/>
      <c r="D20" s="57">
        <f t="shared" ref="D20:S20" si="0">SUM(D21:D23)</f>
        <v>0</v>
      </c>
      <c r="E20" s="57">
        <f t="shared" si="0"/>
        <v>0</v>
      </c>
      <c r="F20" s="57">
        <f t="shared" si="0"/>
        <v>0</v>
      </c>
      <c r="G20" s="57">
        <f t="shared" si="0"/>
        <v>0</v>
      </c>
      <c r="H20" s="57">
        <f t="shared" si="0"/>
        <v>0.4</v>
      </c>
      <c r="I20" s="57">
        <f t="shared" si="0"/>
        <v>0</v>
      </c>
      <c r="J20" s="57">
        <f t="shared" si="0"/>
        <v>0</v>
      </c>
      <c r="K20" s="57">
        <f t="shared" si="0"/>
        <v>0</v>
      </c>
      <c r="L20" s="57">
        <f t="shared" si="0"/>
        <v>0</v>
      </c>
      <c r="M20" s="57">
        <f t="shared" si="0"/>
        <v>0</v>
      </c>
      <c r="N20" s="57">
        <f t="shared" si="0"/>
        <v>0</v>
      </c>
      <c r="O20" s="57">
        <f t="shared" si="0"/>
        <v>0</v>
      </c>
      <c r="P20" s="57">
        <f t="shared" si="0"/>
        <v>0</v>
      </c>
      <c r="Q20" s="57">
        <f t="shared" si="0"/>
        <v>0</v>
      </c>
      <c r="R20" s="57">
        <f t="shared" si="0"/>
        <v>0</v>
      </c>
      <c r="S20" s="57">
        <f t="shared" si="0"/>
        <v>0</v>
      </c>
    </row>
    <row r="21" spans="1:19" s="16" customFormat="1" ht="31.5">
      <c r="A21" s="15" t="s">
        <v>20</v>
      </c>
      <c r="B21" s="14" t="s">
        <v>19</v>
      </c>
      <c r="C21" s="13"/>
      <c r="D21" s="58">
        <f t="shared" ref="D21:S21" si="1">D24</f>
        <v>0</v>
      </c>
      <c r="E21" s="58">
        <f t="shared" si="1"/>
        <v>0</v>
      </c>
      <c r="F21" s="58">
        <f t="shared" si="1"/>
        <v>0</v>
      </c>
      <c r="G21" s="58">
        <f t="shared" si="1"/>
        <v>0</v>
      </c>
      <c r="H21" s="58">
        <f t="shared" si="1"/>
        <v>0</v>
      </c>
      <c r="I21" s="58">
        <f t="shared" si="1"/>
        <v>0</v>
      </c>
      <c r="J21" s="58">
        <f t="shared" si="1"/>
        <v>0</v>
      </c>
      <c r="K21" s="58">
        <f t="shared" si="1"/>
        <v>0</v>
      </c>
      <c r="L21" s="58">
        <f t="shared" si="1"/>
        <v>0</v>
      </c>
      <c r="M21" s="58">
        <f t="shared" si="1"/>
        <v>0</v>
      </c>
      <c r="N21" s="58">
        <f t="shared" si="1"/>
        <v>0</v>
      </c>
      <c r="O21" s="58">
        <f t="shared" si="1"/>
        <v>0</v>
      </c>
      <c r="P21" s="58">
        <f t="shared" si="1"/>
        <v>0</v>
      </c>
      <c r="Q21" s="58">
        <f t="shared" si="1"/>
        <v>0</v>
      </c>
      <c r="R21" s="58">
        <f t="shared" si="1"/>
        <v>0</v>
      </c>
      <c r="S21" s="58">
        <f t="shared" si="1"/>
        <v>0</v>
      </c>
    </row>
    <row r="22" spans="1:19" s="16" customFormat="1" ht="31.5">
      <c r="A22" s="15" t="s">
        <v>18</v>
      </c>
      <c r="B22" s="14" t="s">
        <v>17</v>
      </c>
      <c r="C22" s="13"/>
      <c r="D22" s="58">
        <f t="shared" ref="D22:S22" si="2">D26</f>
        <v>0</v>
      </c>
      <c r="E22" s="58">
        <f t="shared" si="2"/>
        <v>0</v>
      </c>
      <c r="F22" s="58">
        <f t="shared" si="2"/>
        <v>0</v>
      </c>
      <c r="G22" s="58">
        <f t="shared" si="2"/>
        <v>0</v>
      </c>
      <c r="H22" s="58">
        <f t="shared" si="2"/>
        <v>0</v>
      </c>
      <c r="I22" s="58">
        <f t="shared" si="2"/>
        <v>0</v>
      </c>
      <c r="J22" s="58">
        <f t="shared" si="2"/>
        <v>0</v>
      </c>
      <c r="K22" s="58">
        <f t="shared" si="2"/>
        <v>0</v>
      </c>
      <c r="L22" s="58">
        <f t="shared" si="2"/>
        <v>0</v>
      </c>
      <c r="M22" s="58">
        <f t="shared" si="2"/>
        <v>0</v>
      </c>
      <c r="N22" s="58">
        <f t="shared" si="2"/>
        <v>0</v>
      </c>
      <c r="O22" s="58">
        <f t="shared" si="2"/>
        <v>0</v>
      </c>
      <c r="P22" s="58">
        <f t="shared" si="2"/>
        <v>0</v>
      </c>
      <c r="Q22" s="58">
        <f t="shared" si="2"/>
        <v>0</v>
      </c>
      <c r="R22" s="58">
        <f t="shared" si="2"/>
        <v>0</v>
      </c>
      <c r="S22" s="58">
        <f t="shared" si="2"/>
        <v>0</v>
      </c>
    </row>
    <row r="23" spans="1:19" s="16" customFormat="1" ht="31.5">
      <c r="A23" s="15" t="s">
        <v>16</v>
      </c>
      <c r="B23" s="14" t="s">
        <v>15</v>
      </c>
      <c r="C23" s="13"/>
      <c r="D23" s="58">
        <f t="shared" ref="D23:S23" si="3">D31</f>
        <v>0</v>
      </c>
      <c r="E23" s="58">
        <f t="shared" si="3"/>
        <v>0</v>
      </c>
      <c r="F23" s="58">
        <f t="shared" si="3"/>
        <v>0</v>
      </c>
      <c r="G23" s="58">
        <f t="shared" si="3"/>
        <v>0</v>
      </c>
      <c r="H23" s="58">
        <f t="shared" si="3"/>
        <v>0.4</v>
      </c>
      <c r="I23" s="58">
        <f t="shared" si="3"/>
        <v>0</v>
      </c>
      <c r="J23" s="58">
        <f t="shared" si="3"/>
        <v>0</v>
      </c>
      <c r="K23" s="58">
        <f t="shared" si="3"/>
        <v>0</v>
      </c>
      <c r="L23" s="58">
        <f t="shared" si="3"/>
        <v>0</v>
      </c>
      <c r="M23" s="58">
        <f t="shared" si="3"/>
        <v>0</v>
      </c>
      <c r="N23" s="58">
        <f t="shared" si="3"/>
        <v>0</v>
      </c>
      <c r="O23" s="58">
        <f t="shared" si="3"/>
        <v>0</v>
      </c>
      <c r="P23" s="58">
        <f t="shared" si="3"/>
        <v>0</v>
      </c>
      <c r="Q23" s="58">
        <f t="shared" si="3"/>
        <v>0</v>
      </c>
      <c r="R23" s="58">
        <f t="shared" si="3"/>
        <v>0</v>
      </c>
      <c r="S23" s="58">
        <f t="shared" si="3"/>
        <v>0</v>
      </c>
    </row>
    <row r="24" spans="1:19" s="16" customFormat="1" ht="31.5">
      <c r="A24" s="10">
        <v>0</v>
      </c>
      <c r="B24" s="18" t="s">
        <v>14</v>
      </c>
      <c r="C24" s="21"/>
      <c r="D24" s="22">
        <v>0</v>
      </c>
      <c r="E24" s="22">
        <v>0</v>
      </c>
      <c r="F24" s="22">
        <v>0</v>
      </c>
      <c r="G24" s="22">
        <v>0</v>
      </c>
      <c r="H24" s="22">
        <v>0</v>
      </c>
      <c r="I24" s="22">
        <v>0</v>
      </c>
      <c r="J24" s="22">
        <v>0</v>
      </c>
      <c r="K24" s="22">
        <v>0</v>
      </c>
      <c r="L24" s="22">
        <v>0</v>
      </c>
      <c r="M24" s="22">
        <v>0</v>
      </c>
      <c r="N24" s="22">
        <v>0</v>
      </c>
      <c r="O24" s="22">
        <v>0</v>
      </c>
      <c r="P24" s="22">
        <v>0</v>
      </c>
      <c r="Q24" s="22">
        <v>0</v>
      </c>
      <c r="R24" s="22">
        <v>0</v>
      </c>
      <c r="S24" s="22">
        <v>0</v>
      </c>
    </row>
    <row r="25" spans="1:19" s="16" customFormat="1" ht="15.75">
      <c r="A25" s="10"/>
      <c r="B25" s="18" t="str">
        <f>'[1]1(2017)'!B25</f>
        <v>Республика Марий Эл</v>
      </c>
      <c r="C25" s="21"/>
      <c r="D25" s="27"/>
      <c r="E25" s="27"/>
      <c r="F25" s="20"/>
      <c r="G25" s="20"/>
      <c r="H25" s="27"/>
      <c r="I25" s="27"/>
      <c r="J25" s="27"/>
      <c r="K25" s="27"/>
      <c r="L25" s="27"/>
      <c r="M25" s="27"/>
      <c r="N25" s="27"/>
      <c r="O25" s="27"/>
      <c r="P25" s="27"/>
      <c r="Q25" s="27"/>
      <c r="R25" s="27"/>
      <c r="S25" s="27"/>
    </row>
    <row r="26" spans="1:19" s="16" customFormat="1" ht="47.25">
      <c r="A26" s="15" t="s">
        <v>12</v>
      </c>
      <c r="B26" s="14" t="s">
        <v>11</v>
      </c>
      <c r="C26" s="13"/>
      <c r="D26" s="12">
        <f t="shared" ref="D26:S26" si="4">D27</f>
        <v>0</v>
      </c>
      <c r="E26" s="12">
        <f t="shared" si="4"/>
        <v>0</v>
      </c>
      <c r="F26" s="12">
        <f t="shared" si="4"/>
        <v>0</v>
      </c>
      <c r="G26" s="12">
        <f t="shared" si="4"/>
        <v>0</v>
      </c>
      <c r="H26" s="12">
        <f t="shared" si="4"/>
        <v>0</v>
      </c>
      <c r="I26" s="12">
        <f t="shared" si="4"/>
        <v>0</v>
      </c>
      <c r="J26" s="12">
        <f t="shared" si="4"/>
        <v>0</v>
      </c>
      <c r="K26" s="12">
        <f t="shared" si="4"/>
        <v>0</v>
      </c>
      <c r="L26" s="12">
        <f t="shared" si="4"/>
        <v>0</v>
      </c>
      <c r="M26" s="12">
        <f t="shared" si="4"/>
        <v>0</v>
      </c>
      <c r="N26" s="12">
        <f t="shared" si="4"/>
        <v>0</v>
      </c>
      <c r="O26" s="12">
        <f t="shared" si="4"/>
        <v>0</v>
      </c>
      <c r="P26" s="12">
        <f t="shared" si="4"/>
        <v>0</v>
      </c>
      <c r="Q26" s="12">
        <f t="shared" si="4"/>
        <v>0</v>
      </c>
      <c r="R26" s="12">
        <f t="shared" si="4"/>
        <v>0</v>
      </c>
      <c r="S26" s="12">
        <f t="shared" si="4"/>
        <v>0</v>
      </c>
    </row>
    <row r="27" spans="1:19" s="16" customFormat="1" ht="31.5">
      <c r="A27" s="15" t="s">
        <v>10</v>
      </c>
      <c r="B27" s="14" t="s">
        <v>9</v>
      </c>
      <c r="C27" s="13"/>
      <c r="D27" s="12">
        <f t="shared" ref="D27:S27" si="5">SUM(D28)</f>
        <v>0</v>
      </c>
      <c r="E27" s="12">
        <f t="shared" si="5"/>
        <v>0</v>
      </c>
      <c r="F27" s="12">
        <f t="shared" si="5"/>
        <v>0</v>
      </c>
      <c r="G27" s="12">
        <f t="shared" si="5"/>
        <v>0</v>
      </c>
      <c r="H27" s="12">
        <f t="shared" si="5"/>
        <v>0</v>
      </c>
      <c r="I27" s="12">
        <f t="shared" si="5"/>
        <v>0</v>
      </c>
      <c r="J27" s="12">
        <f t="shared" si="5"/>
        <v>0</v>
      </c>
      <c r="K27" s="12">
        <f t="shared" si="5"/>
        <v>0</v>
      </c>
      <c r="L27" s="12">
        <f t="shared" si="5"/>
        <v>0</v>
      </c>
      <c r="M27" s="12">
        <f t="shared" si="5"/>
        <v>0</v>
      </c>
      <c r="N27" s="12">
        <f t="shared" si="5"/>
        <v>0</v>
      </c>
      <c r="O27" s="12">
        <f t="shared" si="5"/>
        <v>0</v>
      </c>
      <c r="P27" s="12">
        <f t="shared" si="5"/>
        <v>0</v>
      </c>
      <c r="Q27" s="12">
        <f t="shared" si="5"/>
        <v>0</v>
      </c>
      <c r="R27" s="12">
        <f t="shared" si="5"/>
        <v>0</v>
      </c>
      <c r="S27" s="12">
        <f t="shared" si="5"/>
        <v>0</v>
      </c>
    </row>
    <row r="28" spans="1:19" s="16" customFormat="1" ht="108" customHeight="1">
      <c r="A28" s="10" t="s">
        <v>79</v>
      </c>
      <c r="B28" s="18" t="s">
        <v>90</v>
      </c>
      <c r="C28" s="11" t="s">
        <v>86</v>
      </c>
      <c r="D28" s="17">
        <v>0</v>
      </c>
      <c r="E28" s="17">
        <v>0</v>
      </c>
      <c r="F28" s="17">
        <v>0</v>
      </c>
      <c r="G28" s="17">
        <v>0</v>
      </c>
      <c r="H28" s="17">
        <v>0</v>
      </c>
      <c r="I28" s="17">
        <v>0</v>
      </c>
      <c r="J28" s="17">
        <v>0</v>
      </c>
      <c r="K28" s="17">
        <v>0</v>
      </c>
      <c r="L28" s="17">
        <v>0</v>
      </c>
      <c r="M28" s="17">
        <v>0</v>
      </c>
      <c r="N28" s="17">
        <v>0</v>
      </c>
      <c r="O28" s="17">
        <v>0</v>
      </c>
      <c r="P28" s="17">
        <v>0</v>
      </c>
      <c r="Q28" s="17">
        <v>0</v>
      </c>
      <c r="R28" s="17">
        <v>0</v>
      </c>
      <c r="S28" s="17">
        <v>0</v>
      </c>
    </row>
    <row r="29" spans="1:19" s="16" customFormat="1" ht="108" customHeight="1">
      <c r="A29" s="10" t="s">
        <v>81</v>
      </c>
      <c r="B29" s="18" t="s">
        <v>91</v>
      </c>
      <c r="C29" s="60" t="s">
        <v>92</v>
      </c>
      <c r="D29" s="17">
        <v>0</v>
      </c>
      <c r="E29" s="17">
        <v>0</v>
      </c>
      <c r="F29" s="17">
        <v>0</v>
      </c>
      <c r="G29" s="17">
        <v>0</v>
      </c>
      <c r="H29" s="17">
        <v>0</v>
      </c>
      <c r="I29" s="17">
        <v>0</v>
      </c>
      <c r="J29" s="17">
        <v>0</v>
      </c>
      <c r="K29" s="17">
        <v>0</v>
      </c>
      <c r="L29" s="17">
        <v>0</v>
      </c>
      <c r="M29" s="17">
        <v>0</v>
      </c>
      <c r="N29" s="17">
        <v>0</v>
      </c>
      <c r="O29" s="17">
        <v>0</v>
      </c>
      <c r="P29" s="17">
        <v>0</v>
      </c>
      <c r="Q29" s="17">
        <v>0</v>
      </c>
      <c r="R29" s="17">
        <v>0</v>
      </c>
      <c r="S29" s="17">
        <v>0</v>
      </c>
    </row>
    <row r="30" spans="1:19" s="16" customFormat="1" ht="108" customHeight="1">
      <c r="A30" s="10" t="s">
        <v>84</v>
      </c>
      <c r="B30" s="18" t="s">
        <v>93</v>
      </c>
      <c r="C30" s="66" t="s">
        <v>94</v>
      </c>
      <c r="D30" s="17">
        <v>0</v>
      </c>
      <c r="E30" s="17">
        <v>0</v>
      </c>
      <c r="F30" s="17">
        <v>0</v>
      </c>
      <c r="G30" s="17">
        <v>0</v>
      </c>
      <c r="H30" s="17">
        <v>0</v>
      </c>
      <c r="I30" s="17">
        <v>0</v>
      </c>
      <c r="J30" s="17">
        <v>0</v>
      </c>
      <c r="K30" s="17">
        <v>0</v>
      </c>
      <c r="L30" s="17">
        <v>0</v>
      </c>
      <c r="M30" s="17">
        <v>0</v>
      </c>
      <c r="N30" s="17">
        <v>0</v>
      </c>
      <c r="O30" s="17">
        <v>0</v>
      </c>
      <c r="P30" s="17">
        <v>0</v>
      </c>
      <c r="Q30" s="17">
        <v>0</v>
      </c>
      <c r="R30" s="17">
        <v>0</v>
      </c>
      <c r="S30" s="17">
        <v>0</v>
      </c>
    </row>
    <row r="31" spans="1:19" ht="31.5">
      <c r="A31" s="15" t="s">
        <v>5</v>
      </c>
      <c r="B31" s="14" t="s">
        <v>4</v>
      </c>
      <c r="C31" s="13"/>
      <c r="D31" s="12">
        <f t="shared" ref="D31:S31" si="6">SUM(D32:D32)</f>
        <v>0</v>
      </c>
      <c r="E31" s="12">
        <f t="shared" si="6"/>
        <v>0</v>
      </c>
      <c r="F31" s="12">
        <f t="shared" si="6"/>
        <v>0</v>
      </c>
      <c r="G31" s="12">
        <f t="shared" si="6"/>
        <v>0</v>
      </c>
      <c r="H31" s="12">
        <f t="shared" si="6"/>
        <v>0.4</v>
      </c>
      <c r="I31" s="12">
        <f t="shared" si="6"/>
        <v>0</v>
      </c>
      <c r="J31" s="12">
        <f t="shared" si="6"/>
        <v>0</v>
      </c>
      <c r="K31" s="12">
        <f t="shared" si="6"/>
        <v>0</v>
      </c>
      <c r="L31" s="12">
        <f t="shared" si="6"/>
        <v>0</v>
      </c>
      <c r="M31" s="12">
        <f t="shared" si="6"/>
        <v>0</v>
      </c>
      <c r="N31" s="12">
        <f t="shared" si="6"/>
        <v>0</v>
      </c>
      <c r="O31" s="12">
        <f t="shared" si="6"/>
        <v>0</v>
      </c>
      <c r="P31" s="12">
        <f t="shared" si="6"/>
        <v>0</v>
      </c>
      <c r="Q31" s="12">
        <f t="shared" si="6"/>
        <v>0</v>
      </c>
      <c r="R31" s="12">
        <f t="shared" si="6"/>
        <v>0</v>
      </c>
      <c r="S31" s="12">
        <f t="shared" si="6"/>
        <v>0</v>
      </c>
    </row>
    <row r="32" spans="1:19" ht="63">
      <c r="A32" s="10" t="s">
        <v>3</v>
      </c>
      <c r="B32" s="39" t="s">
        <v>95</v>
      </c>
      <c r="C32" s="9" t="s">
        <v>96</v>
      </c>
      <c r="D32" s="17">
        <v>0</v>
      </c>
      <c r="E32" s="17">
        <v>0</v>
      </c>
      <c r="F32" s="61">
        <v>0</v>
      </c>
      <c r="G32" s="61">
        <v>0</v>
      </c>
      <c r="H32" s="17">
        <v>0.4</v>
      </c>
      <c r="I32" s="17">
        <v>0</v>
      </c>
      <c r="J32" s="61">
        <v>0</v>
      </c>
      <c r="K32" s="61">
        <v>0</v>
      </c>
      <c r="L32" s="61">
        <v>0</v>
      </c>
      <c r="M32" s="61">
        <v>0</v>
      </c>
      <c r="N32" s="61">
        <v>0</v>
      </c>
      <c r="O32" s="61">
        <v>0</v>
      </c>
      <c r="P32" s="61">
        <v>0</v>
      </c>
      <c r="Q32" s="61">
        <v>0</v>
      </c>
      <c r="R32" s="61">
        <v>0</v>
      </c>
      <c r="S32" s="61">
        <v>0</v>
      </c>
    </row>
    <row r="33" spans="1:19" ht="63">
      <c r="A33" s="10" t="s">
        <v>97</v>
      </c>
      <c r="B33" s="39" t="s">
        <v>98</v>
      </c>
      <c r="C33" s="9" t="s">
        <v>99</v>
      </c>
      <c r="D33" s="17">
        <v>0</v>
      </c>
      <c r="E33" s="17">
        <v>0</v>
      </c>
      <c r="F33" s="61">
        <v>0</v>
      </c>
      <c r="G33" s="61">
        <v>0</v>
      </c>
      <c r="H33" s="17">
        <v>0.25</v>
      </c>
      <c r="I33" s="17">
        <v>0</v>
      </c>
      <c r="J33" s="61">
        <v>0</v>
      </c>
      <c r="K33" s="61">
        <v>0</v>
      </c>
      <c r="L33" s="61">
        <v>0</v>
      </c>
      <c r="M33" s="61">
        <v>0</v>
      </c>
      <c r="N33" s="61">
        <v>0</v>
      </c>
      <c r="O33" s="61">
        <v>0</v>
      </c>
      <c r="P33" s="61">
        <v>0</v>
      </c>
      <c r="Q33" s="61">
        <v>0</v>
      </c>
      <c r="R33" s="61">
        <v>0</v>
      </c>
      <c r="S33" s="61">
        <v>0</v>
      </c>
    </row>
    <row r="34" spans="1:19" ht="61.5" customHeight="1">
      <c r="A34" s="10" t="s">
        <v>100</v>
      </c>
      <c r="B34" s="39" t="s">
        <v>101</v>
      </c>
      <c r="C34" s="9" t="s">
        <v>102</v>
      </c>
      <c r="D34" s="17">
        <v>0</v>
      </c>
      <c r="E34" s="17">
        <v>0</v>
      </c>
      <c r="F34" s="61">
        <v>0</v>
      </c>
      <c r="G34" s="61">
        <v>0</v>
      </c>
      <c r="H34" s="17">
        <v>0</v>
      </c>
      <c r="I34" s="17">
        <v>0</v>
      </c>
      <c r="J34" s="61">
        <v>0</v>
      </c>
      <c r="K34" s="61">
        <v>0</v>
      </c>
      <c r="L34" s="61">
        <v>0</v>
      </c>
      <c r="M34" s="61">
        <v>0</v>
      </c>
      <c r="N34" s="61">
        <v>0</v>
      </c>
      <c r="O34" s="61">
        <v>0</v>
      </c>
      <c r="P34" s="61">
        <v>0</v>
      </c>
      <c r="Q34" s="61">
        <v>0</v>
      </c>
      <c r="R34" s="61">
        <v>0</v>
      </c>
      <c r="S34" s="61">
        <v>0</v>
      </c>
    </row>
    <row r="36" spans="1:19" s="2" customFormat="1" ht="15.75">
      <c r="B36" s="67" t="s">
        <v>2</v>
      </c>
      <c r="C36" s="67"/>
      <c r="D36" s="67"/>
      <c r="F36" s="3"/>
      <c r="G36" s="3"/>
      <c r="H36" s="3"/>
      <c r="I36" s="3"/>
      <c r="J36" s="3"/>
      <c r="K36" s="3"/>
    </row>
    <row r="37" spans="1:19" s="2" customFormat="1" ht="15">
      <c r="B37" s="3"/>
      <c r="C37" s="3"/>
      <c r="D37" s="3"/>
      <c r="E37" s="3"/>
      <c r="F37" s="3"/>
      <c r="G37" s="3"/>
      <c r="H37" s="3"/>
      <c r="I37" s="3"/>
      <c r="J37" s="3"/>
      <c r="K37" s="3"/>
    </row>
    <row r="38" spans="1:19" s="2" customFormat="1" ht="15">
      <c r="B38" s="3"/>
      <c r="C38" s="3"/>
      <c r="D38" s="3"/>
      <c r="E38" s="3"/>
      <c r="F38" s="3"/>
      <c r="G38" s="3"/>
      <c r="H38" s="3"/>
      <c r="I38" s="3"/>
      <c r="J38" s="3"/>
      <c r="K38" s="3"/>
    </row>
    <row r="39" spans="1:19" s="2" customFormat="1" ht="15">
      <c r="B39" s="3"/>
      <c r="C39" s="3"/>
      <c r="D39" s="3"/>
      <c r="E39" s="3"/>
      <c r="F39" s="3"/>
      <c r="G39" s="3"/>
      <c r="H39" s="3"/>
      <c r="I39" s="3"/>
      <c r="J39" s="3"/>
      <c r="K39" s="3"/>
    </row>
    <row r="40" spans="1:19" s="2" customFormat="1" ht="15.75">
      <c r="B40" s="68" t="s">
        <v>0</v>
      </c>
      <c r="C40" s="68"/>
      <c r="D40" s="4"/>
      <c r="E40" s="4"/>
      <c r="F40" s="4"/>
      <c r="G40" s="4"/>
      <c r="H40" s="3"/>
      <c r="I40" s="3"/>
      <c r="J40" s="3"/>
      <c r="K40" s="3"/>
    </row>
    <row r="41" spans="1:19" s="2" customFormat="1" ht="15">
      <c r="B41" s="3"/>
      <c r="C41" s="3"/>
      <c r="D41" s="3"/>
      <c r="E41" s="3"/>
      <c r="F41" s="3"/>
      <c r="G41" s="3"/>
      <c r="H41" s="3"/>
      <c r="I41" s="3"/>
      <c r="J41" s="3"/>
      <c r="K41" s="3"/>
    </row>
  </sheetData>
  <mergeCells count="29">
    <mergeCell ref="P17:Q17"/>
    <mergeCell ref="R17:S17"/>
    <mergeCell ref="B36:D36"/>
    <mergeCell ref="L16:M16"/>
    <mergeCell ref="N16:O16"/>
    <mergeCell ref="P16:Q16"/>
    <mergeCell ref="R16:S16"/>
    <mergeCell ref="D17:E17"/>
    <mergeCell ref="F17:G17"/>
    <mergeCell ref="H17:I17"/>
    <mergeCell ref="J17:K17"/>
    <mergeCell ref="L17:M17"/>
    <mergeCell ref="N17:O17"/>
    <mergeCell ref="A12:S12"/>
    <mergeCell ref="A13:S13"/>
    <mergeCell ref="A14:S14"/>
    <mergeCell ref="A15:A18"/>
    <mergeCell ref="B15:B18"/>
    <mergeCell ref="C15:C18"/>
    <mergeCell ref="D15:S15"/>
    <mergeCell ref="D16:E16"/>
    <mergeCell ref="F16:I16"/>
    <mergeCell ref="J16:K16"/>
    <mergeCell ref="G2:H2"/>
    <mergeCell ref="A4:S4"/>
    <mergeCell ref="A5:S5"/>
    <mergeCell ref="A7:S7"/>
    <mergeCell ref="A8:S8"/>
    <mergeCell ref="A10:S10"/>
  </mergeCells>
  <pageMargins left="0.70866141732283472" right="0.70866141732283472"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Q92"/>
  <sheetViews>
    <sheetView view="pageBreakPreview" topLeftCell="A10" zoomScale="60" zoomScaleNormal="100" workbookViewId="0">
      <pane ySplit="8" topLeftCell="A45" activePane="bottomLeft" state="frozen"/>
      <selection activeCell="A10" sqref="A10"/>
      <selection pane="bottomLeft" activeCell="R49" sqref="R49"/>
    </sheetView>
  </sheetViews>
  <sheetFormatPr defaultRowHeight="15.75"/>
  <cols>
    <col min="1" max="1" width="10.625" style="71" customWidth="1"/>
    <col min="2" max="2" width="73.875" style="71" customWidth="1"/>
    <col min="3" max="3" width="15.125" style="71" customWidth="1"/>
    <col min="4" max="4" width="6.625" style="71" customWidth="1"/>
    <col min="5" max="6" width="6" style="71" customWidth="1"/>
    <col min="7" max="7" width="7.625" style="71" customWidth="1"/>
    <col min="8" max="8" width="12.75" style="71" customWidth="1"/>
    <col min="9" max="9" width="11.75" style="71" customWidth="1"/>
    <col min="10" max="10" width="16.375" style="71" customWidth="1"/>
    <col min="11" max="11" width="9.25" style="71" customWidth="1"/>
    <col min="12" max="12" width="12.125" style="71" customWidth="1"/>
    <col min="13" max="13" width="10.125" style="69" customWidth="1"/>
    <col min="14" max="14" width="18.125" style="69" customWidth="1"/>
    <col min="15" max="15" width="14.625" style="69" customWidth="1"/>
    <col min="16" max="16" width="12.375" style="69" customWidth="1"/>
    <col min="17" max="17" width="13.25" style="69" customWidth="1"/>
    <col min="18" max="18" width="13.75" style="69" customWidth="1"/>
    <col min="19" max="19" width="13.625" style="69" customWidth="1"/>
    <col min="20" max="20" width="10.125" style="69" customWidth="1"/>
    <col min="21" max="21" width="9.625" style="69" customWidth="1"/>
    <col min="22" max="22" width="8.75" style="69" customWidth="1"/>
    <col min="23" max="23" width="8.625" style="69" customWidth="1"/>
    <col min="24" max="24" width="8.875" style="69" customWidth="1"/>
    <col min="25" max="25" width="9.625" style="69" customWidth="1"/>
    <col min="26" max="26" width="7.5" style="69" customWidth="1"/>
    <col min="27" max="27" width="8" style="69" customWidth="1"/>
    <col min="28" max="28" width="10.875" style="69" customWidth="1"/>
    <col min="29" max="29" width="8" style="69" customWidth="1"/>
    <col min="30" max="30" width="7" style="69" customWidth="1"/>
    <col min="31" max="31" width="8.375" style="69" customWidth="1"/>
    <col min="32" max="32" width="10.375" style="69" customWidth="1"/>
    <col min="33" max="33" width="11.75" style="69" customWidth="1"/>
    <col min="34" max="34" width="7" style="69" customWidth="1"/>
    <col min="35" max="35" width="8.875" style="69" customWidth="1"/>
    <col min="36" max="36" width="6.5" style="69" customWidth="1"/>
    <col min="37" max="37" width="8.875" style="69" customWidth="1"/>
    <col min="38" max="38" width="10.75" style="69" customWidth="1"/>
    <col min="39" max="39" width="8.25" style="69" customWidth="1"/>
    <col min="40" max="40" width="8.375" style="69" customWidth="1"/>
    <col min="41" max="41" width="6.25" style="71" customWidth="1"/>
    <col min="42" max="42" width="8.625" style="71" customWidth="1"/>
    <col min="43" max="43" width="10.25" style="69" customWidth="1"/>
    <col min="44" max="44" width="6.75" style="69" customWidth="1"/>
    <col min="45" max="45" width="15" style="69" customWidth="1"/>
    <col min="46" max="46" width="7.125" style="71" customWidth="1"/>
    <col min="47" max="47" width="8.875" style="71" customWidth="1"/>
    <col min="48" max="48" width="10.375" style="69" customWidth="1"/>
    <col min="49" max="49" width="7.875" style="69" customWidth="1"/>
    <col min="50" max="50" width="9.125" style="69" customWidth="1"/>
    <col min="51" max="51" width="7.25" style="71" customWidth="1"/>
    <col min="52" max="52" width="9.25" style="71" customWidth="1"/>
    <col min="53" max="53" width="9.75" style="69" customWidth="1"/>
    <col min="54" max="54" width="7.25" style="69" customWidth="1"/>
    <col min="55" max="55" width="9.75" style="69" customWidth="1"/>
    <col min="56" max="56" width="7.25" style="71" customWidth="1"/>
    <col min="57" max="57" width="8.75" style="71" customWidth="1"/>
    <col min="58" max="58" width="9.75" style="69" customWidth="1"/>
    <col min="59" max="59" width="7.25" style="69" customWidth="1"/>
    <col min="60" max="60" width="9.25" style="69" customWidth="1"/>
    <col min="61" max="61" width="7.25" style="71" customWidth="1"/>
    <col min="62" max="62" width="8.625" style="71" customWidth="1"/>
    <col min="63" max="63" width="10.25" style="69" customWidth="1"/>
    <col min="64" max="84" width="7.25" style="69" customWidth="1"/>
    <col min="85" max="85" width="8.25" style="69" customWidth="1"/>
    <col min="86" max="86" width="8.625" style="71" customWidth="1"/>
    <col min="87" max="87" width="9.5" style="71" customWidth="1"/>
    <col min="88" max="88" width="11.25" style="69" customWidth="1"/>
    <col min="89" max="89" width="8.75" style="69" customWidth="1"/>
    <col min="90" max="90" width="9" style="69"/>
    <col min="91" max="91" width="7.75" style="71" customWidth="1"/>
    <col min="92" max="92" width="9.375" style="71" customWidth="1"/>
    <col min="93" max="93" width="10.375" style="69" customWidth="1"/>
    <col min="94" max="94" width="8.75" style="69" customWidth="1"/>
    <col min="95" max="95" width="19.375" style="71" customWidth="1"/>
    <col min="96" max="16384" width="9" style="71"/>
  </cols>
  <sheetData>
    <row r="1" spans="1:95" ht="18.75">
      <c r="A1" s="69"/>
      <c r="B1" s="69"/>
      <c r="C1" s="69"/>
      <c r="D1" s="69"/>
      <c r="E1" s="69"/>
      <c r="F1" s="69"/>
      <c r="G1" s="69"/>
      <c r="H1" s="69"/>
      <c r="I1" s="69"/>
      <c r="J1" s="69"/>
      <c r="K1" s="69"/>
      <c r="L1" s="69"/>
      <c r="AH1" s="70" t="s">
        <v>103</v>
      </c>
      <c r="AO1" s="69"/>
    </row>
    <row r="2" spans="1:95" ht="18.75">
      <c r="A2" s="69"/>
      <c r="B2" s="69"/>
      <c r="C2" s="69"/>
      <c r="D2" s="69"/>
      <c r="E2" s="69"/>
      <c r="F2" s="69"/>
      <c r="G2" s="69"/>
      <c r="H2" s="69"/>
      <c r="I2" s="69"/>
      <c r="J2" s="69"/>
      <c r="K2" s="69"/>
      <c r="L2" s="69"/>
      <c r="AH2" s="72" t="s">
        <v>104</v>
      </c>
      <c r="AO2" s="69"/>
    </row>
    <row r="3" spans="1:95" ht="18.75">
      <c r="A3" s="69"/>
      <c r="B3" s="69"/>
      <c r="C3" s="69"/>
      <c r="D3" s="69"/>
      <c r="E3" s="69"/>
      <c r="F3" s="69"/>
      <c r="G3" s="69"/>
      <c r="H3" s="69"/>
      <c r="I3" s="69"/>
      <c r="J3" s="69"/>
      <c r="K3" s="69"/>
      <c r="L3" s="69"/>
      <c r="AH3" s="72" t="s">
        <v>105</v>
      </c>
      <c r="AO3" s="69"/>
    </row>
    <row r="4" spans="1:95" ht="18.75">
      <c r="A4" s="73" t="s">
        <v>106</v>
      </c>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O4" s="69"/>
    </row>
    <row r="5" spans="1:95" ht="18.75">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row>
    <row r="6" spans="1:95" ht="18.75">
      <c r="A6" s="51" t="s">
        <v>107</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76"/>
      <c r="AJ6" s="77"/>
      <c r="AK6" s="77"/>
      <c r="AL6" s="76"/>
      <c r="AM6" s="76"/>
      <c r="AN6" s="76"/>
      <c r="AO6" s="77"/>
      <c r="AP6" s="77"/>
      <c r="AQ6" s="76"/>
      <c r="AR6" s="76"/>
      <c r="AS6" s="76"/>
      <c r="AT6" s="77"/>
      <c r="AU6" s="77"/>
      <c r="AV6" s="76"/>
      <c r="AW6" s="76"/>
      <c r="AX6" s="76"/>
      <c r="AY6" s="77"/>
      <c r="AZ6" s="77"/>
      <c r="BA6" s="76"/>
      <c r="BB6" s="76"/>
      <c r="BC6" s="76"/>
      <c r="BD6" s="77"/>
      <c r="BE6" s="77"/>
      <c r="BF6" s="76"/>
      <c r="BG6" s="76"/>
      <c r="BH6" s="76"/>
      <c r="BI6" s="77"/>
      <c r="BJ6" s="77"/>
      <c r="BK6" s="76"/>
      <c r="BL6" s="76"/>
      <c r="BM6" s="76"/>
      <c r="BN6" s="76"/>
      <c r="BO6" s="76"/>
      <c r="BP6" s="76"/>
      <c r="BQ6" s="76"/>
      <c r="BR6" s="76"/>
      <c r="BS6" s="76"/>
      <c r="BT6" s="76"/>
      <c r="BU6" s="76"/>
      <c r="BV6" s="76"/>
      <c r="BW6" s="76"/>
      <c r="BX6" s="76"/>
      <c r="BY6" s="76"/>
      <c r="BZ6" s="76"/>
      <c r="CA6" s="76"/>
      <c r="CB6" s="76"/>
      <c r="CC6" s="76"/>
      <c r="CD6" s="76"/>
      <c r="CE6" s="76"/>
      <c r="CF6" s="76"/>
      <c r="CG6" s="76"/>
      <c r="CH6" s="77"/>
      <c r="CI6" s="77"/>
      <c r="CJ6" s="76"/>
      <c r="CK6" s="76"/>
      <c r="CL6" s="76"/>
      <c r="CM6" s="77"/>
      <c r="CN6" s="77"/>
      <c r="CO6" s="76"/>
      <c r="CP6" s="76"/>
      <c r="CQ6" s="77"/>
    </row>
    <row r="7" spans="1:95" ht="18.75" customHeight="1">
      <c r="A7" s="52" t="s">
        <v>57</v>
      </c>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78"/>
      <c r="AJ7" s="79"/>
      <c r="AK7" s="79"/>
      <c r="AL7" s="78"/>
      <c r="AM7" s="78"/>
      <c r="AN7" s="78"/>
      <c r="AO7" s="79"/>
      <c r="AP7" s="79"/>
      <c r="AQ7" s="78"/>
      <c r="AR7" s="78"/>
      <c r="AS7" s="78"/>
      <c r="AT7" s="79"/>
      <c r="AU7" s="79"/>
      <c r="AV7" s="78"/>
      <c r="AW7" s="78"/>
      <c r="AX7" s="78"/>
      <c r="AY7" s="79"/>
      <c r="AZ7" s="79"/>
      <c r="BA7" s="78"/>
      <c r="BB7" s="78"/>
      <c r="BC7" s="78"/>
      <c r="BD7" s="79"/>
      <c r="BE7" s="79"/>
      <c r="BF7" s="78"/>
      <c r="BG7" s="78"/>
      <c r="BH7" s="78"/>
      <c r="BI7" s="79"/>
      <c r="BJ7" s="79"/>
      <c r="BK7" s="78"/>
      <c r="BL7" s="78"/>
      <c r="BM7" s="78"/>
      <c r="BN7" s="78"/>
      <c r="BO7" s="78"/>
      <c r="BP7" s="78"/>
      <c r="BQ7" s="78"/>
      <c r="BR7" s="78"/>
      <c r="BS7" s="78"/>
      <c r="BT7" s="78"/>
      <c r="BU7" s="78"/>
      <c r="BV7" s="78"/>
      <c r="BW7" s="78"/>
      <c r="BX7" s="78"/>
      <c r="BY7" s="78"/>
      <c r="BZ7" s="78"/>
      <c r="CA7" s="78"/>
      <c r="CB7" s="78"/>
      <c r="CC7" s="78"/>
      <c r="CD7" s="78"/>
      <c r="CE7" s="78"/>
      <c r="CF7" s="78"/>
      <c r="CG7" s="78"/>
      <c r="CH7" s="79"/>
      <c r="CI7" s="79"/>
      <c r="CJ7" s="78"/>
      <c r="CK7" s="78"/>
      <c r="CL7" s="78"/>
      <c r="CM7" s="79"/>
      <c r="CN7" s="79"/>
      <c r="CO7" s="78"/>
      <c r="CP7" s="78"/>
      <c r="CQ7" s="79"/>
    </row>
    <row r="8" spans="1:95" ht="18.75">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O8" s="69"/>
      <c r="CQ8" s="80"/>
    </row>
    <row r="9" spans="1:95" ht="18.75">
      <c r="A9" s="54" t="s">
        <v>61</v>
      </c>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row>
    <row r="10" spans="1:95" ht="18.75">
      <c r="A10" s="73"/>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CN10" s="82"/>
      <c r="CO10" s="82"/>
      <c r="CP10" s="82"/>
      <c r="CQ10" s="82"/>
    </row>
    <row r="11" spans="1:95" ht="18.75">
      <c r="A11" s="54" t="s">
        <v>108</v>
      </c>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row>
    <row r="12" spans="1:95">
      <c r="A12" s="55" t="s">
        <v>109</v>
      </c>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row>
    <row r="13" spans="1:95">
      <c r="A13" s="69"/>
      <c r="I13" s="83"/>
      <c r="AO13" s="69"/>
      <c r="AP13" s="69"/>
      <c r="AT13" s="69"/>
      <c r="AU13" s="69"/>
      <c r="AY13" s="69"/>
      <c r="AZ13" s="69"/>
      <c r="BD13" s="69"/>
      <c r="BE13" s="69"/>
      <c r="BI13" s="69"/>
      <c r="BJ13" s="69"/>
      <c r="CH13" s="69"/>
      <c r="CI13" s="69"/>
      <c r="CP13" s="84"/>
    </row>
    <row r="14" spans="1:95" ht="63.75" customHeight="1">
      <c r="A14" s="85" t="s">
        <v>55</v>
      </c>
      <c r="B14" s="85" t="s">
        <v>54</v>
      </c>
      <c r="C14" s="85" t="s">
        <v>110</v>
      </c>
      <c r="D14" s="86" t="s">
        <v>111</v>
      </c>
      <c r="E14" s="86" t="s">
        <v>112</v>
      </c>
      <c r="F14" s="85" t="s">
        <v>113</v>
      </c>
      <c r="G14" s="85"/>
      <c r="H14" s="85" t="s">
        <v>114</v>
      </c>
      <c r="I14" s="85"/>
      <c r="J14" s="85"/>
      <c r="K14" s="85"/>
      <c r="L14" s="85"/>
      <c r="M14" s="85"/>
      <c r="N14" s="87" t="s">
        <v>115</v>
      </c>
      <c r="O14" s="88" t="s">
        <v>116</v>
      </c>
      <c r="P14" s="85" t="s">
        <v>117</v>
      </c>
      <c r="Q14" s="85"/>
      <c r="R14" s="85"/>
      <c r="S14" s="85"/>
      <c r="T14" s="89" t="s">
        <v>118</v>
      </c>
      <c r="U14" s="89"/>
      <c r="V14" s="90" t="s">
        <v>119</v>
      </c>
      <c r="W14" s="91"/>
      <c r="X14" s="92"/>
      <c r="Y14" s="93" t="s">
        <v>120</v>
      </c>
      <c r="Z14" s="93"/>
      <c r="AA14" s="93"/>
      <c r="AB14" s="93"/>
      <c r="AC14" s="93"/>
      <c r="AD14" s="93"/>
      <c r="AE14" s="93"/>
      <c r="AF14" s="93"/>
      <c r="AG14" s="93"/>
      <c r="AH14" s="93"/>
      <c r="AI14" s="94" t="s">
        <v>121</v>
      </c>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6"/>
      <c r="CQ14" s="97" t="s">
        <v>122</v>
      </c>
    </row>
    <row r="15" spans="1:95" ht="85.5" customHeight="1">
      <c r="A15" s="85"/>
      <c r="B15" s="85"/>
      <c r="C15" s="85"/>
      <c r="D15" s="86"/>
      <c r="E15" s="86"/>
      <c r="F15" s="85"/>
      <c r="G15" s="85"/>
      <c r="H15" s="94" t="s">
        <v>123</v>
      </c>
      <c r="I15" s="95"/>
      <c r="J15" s="96"/>
      <c r="K15" s="98" t="s">
        <v>124</v>
      </c>
      <c r="L15" s="99"/>
      <c r="M15" s="100"/>
      <c r="N15" s="101"/>
      <c r="O15" s="102"/>
      <c r="P15" s="85" t="s">
        <v>123</v>
      </c>
      <c r="Q15" s="85"/>
      <c r="R15" s="85" t="s">
        <v>124</v>
      </c>
      <c r="S15" s="85"/>
      <c r="T15" s="89"/>
      <c r="U15" s="89"/>
      <c r="V15" s="98"/>
      <c r="W15" s="99"/>
      <c r="X15" s="100"/>
      <c r="Y15" s="85" t="s">
        <v>125</v>
      </c>
      <c r="Z15" s="85"/>
      <c r="AA15" s="85"/>
      <c r="AB15" s="85"/>
      <c r="AC15" s="85"/>
      <c r="AD15" s="85" t="s">
        <v>126</v>
      </c>
      <c r="AE15" s="85"/>
      <c r="AF15" s="85"/>
      <c r="AG15" s="85"/>
      <c r="AH15" s="85"/>
      <c r="AI15" s="85" t="s">
        <v>127</v>
      </c>
      <c r="AJ15" s="85"/>
      <c r="AK15" s="85"/>
      <c r="AL15" s="85"/>
      <c r="AM15" s="85"/>
      <c r="AN15" s="94" t="s">
        <v>128</v>
      </c>
      <c r="AO15" s="95"/>
      <c r="AP15" s="95"/>
      <c r="AQ15" s="95"/>
      <c r="AR15" s="96"/>
      <c r="AS15" s="85" t="s">
        <v>129</v>
      </c>
      <c r="AT15" s="85"/>
      <c r="AU15" s="85"/>
      <c r="AV15" s="85"/>
      <c r="AW15" s="85"/>
      <c r="AX15" s="94" t="s">
        <v>130</v>
      </c>
      <c r="AY15" s="95"/>
      <c r="AZ15" s="95"/>
      <c r="BA15" s="95"/>
      <c r="BB15" s="96"/>
      <c r="BC15" s="85" t="s">
        <v>131</v>
      </c>
      <c r="BD15" s="85"/>
      <c r="BE15" s="85"/>
      <c r="BF15" s="85"/>
      <c r="BG15" s="85"/>
      <c r="BH15" s="94" t="s">
        <v>132</v>
      </c>
      <c r="BI15" s="95"/>
      <c r="BJ15" s="95"/>
      <c r="BK15" s="95"/>
      <c r="BL15" s="96"/>
      <c r="BM15" s="85" t="s">
        <v>133</v>
      </c>
      <c r="BN15" s="85"/>
      <c r="BO15" s="85"/>
      <c r="BP15" s="85"/>
      <c r="BQ15" s="85"/>
      <c r="BR15" s="94" t="s">
        <v>134</v>
      </c>
      <c r="BS15" s="95"/>
      <c r="BT15" s="95"/>
      <c r="BU15" s="95"/>
      <c r="BV15" s="96"/>
      <c r="BW15" s="85" t="s">
        <v>135</v>
      </c>
      <c r="BX15" s="85"/>
      <c r="BY15" s="85"/>
      <c r="BZ15" s="85"/>
      <c r="CA15" s="85"/>
      <c r="CB15" s="94" t="s">
        <v>136</v>
      </c>
      <c r="CC15" s="95"/>
      <c r="CD15" s="95"/>
      <c r="CE15" s="95"/>
      <c r="CF15" s="96"/>
      <c r="CG15" s="94" t="s">
        <v>137</v>
      </c>
      <c r="CH15" s="95"/>
      <c r="CI15" s="95"/>
      <c r="CJ15" s="95"/>
      <c r="CK15" s="96"/>
      <c r="CL15" s="94" t="s">
        <v>138</v>
      </c>
      <c r="CM15" s="95"/>
      <c r="CN15" s="95"/>
      <c r="CO15" s="95"/>
      <c r="CP15" s="96"/>
      <c r="CQ15" s="103"/>
    </row>
    <row r="16" spans="1:95" ht="203.25" customHeight="1">
      <c r="A16" s="85"/>
      <c r="B16" s="85"/>
      <c r="C16" s="85"/>
      <c r="D16" s="86"/>
      <c r="E16" s="86"/>
      <c r="F16" s="104" t="s">
        <v>139</v>
      </c>
      <c r="G16" s="105" t="s">
        <v>124</v>
      </c>
      <c r="H16" s="106" t="s">
        <v>140</v>
      </c>
      <c r="I16" s="107" t="s">
        <v>141</v>
      </c>
      <c r="J16" s="107" t="s">
        <v>142</v>
      </c>
      <c r="K16" s="107" t="s">
        <v>140</v>
      </c>
      <c r="L16" s="107" t="s">
        <v>141</v>
      </c>
      <c r="M16" s="107" t="s">
        <v>142</v>
      </c>
      <c r="N16" s="108"/>
      <c r="O16" s="109"/>
      <c r="P16" s="107" t="s">
        <v>143</v>
      </c>
      <c r="Q16" s="107" t="s">
        <v>144</v>
      </c>
      <c r="R16" s="107" t="s">
        <v>143</v>
      </c>
      <c r="S16" s="107" t="s">
        <v>144</v>
      </c>
      <c r="T16" s="110" t="s">
        <v>123</v>
      </c>
      <c r="U16" s="110" t="s">
        <v>124</v>
      </c>
      <c r="V16" s="107" t="s">
        <v>145</v>
      </c>
      <c r="W16" s="107" t="s">
        <v>146</v>
      </c>
      <c r="X16" s="107" t="s">
        <v>147</v>
      </c>
      <c r="Y16" s="107" t="s">
        <v>148</v>
      </c>
      <c r="Z16" s="107" t="s">
        <v>149</v>
      </c>
      <c r="AA16" s="107" t="s">
        <v>150</v>
      </c>
      <c r="AB16" s="111" t="s">
        <v>151</v>
      </c>
      <c r="AC16" s="111" t="s">
        <v>152</v>
      </c>
      <c r="AD16" s="107" t="s">
        <v>148</v>
      </c>
      <c r="AE16" s="107" t="s">
        <v>149</v>
      </c>
      <c r="AF16" s="107" t="s">
        <v>150</v>
      </c>
      <c r="AG16" s="111" t="s">
        <v>151</v>
      </c>
      <c r="AH16" s="111" t="s">
        <v>152</v>
      </c>
      <c r="AI16" s="112" t="s">
        <v>148</v>
      </c>
      <c r="AJ16" s="107" t="s">
        <v>149</v>
      </c>
      <c r="AK16" s="107" t="s">
        <v>150</v>
      </c>
      <c r="AL16" s="111" t="s">
        <v>151</v>
      </c>
      <c r="AM16" s="111" t="s">
        <v>152</v>
      </c>
      <c r="AN16" s="112" t="s">
        <v>148</v>
      </c>
      <c r="AO16" s="107" t="s">
        <v>149</v>
      </c>
      <c r="AP16" s="107" t="s">
        <v>150</v>
      </c>
      <c r="AQ16" s="111" t="s">
        <v>151</v>
      </c>
      <c r="AR16" s="111" t="s">
        <v>152</v>
      </c>
      <c r="AS16" s="112" t="s">
        <v>148</v>
      </c>
      <c r="AT16" s="107" t="s">
        <v>149</v>
      </c>
      <c r="AU16" s="107" t="s">
        <v>150</v>
      </c>
      <c r="AV16" s="111" t="s">
        <v>151</v>
      </c>
      <c r="AW16" s="111" t="s">
        <v>152</v>
      </c>
      <c r="AX16" s="112" t="s">
        <v>148</v>
      </c>
      <c r="AY16" s="107" t="s">
        <v>149</v>
      </c>
      <c r="AZ16" s="107" t="s">
        <v>150</v>
      </c>
      <c r="BA16" s="111" t="s">
        <v>151</v>
      </c>
      <c r="BB16" s="111" t="s">
        <v>152</v>
      </c>
      <c r="BC16" s="112" t="s">
        <v>148</v>
      </c>
      <c r="BD16" s="107" t="s">
        <v>149</v>
      </c>
      <c r="BE16" s="107" t="s">
        <v>150</v>
      </c>
      <c r="BF16" s="111" t="s">
        <v>151</v>
      </c>
      <c r="BG16" s="111" t="s">
        <v>152</v>
      </c>
      <c r="BH16" s="112" t="s">
        <v>148</v>
      </c>
      <c r="BI16" s="107" t="s">
        <v>149</v>
      </c>
      <c r="BJ16" s="107" t="s">
        <v>150</v>
      </c>
      <c r="BK16" s="111" t="s">
        <v>151</v>
      </c>
      <c r="BL16" s="111" t="s">
        <v>152</v>
      </c>
      <c r="BM16" s="112" t="s">
        <v>148</v>
      </c>
      <c r="BN16" s="107" t="s">
        <v>149</v>
      </c>
      <c r="BO16" s="107" t="s">
        <v>150</v>
      </c>
      <c r="BP16" s="111" t="s">
        <v>151</v>
      </c>
      <c r="BQ16" s="111" t="s">
        <v>152</v>
      </c>
      <c r="BR16" s="112" t="s">
        <v>148</v>
      </c>
      <c r="BS16" s="107" t="s">
        <v>149</v>
      </c>
      <c r="BT16" s="107" t="s">
        <v>150</v>
      </c>
      <c r="BU16" s="111" t="s">
        <v>151</v>
      </c>
      <c r="BV16" s="111" t="s">
        <v>152</v>
      </c>
      <c r="BW16" s="112" t="s">
        <v>148</v>
      </c>
      <c r="BX16" s="107" t="s">
        <v>149</v>
      </c>
      <c r="BY16" s="107" t="s">
        <v>150</v>
      </c>
      <c r="BZ16" s="111" t="s">
        <v>151</v>
      </c>
      <c r="CA16" s="111" t="s">
        <v>152</v>
      </c>
      <c r="CB16" s="112" t="s">
        <v>148</v>
      </c>
      <c r="CC16" s="107" t="s">
        <v>149</v>
      </c>
      <c r="CD16" s="107" t="s">
        <v>150</v>
      </c>
      <c r="CE16" s="111" t="s">
        <v>151</v>
      </c>
      <c r="CF16" s="111" t="s">
        <v>152</v>
      </c>
      <c r="CG16" s="112" t="s">
        <v>148</v>
      </c>
      <c r="CH16" s="107" t="s">
        <v>149</v>
      </c>
      <c r="CI16" s="107" t="s">
        <v>150</v>
      </c>
      <c r="CJ16" s="111" t="s">
        <v>151</v>
      </c>
      <c r="CK16" s="111" t="s">
        <v>152</v>
      </c>
      <c r="CL16" s="112" t="s">
        <v>148</v>
      </c>
      <c r="CM16" s="107" t="s">
        <v>149</v>
      </c>
      <c r="CN16" s="107" t="s">
        <v>150</v>
      </c>
      <c r="CO16" s="111" t="s">
        <v>151</v>
      </c>
      <c r="CP16" s="107" t="s">
        <v>152</v>
      </c>
      <c r="CQ16" s="113"/>
    </row>
    <row r="17" spans="1:95" ht="19.5" customHeight="1">
      <c r="A17" s="114">
        <v>1</v>
      </c>
      <c r="B17" s="114">
        <v>2</v>
      </c>
      <c r="C17" s="114">
        <v>3</v>
      </c>
      <c r="D17" s="114">
        <v>4</v>
      </c>
      <c r="E17" s="114">
        <v>5</v>
      </c>
      <c r="F17" s="114">
        <v>6</v>
      </c>
      <c r="G17" s="114">
        <v>7</v>
      </c>
      <c r="H17" s="114">
        <v>8</v>
      </c>
      <c r="I17" s="114">
        <v>9</v>
      </c>
      <c r="J17" s="114">
        <v>10</v>
      </c>
      <c r="K17" s="114">
        <v>11</v>
      </c>
      <c r="L17" s="114">
        <v>12</v>
      </c>
      <c r="M17" s="114">
        <v>13</v>
      </c>
      <c r="N17" s="114">
        <v>14</v>
      </c>
      <c r="O17" s="114">
        <v>15</v>
      </c>
      <c r="P17" s="10" t="s">
        <v>153</v>
      </c>
      <c r="Q17" s="10" t="s">
        <v>154</v>
      </c>
      <c r="R17" s="10" t="s">
        <v>155</v>
      </c>
      <c r="S17" s="10" t="s">
        <v>156</v>
      </c>
      <c r="T17" s="115">
        <v>17</v>
      </c>
      <c r="U17" s="115">
        <v>18</v>
      </c>
      <c r="V17" s="114">
        <v>19</v>
      </c>
      <c r="W17" s="114">
        <v>20</v>
      </c>
      <c r="X17" s="114">
        <v>21</v>
      </c>
      <c r="Y17" s="114">
        <v>22</v>
      </c>
      <c r="Z17" s="114">
        <v>23</v>
      </c>
      <c r="AA17" s="114">
        <v>24</v>
      </c>
      <c r="AB17" s="114">
        <v>25</v>
      </c>
      <c r="AC17" s="114">
        <v>26</v>
      </c>
      <c r="AD17" s="114">
        <v>27</v>
      </c>
      <c r="AE17" s="114">
        <v>28</v>
      </c>
      <c r="AF17" s="114">
        <v>29</v>
      </c>
      <c r="AG17" s="114">
        <v>30</v>
      </c>
      <c r="AH17" s="114">
        <v>31</v>
      </c>
      <c r="AI17" s="15" t="s">
        <v>157</v>
      </c>
      <c r="AJ17" s="10" t="s">
        <v>158</v>
      </c>
      <c r="AK17" s="10" t="s">
        <v>159</v>
      </c>
      <c r="AL17" s="10" t="s">
        <v>160</v>
      </c>
      <c r="AM17" s="10" t="s">
        <v>161</v>
      </c>
      <c r="AN17" s="15" t="s">
        <v>162</v>
      </c>
      <c r="AO17" s="10" t="s">
        <v>163</v>
      </c>
      <c r="AP17" s="10" t="s">
        <v>164</v>
      </c>
      <c r="AQ17" s="10" t="s">
        <v>165</v>
      </c>
      <c r="AR17" s="10" t="s">
        <v>166</v>
      </c>
      <c r="AS17" s="15" t="s">
        <v>167</v>
      </c>
      <c r="AT17" s="10" t="s">
        <v>168</v>
      </c>
      <c r="AU17" s="10" t="s">
        <v>169</v>
      </c>
      <c r="AV17" s="10" t="s">
        <v>170</v>
      </c>
      <c r="AW17" s="10" t="s">
        <v>171</v>
      </c>
      <c r="AX17" s="15" t="s">
        <v>172</v>
      </c>
      <c r="AY17" s="10" t="s">
        <v>173</v>
      </c>
      <c r="AZ17" s="10" t="s">
        <v>174</v>
      </c>
      <c r="BA17" s="10" t="s">
        <v>175</v>
      </c>
      <c r="BB17" s="10" t="s">
        <v>176</v>
      </c>
      <c r="BC17" s="15" t="s">
        <v>177</v>
      </c>
      <c r="BD17" s="10" t="s">
        <v>178</v>
      </c>
      <c r="BE17" s="10" t="s">
        <v>179</v>
      </c>
      <c r="BF17" s="10" t="s">
        <v>180</v>
      </c>
      <c r="BG17" s="10" t="s">
        <v>181</v>
      </c>
      <c r="BH17" s="15" t="s">
        <v>182</v>
      </c>
      <c r="BI17" s="10" t="s">
        <v>183</v>
      </c>
      <c r="BJ17" s="10" t="s">
        <v>184</v>
      </c>
      <c r="BK17" s="10" t="s">
        <v>185</v>
      </c>
      <c r="BL17" s="10" t="s">
        <v>186</v>
      </c>
      <c r="BM17" s="10" t="s">
        <v>187</v>
      </c>
      <c r="BN17" s="10" t="s">
        <v>188</v>
      </c>
      <c r="BO17" s="10" t="s">
        <v>189</v>
      </c>
      <c r="BP17" s="10" t="s">
        <v>190</v>
      </c>
      <c r="BQ17" s="10" t="s">
        <v>191</v>
      </c>
      <c r="BR17" s="10" t="s">
        <v>192</v>
      </c>
      <c r="BS17" s="10" t="s">
        <v>193</v>
      </c>
      <c r="BT17" s="10" t="s">
        <v>194</v>
      </c>
      <c r="BU17" s="10" t="s">
        <v>195</v>
      </c>
      <c r="BV17" s="10" t="s">
        <v>196</v>
      </c>
      <c r="BW17" s="10" t="s">
        <v>197</v>
      </c>
      <c r="BX17" s="10" t="s">
        <v>198</v>
      </c>
      <c r="BY17" s="10" t="s">
        <v>199</v>
      </c>
      <c r="BZ17" s="10" t="s">
        <v>200</v>
      </c>
      <c r="CA17" s="10" t="s">
        <v>201</v>
      </c>
      <c r="CB17" s="10" t="s">
        <v>202</v>
      </c>
      <c r="CC17" s="10" t="s">
        <v>203</v>
      </c>
      <c r="CD17" s="10" t="s">
        <v>204</v>
      </c>
      <c r="CE17" s="10" t="s">
        <v>205</v>
      </c>
      <c r="CF17" s="10" t="s">
        <v>206</v>
      </c>
      <c r="CG17" s="115">
        <v>33</v>
      </c>
      <c r="CH17" s="114">
        <v>34</v>
      </c>
      <c r="CI17" s="114">
        <v>35</v>
      </c>
      <c r="CJ17" s="114">
        <v>36</v>
      </c>
      <c r="CK17" s="114">
        <v>37</v>
      </c>
      <c r="CL17" s="115">
        <v>38</v>
      </c>
      <c r="CM17" s="114">
        <v>39</v>
      </c>
      <c r="CN17" s="114">
        <v>40</v>
      </c>
      <c r="CO17" s="114">
        <v>41</v>
      </c>
      <c r="CP17" s="114">
        <v>42</v>
      </c>
      <c r="CQ17" s="114">
        <v>43</v>
      </c>
    </row>
    <row r="18" spans="1:95" ht="39" customHeight="1">
      <c r="A18" s="116" t="s">
        <v>22</v>
      </c>
      <c r="B18" s="117" t="s">
        <v>21</v>
      </c>
      <c r="C18" s="118">
        <v>0</v>
      </c>
      <c r="D18" s="118">
        <v>0</v>
      </c>
      <c r="E18" s="118">
        <v>0</v>
      </c>
      <c r="F18" s="118">
        <v>0</v>
      </c>
      <c r="G18" s="118">
        <v>0</v>
      </c>
      <c r="H18" s="118">
        <f>SUM(H19:H24)</f>
        <v>2.8785547395495232</v>
      </c>
      <c r="I18" s="118">
        <f>SUM(I19:I24)</f>
        <v>20.380167556010626</v>
      </c>
      <c r="J18" s="118">
        <v>0</v>
      </c>
      <c r="K18" s="118">
        <f>SUM(K19:K24)</f>
        <v>0</v>
      </c>
      <c r="L18" s="118">
        <f>SUM(L19:L24)</f>
        <v>0</v>
      </c>
      <c r="M18" s="118">
        <v>0</v>
      </c>
      <c r="N18" s="118">
        <f t="shared" ref="N18:BG18" si="0">SUM(N19:N24)</f>
        <v>0</v>
      </c>
      <c r="O18" s="118">
        <f t="shared" si="0"/>
        <v>0</v>
      </c>
      <c r="P18" s="118">
        <f t="shared" si="0"/>
        <v>35.103999999999999</v>
      </c>
      <c r="Q18" s="118">
        <f t="shared" si="0"/>
        <v>40.530999999999999</v>
      </c>
      <c r="R18" s="118">
        <f t="shared" si="0"/>
        <v>0</v>
      </c>
      <c r="S18" s="118">
        <f t="shared" si="0"/>
        <v>0</v>
      </c>
      <c r="T18" s="118">
        <f>SUM(T19:T24)</f>
        <v>28.671929291416653</v>
      </c>
      <c r="U18" s="118">
        <f t="shared" si="0"/>
        <v>0</v>
      </c>
      <c r="V18" s="118">
        <f t="shared" si="0"/>
        <v>28.671929291416653</v>
      </c>
      <c r="W18" s="118">
        <f t="shared" si="0"/>
        <v>28.671929291416653</v>
      </c>
      <c r="X18" s="118">
        <f t="shared" si="0"/>
        <v>0</v>
      </c>
      <c r="Y18" s="118">
        <f t="shared" si="0"/>
        <v>0</v>
      </c>
      <c r="Z18" s="118">
        <f t="shared" si="0"/>
        <v>0</v>
      </c>
      <c r="AA18" s="118">
        <f t="shared" si="0"/>
        <v>0</v>
      </c>
      <c r="AB18" s="118">
        <f t="shared" si="0"/>
        <v>0</v>
      </c>
      <c r="AC18" s="118">
        <f t="shared" si="0"/>
        <v>0</v>
      </c>
      <c r="AD18" s="118">
        <f t="shared" si="0"/>
        <v>0</v>
      </c>
      <c r="AE18" s="118">
        <f t="shared" si="0"/>
        <v>0</v>
      </c>
      <c r="AF18" s="118">
        <f t="shared" si="0"/>
        <v>0</v>
      </c>
      <c r="AG18" s="118">
        <f t="shared" si="0"/>
        <v>0</v>
      </c>
      <c r="AH18" s="118">
        <f t="shared" si="0"/>
        <v>0</v>
      </c>
      <c r="AI18" s="118">
        <f t="shared" si="0"/>
        <v>6.7670000000000003</v>
      </c>
      <c r="AJ18" s="118">
        <f t="shared" si="0"/>
        <v>0</v>
      </c>
      <c r="AK18" s="118">
        <f t="shared" si="0"/>
        <v>0</v>
      </c>
      <c r="AL18" s="118">
        <f t="shared" si="0"/>
        <v>6.7670000000000003</v>
      </c>
      <c r="AM18" s="118">
        <f t="shared" si="0"/>
        <v>0</v>
      </c>
      <c r="AN18" s="118">
        <f t="shared" si="0"/>
        <v>0</v>
      </c>
      <c r="AO18" s="118">
        <f t="shared" si="0"/>
        <v>0</v>
      </c>
      <c r="AP18" s="118">
        <f t="shared" si="0"/>
        <v>0</v>
      </c>
      <c r="AQ18" s="118">
        <f t="shared" si="0"/>
        <v>0</v>
      </c>
      <c r="AR18" s="118">
        <f t="shared" si="0"/>
        <v>0</v>
      </c>
      <c r="AS18" s="118">
        <f t="shared" si="0"/>
        <v>6.766</v>
      </c>
      <c r="AT18" s="118">
        <f t="shared" si="0"/>
        <v>0</v>
      </c>
      <c r="AU18" s="118">
        <f t="shared" si="0"/>
        <v>0</v>
      </c>
      <c r="AV18" s="118">
        <f t="shared" si="0"/>
        <v>6.766</v>
      </c>
      <c r="AW18" s="118">
        <f t="shared" si="0"/>
        <v>0</v>
      </c>
      <c r="AX18" s="118">
        <f t="shared" si="0"/>
        <v>0</v>
      </c>
      <c r="AY18" s="118">
        <f t="shared" si="0"/>
        <v>0</v>
      </c>
      <c r="AZ18" s="118">
        <f t="shared" si="0"/>
        <v>0</v>
      </c>
      <c r="BA18" s="118">
        <f t="shared" si="0"/>
        <v>0</v>
      </c>
      <c r="BB18" s="118">
        <f t="shared" si="0"/>
        <v>0</v>
      </c>
      <c r="BC18" s="118">
        <f t="shared" si="0"/>
        <v>6.7139999999999995</v>
      </c>
      <c r="BD18" s="118">
        <f t="shared" si="0"/>
        <v>0</v>
      </c>
      <c r="BE18" s="118">
        <f t="shared" si="0"/>
        <v>0</v>
      </c>
      <c r="BF18" s="118">
        <f t="shared" si="0"/>
        <v>6.7139999999999995</v>
      </c>
      <c r="BG18" s="118">
        <f t="shared" si="0"/>
        <v>0</v>
      </c>
      <c r="BH18" s="118">
        <f>SUM(BH19:BH26)</f>
        <v>0</v>
      </c>
      <c r="BI18" s="118">
        <f t="shared" ref="BI18:CP18" si="1">SUM(BI19:BI24)</f>
        <v>0</v>
      </c>
      <c r="BJ18" s="118">
        <f t="shared" si="1"/>
        <v>0</v>
      </c>
      <c r="BK18" s="118">
        <f t="shared" si="1"/>
        <v>0</v>
      </c>
      <c r="BL18" s="118">
        <f t="shared" si="1"/>
        <v>0</v>
      </c>
      <c r="BM18" s="118">
        <f>SUM(BM19:BM24)</f>
        <v>6.6949449999999997</v>
      </c>
      <c r="BN18" s="118">
        <f t="shared" ref="BN18:CF18" si="2">SUM(BN19:BN24)</f>
        <v>0</v>
      </c>
      <c r="BO18" s="118">
        <f t="shared" si="2"/>
        <v>0</v>
      </c>
      <c r="BP18" s="118">
        <f t="shared" si="2"/>
        <v>6.6949449999999997</v>
      </c>
      <c r="BQ18" s="118">
        <f t="shared" si="2"/>
        <v>0</v>
      </c>
      <c r="BR18" s="118">
        <f t="shared" si="2"/>
        <v>0</v>
      </c>
      <c r="BS18" s="118">
        <f t="shared" si="2"/>
        <v>0</v>
      </c>
      <c r="BT18" s="118">
        <f t="shared" si="2"/>
        <v>0</v>
      </c>
      <c r="BU18" s="118">
        <f t="shared" si="2"/>
        <v>0</v>
      </c>
      <c r="BV18" s="118">
        <f t="shared" si="2"/>
        <v>0</v>
      </c>
      <c r="BW18" s="118">
        <f t="shared" si="2"/>
        <v>6.636984291416649</v>
      </c>
      <c r="BX18" s="118">
        <f t="shared" si="2"/>
        <v>0</v>
      </c>
      <c r="BY18" s="118">
        <f t="shared" si="2"/>
        <v>0</v>
      </c>
      <c r="BZ18" s="118">
        <f t="shared" si="2"/>
        <v>6.636984291416649</v>
      </c>
      <c r="CA18" s="118">
        <f t="shared" si="2"/>
        <v>0</v>
      </c>
      <c r="CB18" s="118">
        <f t="shared" si="2"/>
        <v>0</v>
      </c>
      <c r="CC18" s="118">
        <f t="shared" si="2"/>
        <v>0</v>
      </c>
      <c r="CD18" s="118">
        <f t="shared" si="2"/>
        <v>0</v>
      </c>
      <c r="CE18" s="118">
        <f t="shared" si="2"/>
        <v>0</v>
      </c>
      <c r="CF18" s="118">
        <f t="shared" si="2"/>
        <v>0</v>
      </c>
      <c r="CG18" s="118">
        <f>SUM(CG19:CG24)</f>
        <v>22.436929291416654</v>
      </c>
      <c r="CH18" s="118">
        <f t="shared" si="1"/>
        <v>0</v>
      </c>
      <c r="CI18" s="118">
        <f t="shared" si="1"/>
        <v>0</v>
      </c>
      <c r="CJ18" s="118">
        <f t="shared" si="1"/>
        <v>21.497929291416654</v>
      </c>
      <c r="CK18" s="118">
        <f t="shared" si="1"/>
        <v>0.93899999999999995</v>
      </c>
      <c r="CL18" s="118">
        <f t="shared" si="1"/>
        <v>0</v>
      </c>
      <c r="CM18" s="118">
        <f t="shared" si="1"/>
        <v>0</v>
      </c>
      <c r="CN18" s="118">
        <f t="shared" si="1"/>
        <v>0</v>
      </c>
      <c r="CO18" s="118">
        <f t="shared" si="1"/>
        <v>0</v>
      </c>
      <c r="CP18" s="118">
        <f t="shared" si="1"/>
        <v>0</v>
      </c>
      <c r="CQ18" s="117"/>
    </row>
    <row r="19" spans="1:95" s="122" customFormat="1" ht="28.5" customHeight="1">
      <c r="A19" s="119" t="s">
        <v>20</v>
      </c>
      <c r="B19" s="120" t="s">
        <v>19</v>
      </c>
      <c r="C19" s="121">
        <v>0</v>
      </c>
      <c r="D19" s="121">
        <v>0</v>
      </c>
      <c r="E19" s="121">
        <v>0</v>
      </c>
      <c r="F19" s="121">
        <v>0</v>
      </c>
      <c r="G19" s="121">
        <v>0</v>
      </c>
      <c r="H19" s="121">
        <f>H26</f>
        <v>0</v>
      </c>
      <c r="I19" s="121">
        <f>I26</f>
        <v>0</v>
      </c>
      <c r="J19" s="121">
        <f>J26</f>
        <v>0</v>
      </c>
      <c r="K19" s="121">
        <f>K26</f>
        <v>0</v>
      </c>
      <c r="L19" s="121">
        <f>L26</f>
        <v>0</v>
      </c>
      <c r="M19" s="121">
        <v>0</v>
      </c>
      <c r="N19" s="121">
        <f t="shared" ref="N19:BH19" si="3">N26</f>
        <v>0</v>
      </c>
      <c r="O19" s="121">
        <f t="shared" si="3"/>
        <v>0</v>
      </c>
      <c r="P19" s="121">
        <f t="shared" si="3"/>
        <v>0</v>
      </c>
      <c r="Q19" s="121">
        <f t="shared" si="3"/>
        <v>0</v>
      </c>
      <c r="R19" s="121">
        <f t="shared" si="3"/>
        <v>0</v>
      </c>
      <c r="S19" s="121">
        <f t="shared" si="3"/>
        <v>0</v>
      </c>
      <c r="T19" s="121">
        <f t="shared" si="3"/>
        <v>0</v>
      </c>
      <c r="U19" s="121">
        <f t="shared" si="3"/>
        <v>0</v>
      </c>
      <c r="V19" s="121">
        <f t="shared" si="3"/>
        <v>0</v>
      </c>
      <c r="W19" s="121">
        <f t="shared" si="3"/>
        <v>0</v>
      </c>
      <c r="X19" s="121">
        <f t="shared" si="3"/>
        <v>0</v>
      </c>
      <c r="Y19" s="121">
        <f t="shared" si="3"/>
        <v>0</v>
      </c>
      <c r="Z19" s="121">
        <f t="shared" si="3"/>
        <v>0</v>
      </c>
      <c r="AA19" s="121">
        <f t="shared" si="3"/>
        <v>0</v>
      </c>
      <c r="AB19" s="121">
        <f t="shared" si="3"/>
        <v>0</v>
      </c>
      <c r="AC19" s="121">
        <f t="shared" si="3"/>
        <v>0</v>
      </c>
      <c r="AD19" s="121">
        <f t="shared" si="3"/>
        <v>0</v>
      </c>
      <c r="AE19" s="121">
        <f t="shared" si="3"/>
        <v>0</v>
      </c>
      <c r="AF19" s="121">
        <f t="shared" si="3"/>
        <v>0</v>
      </c>
      <c r="AG19" s="121">
        <f t="shared" si="3"/>
        <v>0</v>
      </c>
      <c r="AH19" s="121">
        <f t="shared" si="3"/>
        <v>0</v>
      </c>
      <c r="AI19" s="121">
        <f t="shared" si="3"/>
        <v>0</v>
      </c>
      <c r="AJ19" s="121">
        <f t="shared" si="3"/>
        <v>0</v>
      </c>
      <c r="AK19" s="121">
        <f t="shared" si="3"/>
        <v>0</v>
      </c>
      <c r="AL19" s="121">
        <f t="shared" si="3"/>
        <v>0</v>
      </c>
      <c r="AM19" s="121">
        <f t="shared" si="3"/>
        <v>0</v>
      </c>
      <c r="AN19" s="121">
        <f t="shared" si="3"/>
        <v>0</v>
      </c>
      <c r="AO19" s="121">
        <f t="shared" si="3"/>
        <v>0</v>
      </c>
      <c r="AP19" s="121">
        <f t="shared" si="3"/>
        <v>0</v>
      </c>
      <c r="AQ19" s="121">
        <f t="shared" si="3"/>
        <v>0</v>
      </c>
      <c r="AR19" s="121">
        <f t="shared" si="3"/>
        <v>0</v>
      </c>
      <c r="AS19" s="121">
        <f t="shared" si="3"/>
        <v>0</v>
      </c>
      <c r="AT19" s="121">
        <f t="shared" si="3"/>
        <v>0</v>
      </c>
      <c r="AU19" s="121">
        <f t="shared" si="3"/>
        <v>0</v>
      </c>
      <c r="AV19" s="121">
        <f t="shared" si="3"/>
        <v>0</v>
      </c>
      <c r="AW19" s="121">
        <f t="shared" si="3"/>
        <v>0</v>
      </c>
      <c r="AX19" s="121">
        <f t="shared" si="3"/>
        <v>0</v>
      </c>
      <c r="AY19" s="121" t="str">
        <f t="shared" si="3"/>
        <v>0,000</v>
      </c>
      <c r="AZ19" s="121" t="str">
        <f t="shared" si="3"/>
        <v>0,000</v>
      </c>
      <c r="BA19" s="121" t="str">
        <f t="shared" si="3"/>
        <v>0,000</v>
      </c>
      <c r="BB19" s="121" t="str">
        <f t="shared" si="3"/>
        <v>0,000</v>
      </c>
      <c r="BC19" s="121">
        <f t="shared" si="3"/>
        <v>0</v>
      </c>
      <c r="BD19" s="121">
        <f t="shared" si="3"/>
        <v>0</v>
      </c>
      <c r="BE19" s="121">
        <f t="shared" si="3"/>
        <v>0</v>
      </c>
      <c r="BF19" s="121">
        <f t="shared" si="3"/>
        <v>0</v>
      </c>
      <c r="BG19" s="121">
        <f t="shared" si="3"/>
        <v>0</v>
      </c>
      <c r="BH19" s="121">
        <f t="shared" si="3"/>
        <v>0</v>
      </c>
      <c r="BI19" s="121">
        <f>SUM(BI20:BI26)</f>
        <v>0</v>
      </c>
      <c r="BJ19" s="121">
        <f>SUM(BJ20:BJ26)</f>
        <v>0</v>
      </c>
      <c r="BK19" s="121">
        <f>SUM(BK20:BK26)</f>
        <v>0</v>
      </c>
      <c r="BL19" s="121">
        <f>SUM(BL20:BL26)</f>
        <v>0</v>
      </c>
      <c r="BM19" s="121">
        <f>BM26</f>
        <v>0</v>
      </c>
      <c r="BN19" s="121">
        <f t="shared" ref="BN19:CP19" si="4">BN26</f>
        <v>0</v>
      </c>
      <c r="BO19" s="121">
        <f t="shared" si="4"/>
        <v>0</v>
      </c>
      <c r="BP19" s="121">
        <f t="shared" si="4"/>
        <v>0</v>
      </c>
      <c r="BQ19" s="121">
        <f t="shared" si="4"/>
        <v>0</v>
      </c>
      <c r="BR19" s="121">
        <f t="shared" si="4"/>
        <v>0</v>
      </c>
      <c r="BS19" s="121">
        <f t="shared" si="4"/>
        <v>0</v>
      </c>
      <c r="BT19" s="121">
        <f t="shared" si="4"/>
        <v>0</v>
      </c>
      <c r="BU19" s="121">
        <f t="shared" si="4"/>
        <v>0</v>
      </c>
      <c r="BV19" s="121">
        <f t="shared" si="4"/>
        <v>0</v>
      </c>
      <c r="BW19" s="121">
        <f t="shared" si="4"/>
        <v>0</v>
      </c>
      <c r="BX19" s="121">
        <f t="shared" si="4"/>
        <v>0</v>
      </c>
      <c r="BY19" s="121">
        <f t="shared" si="4"/>
        <v>0</v>
      </c>
      <c r="BZ19" s="121">
        <f t="shared" si="4"/>
        <v>0</v>
      </c>
      <c r="CA19" s="121">
        <f t="shared" si="4"/>
        <v>0</v>
      </c>
      <c r="CB19" s="121">
        <f t="shared" si="4"/>
        <v>0</v>
      </c>
      <c r="CC19" s="121">
        <f t="shared" si="4"/>
        <v>0</v>
      </c>
      <c r="CD19" s="121">
        <f t="shared" si="4"/>
        <v>0</v>
      </c>
      <c r="CE19" s="121">
        <f t="shared" si="4"/>
        <v>0</v>
      </c>
      <c r="CF19" s="121">
        <f t="shared" si="4"/>
        <v>0</v>
      </c>
      <c r="CG19" s="121">
        <f t="shared" si="4"/>
        <v>0</v>
      </c>
      <c r="CH19" s="121">
        <f t="shared" si="4"/>
        <v>0</v>
      </c>
      <c r="CI19" s="121">
        <f t="shared" si="4"/>
        <v>0</v>
      </c>
      <c r="CJ19" s="121">
        <f t="shared" si="4"/>
        <v>0</v>
      </c>
      <c r="CK19" s="121">
        <f t="shared" si="4"/>
        <v>0</v>
      </c>
      <c r="CL19" s="121">
        <f t="shared" si="4"/>
        <v>0</v>
      </c>
      <c r="CM19" s="121">
        <f t="shared" si="4"/>
        <v>0</v>
      </c>
      <c r="CN19" s="121">
        <f t="shared" si="4"/>
        <v>0</v>
      </c>
      <c r="CO19" s="121">
        <f t="shared" si="4"/>
        <v>0</v>
      </c>
      <c r="CP19" s="121">
        <f t="shared" si="4"/>
        <v>0</v>
      </c>
      <c r="CQ19" s="120"/>
    </row>
    <row r="20" spans="1:95" ht="44.25" customHeight="1">
      <c r="A20" s="119" t="s">
        <v>18</v>
      </c>
      <c r="B20" s="120" t="s">
        <v>17</v>
      </c>
      <c r="C20" s="121">
        <v>0</v>
      </c>
      <c r="D20" s="121">
        <v>0</v>
      </c>
      <c r="E20" s="121">
        <v>0</v>
      </c>
      <c r="F20" s="121">
        <v>0</v>
      </c>
      <c r="G20" s="121">
        <v>0</v>
      </c>
      <c r="H20" s="121">
        <f>H45</f>
        <v>2.5543785310734464</v>
      </c>
      <c r="I20" s="121">
        <f>I45</f>
        <v>18.085000000000001</v>
      </c>
      <c r="J20" s="121">
        <v>0</v>
      </c>
      <c r="K20" s="121">
        <f>K45</f>
        <v>0</v>
      </c>
      <c r="L20" s="121">
        <f>L45</f>
        <v>0</v>
      </c>
      <c r="M20" s="121">
        <v>0</v>
      </c>
      <c r="N20" s="121">
        <f t="shared" ref="N20:BH20" si="5">N45</f>
        <v>0</v>
      </c>
      <c r="O20" s="121">
        <f t="shared" si="5"/>
        <v>0</v>
      </c>
      <c r="P20" s="121">
        <f t="shared" si="5"/>
        <v>35.103999999999999</v>
      </c>
      <c r="Q20" s="121">
        <f t="shared" si="5"/>
        <v>40.530999999999999</v>
      </c>
      <c r="R20" s="121">
        <f t="shared" si="5"/>
        <v>0</v>
      </c>
      <c r="S20" s="121">
        <f t="shared" si="5"/>
        <v>0</v>
      </c>
      <c r="T20" s="121">
        <f t="shared" si="5"/>
        <v>26.376945000000003</v>
      </c>
      <c r="U20" s="121">
        <f t="shared" si="5"/>
        <v>0</v>
      </c>
      <c r="V20" s="121">
        <f t="shared" si="5"/>
        <v>26.376945000000003</v>
      </c>
      <c r="W20" s="121">
        <f t="shared" si="5"/>
        <v>26.376945000000003</v>
      </c>
      <c r="X20" s="121">
        <f t="shared" si="5"/>
        <v>0</v>
      </c>
      <c r="Y20" s="121">
        <f t="shared" si="5"/>
        <v>0</v>
      </c>
      <c r="Z20" s="121">
        <f t="shared" si="5"/>
        <v>0</v>
      </c>
      <c r="AA20" s="121">
        <f t="shared" si="5"/>
        <v>0</v>
      </c>
      <c r="AB20" s="121">
        <f t="shared" si="5"/>
        <v>0</v>
      </c>
      <c r="AC20" s="121">
        <f t="shared" si="5"/>
        <v>0</v>
      </c>
      <c r="AD20" s="121">
        <f t="shared" si="5"/>
        <v>0</v>
      </c>
      <c r="AE20" s="121">
        <f t="shared" si="5"/>
        <v>0</v>
      </c>
      <c r="AF20" s="121">
        <f t="shared" si="5"/>
        <v>0</v>
      </c>
      <c r="AG20" s="121">
        <f t="shared" si="5"/>
        <v>0</v>
      </c>
      <c r="AH20" s="121">
        <f t="shared" si="5"/>
        <v>0</v>
      </c>
      <c r="AI20" s="121">
        <f t="shared" si="5"/>
        <v>6.1420000000000003</v>
      </c>
      <c r="AJ20" s="121">
        <f t="shared" si="5"/>
        <v>0</v>
      </c>
      <c r="AK20" s="121">
        <f t="shared" si="5"/>
        <v>0</v>
      </c>
      <c r="AL20" s="121">
        <f t="shared" si="5"/>
        <v>6.1420000000000003</v>
      </c>
      <c r="AM20" s="121">
        <f t="shared" si="5"/>
        <v>0</v>
      </c>
      <c r="AN20" s="121">
        <f t="shared" si="5"/>
        <v>0</v>
      </c>
      <c r="AO20" s="121">
        <f t="shared" si="5"/>
        <v>0</v>
      </c>
      <c r="AP20" s="121">
        <f t="shared" si="5"/>
        <v>0</v>
      </c>
      <c r="AQ20" s="121">
        <f t="shared" si="5"/>
        <v>0</v>
      </c>
      <c r="AR20" s="121">
        <f t="shared" si="5"/>
        <v>0</v>
      </c>
      <c r="AS20" s="121">
        <f t="shared" si="5"/>
        <v>6.444</v>
      </c>
      <c r="AT20" s="121">
        <f t="shared" si="5"/>
        <v>0</v>
      </c>
      <c r="AU20" s="121">
        <f t="shared" si="5"/>
        <v>0</v>
      </c>
      <c r="AV20" s="121">
        <f t="shared" si="5"/>
        <v>6.444</v>
      </c>
      <c r="AW20" s="121">
        <f t="shared" si="5"/>
        <v>0</v>
      </c>
      <c r="AX20" s="121">
        <f t="shared" si="5"/>
        <v>0</v>
      </c>
      <c r="AY20" s="121">
        <f t="shared" si="5"/>
        <v>0</v>
      </c>
      <c r="AZ20" s="121">
        <f t="shared" si="5"/>
        <v>0</v>
      </c>
      <c r="BA20" s="121">
        <f t="shared" si="5"/>
        <v>0</v>
      </c>
      <c r="BB20" s="121">
        <f t="shared" si="5"/>
        <v>0</v>
      </c>
      <c r="BC20" s="121">
        <f t="shared" si="5"/>
        <v>6.4989999999999997</v>
      </c>
      <c r="BD20" s="121">
        <f t="shared" si="5"/>
        <v>0</v>
      </c>
      <c r="BE20" s="121">
        <f t="shared" si="5"/>
        <v>0</v>
      </c>
      <c r="BF20" s="121">
        <f t="shared" si="5"/>
        <v>6.4989999999999997</v>
      </c>
      <c r="BG20" s="121">
        <f t="shared" si="5"/>
        <v>0</v>
      </c>
      <c r="BH20" s="121">
        <f t="shared" si="5"/>
        <v>0</v>
      </c>
      <c r="BI20" s="121">
        <f>SUM(BI24:BI27)</f>
        <v>0</v>
      </c>
      <c r="BJ20" s="121">
        <f>SUM(BJ24:BJ27)</f>
        <v>0</v>
      </c>
      <c r="BK20" s="121">
        <f>SUM(BK24:BK27)</f>
        <v>0</v>
      </c>
      <c r="BL20" s="121">
        <f>SUM(BL24:BL27)</f>
        <v>0</v>
      </c>
      <c r="BM20" s="121">
        <f>BM41</f>
        <v>6.3529450000000001</v>
      </c>
      <c r="BN20" s="121">
        <f t="shared" ref="BN20:CP20" si="6">BN45</f>
        <v>0</v>
      </c>
      <c r="BO20" s="121">
        <f t="shared" si="6"/>
        <v>0</v>
      </c>
      <c r="BP20" s="121">
        <f t="shared" si="6"/>
        <v>6.3529450000000001</v>
      </c>
      <c r="BQ20" s="121">
        <f t="shared" si="6"/>
        <v>0</v>
      </c>
      <c r="BR20" s="121">
        <f t="shared" si="6"/>
        <v>0</v>
      </c>
      <c r="BS20" s="121">
        <f t="shared" si="6"/>
        <v>0</v>
      </c>
      <c r="BT20" s="121">
        <f t="shared" si="6"/>
        <v>0</v>
      </c>
      <c r="BU20" s="121">
        <f t="shared" si="6"/>
        <v>0</v>
      </c>
      <c r="BV20" s="121">
        <f t="shared" si="6"/>
        <v>0</v>
      </c>
      <c r="BW20" s="121">
        <f t="shared" si="6"/>
        <v>2.9559999999999995</v>
      </c>
      <c r="BX20" s="121">
        <f t="shared" si="6"/>
        <v>0</v>
      </c>
      <c r="BY20" s="121">
        <f t="shared" si="6"/>
        <v>0</v>
      </c>
      <c r="BZ20" s="121">
        <f t="shared" si="6"/>
        <v>2.9559999999999995</v>
      </c>
      <c r="CA20" s="121">
        <f t="shared" si="6"/>
        <v>0</v>
      </c>
      <c r="CB20" s="121">
        <f t="shared" si="6"/>
        <v>0</v>
      </c>
      <c r="CC20" s="121">
        <f t="shared" si="6"/>
        <v>0</v>
      </c>
      <c r="CD20" s="121">
        <f t="shared" si="6"/>
        <v>0</v>
      </c>
      <c r="CE20" s="121">
        <f t="shared" si="6"/>
        <v>0</v>
      </c>
      <c r="CF20" s="121">
        <f t="shared" si="6"/>
        <v>0</v>
      </c>
      <c r="CG20" s="121">
        <f t="shared" si="6"/>
        <v>20.141945000000003</v>
      </c>
      <c r="CH20" s="121">
        <f t="shared" si="6"/>
        <v>0</v>
      </c>
      <c r="CI20" s="121">
        <f t="shared" si="6"/>
        <v>0</v>
      </c>
      <c r="CJ20" s="121">
        <f t="shared" si="6"/>
        <v>19.202945000000003</v>
      </c>
      <c r="CK20" s="121">
        <f t="shared" si="6"/>
        <v>0.93899999999999995</v>
      </c>
      <c r="CL20" s="121">
        <f t="shared" si="6"/>
        <v>0</v>
      </c>
      <c r="CM20" s="121">
        <f t="shared" si="6"/>
        <v>0</v>
      </c>
      <c r="CN20" s="121">
        <f t="shared" si="6"/>
        <v>0</v>
      </c>
      <c r="CO20" s="121">
        <f t="shared" si="6"/>
        <v>0</v>
      </c>
      <c r="CP20" s="121">
        <f t="shared" si="6"/>
        <v>0</v>
      </c>
      <c r="CQ20" s="120"/>
    </row>
    <row r="21" spans="1:95" ht="51.75" customHeight="1">
      <c r="A21" s="119" t="s">
        <v>207</v>
      </c>
      <c r="B21" s="120" t="s">
        <v>208</v>
      </c>
      <c r="C21" s="121">
        <f t="shared" ref="C21:BL21" si="7">C69</f>
        <v>0</v>
      </c>
      <c r="D21" s="121">
        <f t="shared" si="7"/>
        <v>0</v>
      </c>
      <c r="E21" s="121">
        <f t="shared" si="7"/>
        <v>0</v>
      </c>
      <c r="F21" s="121">
        <f t="shared" si="7"/>
        <v>0</v>
      </c>
      <c r="G21" s="121">
        <f t="shared" si="7"/>
        <v>0</v>
      </c>
      <c r="H21" s="121">
        <f t="shared" si="7"/>
        <v>0</v>
      </c>
      <c r="I21" s="121">
        <f t="shared" si="7"/>
        <v>0</v>
      </c>
      <c r="J21" s="121">
        <f t="shared" si="7"/>
        <v>0</v>
      </c>
      <c r="K21" s="121">
        <f t="shared" si="7"/>
        <v>0</v>
      </c>
      <c r="L21" s="121">
        <f t="shared" si="7"/>
        <v>0</v>
      </c>
      <c r="M21" s="121">
        <f t="shared" si="7"/>
        <v>0</v>
      </c>
      <c r="N21" s="121">
        <f t="shared" si="7"/>
        <v>0</v>
      </c>
      <c r="O21" s="121">
        <f t="shared" si="7"/>
        <v>0</v>
      </c>
      <c r="P21" s="121">
        <f t="shared" si="7"/>
        <v>0</v>
      </c>
      <c r="Q21" s="121">
        <f t="shared" si="7"/>
        <v>0</v>
      </c>
      <c r="R21" s="121">
        <f t="shared" si="7"/>
        <v>0</v>
      </c>
      <c r="S21" s="121">
        <f t="shared" si="7"/>
        <v>0</v>
      </c>
      <c r="T21" s="121">
        <f t="shared" si="7"/>
        <v>0</v>
      </c>
      <c r="U21" s="121">
        <f t="shared" si="7"/>
        <v>0</v>
      </c>
      <c r="V21" s="121">
        <f t="shared" si="7"/>
        <v>0</v>
      </c>
      <c r="W21" s="121">
        <f t="shared" si="7"/>
        <v>0</v>
      </c>
      <c r="X21" s="121">
        <f t="shared" si="7"/>
        <v>0</v>
      </c>
      <c r="Y21" s="121">
        <f t="shared" si="7"/>
        <v>0</v>
      </c>
      <c r="Z21" s="121">
        <f t="shared" si="7"/>
        <v>0</v>
      </c>
      <c r="AA21" s="121">
        <f t="shared" si="7"/>
        <v>0</v>
      </c>
      <c r="AB21" s="121">
        <f t="shared" si="7"/>
        <v>0</v>
      </c>
      <c r="AC21" s="121">
        <f t="shared" si="7"/>
        <v>0</v>
      </c>
      <c r="AD21" s="121">
        <f t="shared" si="7"/>
        <v>0</v>
      </c>
      <c r="AE21" s="121">
        <f t="shared" si="7"/>
        <v>0</v>
      </c>
      <c r="AF21" s="121">
        <f t="shared" si="7"/>
        <v>0</v>
      </c>
      <c r="AG21" s="121">
        <f t="shared" si="7"/>
        <v>0</v>
      </c>
      <c r="AH21" s="121">
        <f t="shared" si="7"/>
        <v>0</v>
      </c>
      <c r="AI21" s="121">
        <f t="shared" si="7"/>
        <v>0</v>
      </c>
      <c r="AJ21" s="121">
        <f t="shared" si="7"/>
        <v>0</v>
      </c>
      <c r="AK21" s="121">
        <f t="shared" si="7"/>
        <v>0</v>
      </c>
      <c r="AL21" s="121">
        <f t="shared" si="7"/>
        <v>0</v>
      </c>
      <c r="AM21" s="121">
        <f t="shared" si="7"/>
        <v>0</v>
      </c>
      <c r="AN21" s="121">
        <f t="shared" si="7"/>
        <v>0</v>
      </c>
      <c r="AO21" s="121">
        <f t="shared" si="7"/>
        <v>0</v>
      </c>
      <c r="AP21" s="121">
        <f t="shared" si="7"/>
        <v>0</v>
      </c>
      <c r="AQ21" s="121">
        <f t="shared" si="7"/>
        <v>0</v>
      </c>
      <c r="AR21" s="121">
        <f t="shared" si="7"/>
        <v>0</v>
      </c>
      <c r="AS21" s="121">
        <f t="shared" si="7"/>
        <v>0</v>
      </c>
      <c r="AT21" s="121">
        <f t="shared" si="7"/>
        <v>0</v>
      </c>
      <c r="AU21" s="121">
        <f t="shared" si="7"/>
        <v>0</v>
      </c>
      <c r="AV21" s="121">
        <f t="shared" si="7"/>
        <v>0</v>
      </c>
      <c r="AW21" s="121">
        <f t="shared" si="7"/>
        <v>0</v>
      </c>
      <c r="AX21" s="121">
        <f t="shared" si="7"/>
        <v>0</v>
      </c>
      <c r="AY21" s="121">
        <f t="shared" si="7"/>
        <v>0</v>
      </c>
      <c r="AZ21" s="121">
        <f t="shared" si="7"/>
        <v>0</v>
      </c>
      <c r="BA21" s="121">
        <f t="shared" si="7"/>
        <v>0</v>
      </c>
      <c r="BB21" s="121">
        <f t="shared" si="7"/>
        <v>0</v>
      </c>
      <c r="BC21" s="121">
        <f t="shared" si="7"/>
        <v>0</v>
      </c>
      <c r="BD21" s="121">
        <f t="shared" si="7"/>
        <v>0</v>
      </c>
      <c r="BE21" s="121">
        <f t="shared" si="7"/>
        <v>0</v>
      </c>
      <c r="BF21" s="121">
        <f t="shared" si="7"/>
        <v>0</v>
      </c>
      <c r="BG21" s="121">
        <f t="shared" si="7"/>
        <v>0</v>
      </c>
      <c r="BH21" s="121">
        <f t="shared" si="7"/>
        <v>0</v>
      </c>
      <c r="BI21" s="121">
        <f t="shared" si="7"/>
        <v>0</v>
      </c>
      <c r="BJ21" s="121">
        <f t="shared" si="7"/>
        <v>0</v>
      </c>
      <c r="BK21" s="121">
        <f t="shared" si="7"/>
        <v>0</v>
      </c>
      <c r="BL21" s="121">
        <f t="shared" si="7"/>
        <v>0</v>
      </c>
      <c r="BM21" s="121">
        <f>BM69</f>
        <v>0</v>
      </c>
      <c r="BN21" s="121">
        <f t="shared" ref="BN21:CP21" si="8">BN69</f>
        <v>0</v>
      </c>
      <c r="BO21" s="121">
        <f t="shared" si="8"/>
        <v>0</v>
      </c>
      <c r="BP21" s="121">
        <f t="shared" si="8"/>
        <v>0</v>
      </c>
      <c r="BQ21" s="121">
        <f t="shared" si="8"/>
        <v>0</v>
      </c>
      <c r="BR21" s="121">
        <f t="shared" si="8"/>
        <v>0</v>
      </c>
      <c r="BS21" s="121">
        <f t="shared" si="8"/>
        <v>0</v>
      </c>
      <c r="BT21" s="121">
        <f t="shared" si="8"/>
        <v>0</v>
      </c>
      <c r="BU21" s="121">
        <f t="shared" si="8"/>
        <v>0</v>
      </c>
      <c r="BV21" s="121">
        <f t="shared" si="8"/>
        <v>0</v>
      </c>
      <c r="BW21" s="121">
        <f t="shared" si="8"/>
        <v>0</v>
      </c>
      <c r="BX21" s="121">
        <f t="shared" si="8"/>
        <v>0</v>
      </c>
      <c r="BY21" s="121">
        <f t="shared" si="8"/>
        <v>0</v>
      </c>
      <c r="BZ21" s="121">
        <f t="shared" si="8"/>
        <v>0</v>
      </c>
      <c r="CA21" s="121">
        <f t="shared" si="8"/>
        <v>0</v>
      </c>
      <c r="CB21" s="121">
        <f t="shared" si="8"/>
        <v>0</v>
      </c>
      <c r="CC21" s="121">
        <f t="shared" si="8"/>
        <v>0</v>
      </c>
      <c r="CD21" s="121">
        <f t="shared" si="8"/>
        <v>0</v>
      </c>
      <c r="CE21" s="121">
        <f t="shared" si="8"/>
        <v>0</v>
      </c>
      <c r="CF21" s="121">
        <f t="shared" si="8"/>
        <v>0</v>
      </c>
      <c r="CG21" s="121">
        <f t="shared" si="8"/>
        <v>0</v>
      </c>
      <c r="CH21" s="121">
        <f t="shared" si="8"/>
        <v>0</v>
      </c>
      <c r="CI21" s="121">
        <f t="shared" si="8"/>
        <v>0</v>
      </c>
      <c r="CJ21" s="121">
        <f t="shared" si="8"/>
        <v>0</v>
      </c>
      <c r="CK21" s="121">
        <f t="shared" si="8"/>
        <v>0</v>
      </c>
      <c r="CL21" s="121">
        <f t="shared" si="8"/>
        <v>0</v>
      </c>
      <c r="CM21" s="121">
        <f t="shared" si="8"/>
        <v>0</v>
      </c>
      <c r="CN21" s="121">
        <f t="shared" si="8"/>
        <v>0</v>
      </c>
      <c r="CO21" s="121">
        <f t="shared" si="8"/>
        <v>0</v>
      </c>
      <c r="CP21" s="121">
        <f t="shared" si="8"/>
        <v>0</v>
      </c>
      <c r="CQ21" s="120"/>
    </row>
    <row r="22" spans="1:95" ht="51.75" customHeight="1">
      <c r="A22" s="119" t="s">
        <v>209</v>
      </c>
      <c r="B22" s="120" t="s">
        <v>210</v>
      </c>
      <c r="C22" s="121">
        <f t="shared" ref="C22:BL24" si="9">C72</f>
        <v>0</v>
      </c>
      <c r="D22" s="121">
        <f t="shared" si="9"/>
        <v>0</v>
      </c>
      <c r="E22" s="121">
        <f t="shared" si="9"/>
        <v>0</v>
      </c>
      <c r="F22" s="121">
        <f t="shared" si="9"/>
        <v>0</v>
      </c>
      <c r="G22" s="121">
        <f t="shared" si="9"/>
        <v>0</v>
      </c>
      <c r="H22" s="121">
        <f t="shared" si="9"/>
        <v>0</v>
      </c>
      <c r="I22" s="121">
        <f t="shared" si="9"/>
        <v>0</v>
      </c>
      <c r="J22" s="121">
        <f t="shared" si="9"/>
        <v>0</v>
      </c>
      <c r="K22" s="121">
        <f t="shared" si="9"/>
        <v>0</v>
      </c>
      <c r="L22" s="121">
        <f t="shared" si="9"/>
        <v>0</v>
      </c>
      <c r="M22" s="121">
        <f t="shared" si="9"/>
        <v>0</v>
      </c>
      <c r="N22" s="121">
        <f t="shared" si="9"/>
        <v>0</v>
      </c>
      <c r="O22" s="121">
        <f t="shared" si="9"/>
        <v>0</v>
      </c>
      <c r="P22" s="121">
        <f t="shared" si="9"/>
        <v>0</v>
      </c>
      <c r="Q22" s="121">
        <f t="shared" si="9"/>
        <v>0</v>
      </c>
      <c r="R22" s="121">
        <f t="shared" si="9"/>
        <v>0</v>
      </c>
      <c r="S22" s="121">
        <f t="shared" si="9"/>
        <v>0</v>
      </c>
      <c r="T22" s="121">
        <f t="shared" si="9"/>
        <v>0</v>
      </c>
      <c r="U22" s="121">
        <f t="shared" si="9"/>
        <v>0</v>
      </c>
      <c r="V22" s="121">
        <f t="shared" si="9"/>
        <v>0</v>
      </c>
      <c r="W22" s="121">
        <f t="shared" si="9"/>
        <v>0</v>
      </c>
      <c r="X22" s="121">
        <f t="shared" si="9"/>
        <v>0</v>
      </c>
      <c r="Y22" s="121">
        <f t="shared" si="9"/>
        <v>0</v>
      </c>
      <c r="Z22" s="121">
        <f t="shared" si="9"/>
        <v>0</v>
      </c>
      <c r="AA22" s="121">
        <f t="shared" si="9"/>
        <v>0</v>
      </c>
      <c r="AB22" s="121">
        <f t="shared" si="9"/>
        <v>0</v>
      </c>
      <c r="AC22" s="121">
        <f t="shared" si="9"/>
        <v>0</v>
      </c>
      <c r="AD22" s="121">
        <f t="shared" si="9"/>
        <v>0</v>
      </c>
      <c r="AE22" s="121">
        <f t="shared" si="9"/>
        <v>0</v>
      </c>
      <c r="AF22" s="121">
        <f t="shared" si="9"/>
        <v>0</v>
      </c>
      <c r="AG22" s="121">
        <f t="shared" si="9"/>
        <v>0</v>
      </c>
      <c r="AH22" s="121">
        <f t="shared" si="9"/>
        <v>0</v>
      </c>
      <c r="AI22" s="121">
        <f t="shared" si="9"/>
        <v>0</v>
      </c>
      <c r="AJ22" s="121">
        <f t="shared" si="9"/>
        <v>0</v>
      </c>
      <c r="AK22" s="121">
        <f t="shared" si="9"/>
        <v>0</v>
      </c>
      <c r="AL22" s="121">
        <f t="shared" si="9"/>
        <v>0</v>
      </c>
      <c r="AM22" s="121">
        <f t="shared" si="9"/>
        <v>0</v>
      </c>
      <c r="AN22" s="121">
        <f t="shared" si="9"/>
        <v>0</v>
      </c>
      <c r="AO22" s="121">
        <f t="shared" si="9"/>
        <v>0</v>
      </c>
      <c r="AP22" s="121">
        <f t="shared" si="9"/>
        <v>0</v>
      </c>
      <c r="AQ22" s="121">
        <f t="shared" si="9"/>
        <v>0</v>
      </c>
      <c r="AR22" s="121">
        <f t="shared" si="9"/>
        <v>0</v>
      </c>
      <c r="AS22" s="121">
        <f t="shared" si="9"/>
        <v>0</v>
      </c>
      <c r="AT22" s="121">
        <f t="shared" si="9"/>
        <v>0</v>
      </c>
      <c r="AU22" s="121">
        <f t="shared" si="9"/>
        <v>0</v>
      </c>
      <c r="AV22" s="121">
        <f t="shared" si="9"/>
        <v>0</v>
      </c>
      <c r="AW22" s="121">
        <f t="shared" si="9"/>
        <v>0</v>
      </c>
      <c r="AX22" s="121">
        <f t="shared" si="9"/>
        <v>0</v>
      </c>
      <c r="AY22" s="121">
        <f t="shared" si="9"/>
        <v>0</v>
      </c>
      <c r="AZ22" s="121">
        <f t="shared" si="9"/>
        <v>0</v>
      </c>
      <c r="BA22" s="121">
        <f t="shared" si="9"/>
        <v>0</v>
      </c>
      <c r="BB22" s="121">
        <f t="shared" si="9"/>
        <v>0</v>
      </c>
      <c r="BC22" s="121">
        <f t="shared" si="9"/>
        <v>0</v>
      </c>
      <c r="BD22" s="121">
        <f t="shared" si="9"/>
        <v>0</v>
      </c>
      <c r="BE22" s="121">
        <f t="shared" si="9"/>
        <v>0</v>
      </c>
      <c r="BF22" s="121">
        <f t="shared" si="9"/>
        <v>0</v>
      </c>
      <c r="BG22" s="121">
        <f t="shared" si="9"/>
        <v>0</v>
      </c>
      <c r="BH22" s="121">
        <f t="shared" si="9"/>
        <v>0</v>
      </c>
      <c r="BI22" s="121">
        <f t="shared" si="9"/>
        <v>0</v>
      </c>
      <c r="BJ22" s="121">
        <f t="shared" si="9"/>
        <v>0</v>
      </c>
      <c r="BK22" s="121">
        <f t="shared" si="9"/>
        <v>0</v>
      </c>
      <c r="BL22" s="121">
        <f t="shared" si="9"/>
        <v>0</v>
      </c>
      <c r="BM22" s="121">
        <f>BM72</f>
        <v>0</v>
      </c>
      <c r="BN22" s="121">
        <f t="shared" ref="BN22:CP24" si="10">BN72</f>
        <v>0</v>
      </c>
      <c r="BO22" s="121">
        <f t="shared" si="10"/>
        <v>0</v>
      </c>
      <c r="BP22" s="121">
        <f t="shared" si="10"/>
        <v>0</v>
      </c>
      <c r="BQ22" s="121">
        <f t="shared" si="10"/>
        <v>0</v>
      </c>
      <c r="BR22" s="121">
        <f t="shared" si="10"/>
        <v>0</v>
      </c>
      <c r="BS22" s="121">
        <f t="shared" si="10"/>
        <v>0</v>
      </c>
      <c r="BT22" s="121">
        <f t="shared" si="10"/>
        <v>0</v>
      </c>
      <c r="BU22" s="121">
        <f t="shared" si="10"/>
        <v>0</v>
      </c>
      <c r="BV22" s="121">
        <f t="shared" si="10"/>
        <v>0</v>
      </c>
      <c r="BW22" s="121">
        <f t="shared" si="10"/>
        <v>0</v>
      </c>
      <c r="BX22" s="121">
        <f t="shared" si="10"/>
        <v>0</v>
      </c>
      <c r="BY22" s="121">
        <f t="shared" si="10"/>
        <v>0</v>
      </c>
      <c r="BZ22" s="121">
        <f t="shared" si="10"/>
        <v>0</v>
      </c>
      <c r="CA22" s="121">
        <f t="shared" si="10"/>
        <v>0</v>
      </c>
      <c r="CB22" s="121">
        <f t="shared" si="10"/>
        <v>0</v>
      </c>
      <c r="CC22" s="121">
        <f t="shared" si="10"/>
        <v>0</v>
      </c>
      <c r="CD22" s="121">
        <f t="shared" si="10"/>
        <v>0</v>
      </c>
      <c r="CE22" s="121">
        <f t="shared" si="10"/>
        <v>0</v>
      </c>
      <c r="CF22" s="121">
        <f t="shared" si="10"/>
        <v>0</v>
      </c>
      <c r="CG22" s="121">
        <f t="shared" si="10"/>
        <v>0</v>
      </c>
      <c r="CH22" s="121">
        <f t="shared" si="10"/>
        <v>0</v>
      </c>
      <c r="CI22" s="121">
        <f t="shared" si="10"/>
        <v>0</v>
      </c>
      <c r="CJ22" s="121">
        <f t="shared" si="10"/>
        <v>0</v>
      </c>
      <c r="CK22" s="121">
        <f t="shared" si="10"/>
        <v>0</v>
      </c>
      <c r="CL22" s="121">
        <f t="shared" si="10"/>
        <v>0</v>
      </c>
      <c r="CM22" s="121">
        <f t="shared" si="10"/>
        <v>0</v>
      </c>
      <c r="CN22" s="121">
        <f t="shared" si="10"/>
        <v>0</v>
      </c>
      <c r="CO22" s="121">
        <f t="shared" si="10"/>
        <v>0</v>
      </c>
      <c r="CP22" s="121">
        <f t="shared" si="10"/>
        <v>0</v>
      </c>
      <c r="CQ22" s="120"/>
    </row>
    <row r="23" spans="1:95" ht="51.75" customHeight="1">
      <c r="A23" s="119" t="s">
        <v>211</v>
      </c>
      <c r="B23" s="120" t="s">
        <v>212</v>
      </c>
      <c r="C23" s="121">
        <f t="shared" si="9"/>
        <v>0</v>
      </c>
      <c r="D23" s="121">
        <f t="shared" si="9"/>
        <v>0</v>
      </c>
      <c r="E23" s="121">
        <f t="shared" si="9"/>
        <v>0</v>
      </c>
      <c r="F23" s="121">
        <f t="shared" si="9"/>
        <v>0</v>
      </c>
      <c r="G23" s="121">
        <f t="shared" si="9"/>
        <v>0</v>
      </c>
      <c r="H23" s="121">
        <f t="shared" si="9"/>
        <v>0</v>
      </c>
      <c r="I23" s="121">
        <f t="shared" si="9"/>
        <v>0</v>
      </c>
      <c r="J23" s="121">
        <f t="shared" si="9"/>
        <v>0</v>
      </c>
      <c r="K23" s="121">
        <f t="shared" si="9"/>
        <v>0</v>
      </c>
      <c r="L23" s="121">
        <f t="shared" si="9"/>
        <v>0</v>
      </c>
      <c r="M23" s="121">
        <f t="shared" si="9"/>
        <v>0</v>
      </c>
      <c r="N23" s="121">
        <f t="shared" si="9"/>
        <v>0</v>
      </c>
      <c r="O23" s="121">
        <f t="shared" si="9"/>
        <v>0</v>
      </c>
      <c r="P23" s="121">
        <f t="shared" si="9"/>
        <v>0</v>
      </c>
      <c r="Q23" s="121">
        <f t="shared" si="9"/>
        <v>0</v>
      </c>
      <c r="R23" s="121">
        <f t="shared" si="9"/>
        <v>0</v>
      </c>
      <c r="S23" s="121">
        <f t="shared" si="9"/>
        <v>0</v>
      </c>
      <c r="T23" s="121">
        <f t="shared" si="9"/>
        <v>0</v>
      </c>
      <c r="U23" s="121">
        <f t="shared" si="9"/>
        <v>0</v>
      </c>
      <c r="V23" s="121">
        <f t="shared" si="9"/>
        <v>0</v>
      </c>
      <c r="W23" s="121">
        <f t="shared" si="9"/>
        <v>0</v>
      </c>
      <c r="X23" s="121">
        <f t="shared" si="9"/>
        <v>0</v>
      </c>
      <c r="Y23" s="121">
        <f t="shared" si="9"/>
        <v>0</v>
      </c>
      <c r="Z23" s="121">
        <f t="shared" si="9"/>
        <v>0</v>
      </c>
      <c r="AA23" s="121">
        <f t="shared" si="9"/>
        <v>0</v>
      </c>
      <c r="AB23" s="121">
        <f t="shared" si="9"/>
        <v>0</v>
      </c>
      <c r="AC23" s="121">
        <f t="shared" si="9"/>
        <v>0</v>
      </c>
      <c r="AD23" s="121">
        <f t="shared" si="9"/>
        <v>0</v>
      </c>
      <c r="AE23" s="121">
        <f t="shared" si="9"/>
        <v>0</v>
      </c>
      <c r="AF23" s="121">
        <f t="shared" si="9"/>
        <v>0</v>
      </c>
      <c r="AG23" s="121">
        <f t="shared" si="9"/>
        <v>0</v>
      </c>
      <c r="AH23" s="121">
        <f t="shared" si="9"/>
        <v>0</v>
      </c>
      <c r="AI23" s="121">
        <f t="shared" si="9"/>
        <v>0</v>
      </c>
      <c r="AJ23" s="121">
        <f t="shared" si="9"/>
        <v>0</v>
      </c>
      <c r="AK23" s="121">
        <f t="shared" si="9"/>
        <v>0</v>
      </c>
      <c r="AL23" s="121">
        <f t="shared" si="9"/>
        <v>0</v>
      </c>
      <c r="AM23" s="121">
        <f t="shared" si="9"/>
        <v>0</v>
      </c>
      <c r="AN23" s="121">
        <f t="shared" si="9"/>
        <v>0</v>
      </c>
      <c r="AO23" s="121">
        <f t="shared" si="9"/>
        <v>0</v>
      </c>
      <c r="AP23" s="121">
        <f t="shared" si="9"/>
        <v>0</v>
      </c>
      <c r="AQ23" s="121">
        <f t="shared" si="9"/>
        <v>0</v>
      </c>
      <c r="AR23" s="121">
        <f t="shared" si="9"/>
        <v>0</v>
      </c>
      <c r="AS23" s="121">
        <f t="shared" si="9"/>
        <v>0</v>
      </c>
      <c r="AT23" s="121">
        <f t="shared" si="9"/>
        <v>0</v>
      </c>
      <c r="AU23" s="121">
        <f t="shared" si="9"/>
        <v>0</v>
      </c>
      <c r="AV23" s="121">
        <f t="shared" si="9"/>
        <v>0</v>
      </c>
      <c r="AW23" s="121">
        <f t="shared" si="9"/>
        <v>0</v>
      </c>
      <c r="AX23" s="121">
        <f t="shared" si="9"/>
        <v>0</v>
      </c>
      <c r="AY23" s="121">
        <f t="shared" si="9"/>
        <v>0</v>
      </c>
      <c r="AZ23" s="121">
        <f t="shared" si="9"/>
        <v>0</v>
      </c>
      <c r="BA23" s="121">
        <f t="shared" si="9"/>
        <v>0</v>
      </c>
      <c r="BB23" s="121">
        <f t="shared" si="9"/>
        <v>0</v>
      </c>
      <c r="BC23" s="121">
        <f t="shared" si="9"/>
        <v>0</v>
      </c>
      <c r="BD23" s="121">
        <f t="shared" si="9"/>
        <v>0</v>
      </c>
      <c r="BE23" s="121">
        <f t="shared" si="9"/>
        <v>0</v>
      </c>
      <c r="BF23" s="121">
        <f t="shared" si="9"/>
        <v>0</v>
      </c>
      <c r="BG23" s="121">
        <f t="shared" si="9"/>
        <v>0</v>
      </c>
      <c r="BH23" s="121">
        <f t="shared" si="9"/>
        <v>0</v>
      </c>
      <c r="BI23" s="121">
        <f t="shared" si="9"/>
        <v>0</v>
      </c>
      <c r="BJ23" s="121">
        <f t="shared" si="9"/>
        <v>0</v>
      </c>
      <c r="BK23" s="121">
        <f t="shared" si="9"/>
        <v>0</v>
      </c>
      <c r="BL23" s="121">
        <f t="shared" si="9"/>
        <v>0</v>
      </c>
      <c r="BM23" s="121">
        <f>BM73</f>
        <v>0</v>
      </c>
      <c r="BN23" s="121">
        <f t="shared" si="10"/>
        <v>0</v>
      </c>
      <c r="BO23" s="121">
        <f t="shared" si="10"/>
        <v>0</v>
      </c>
      <c r="BP23" s="121">
        <f t="shared" si="10"/>
        <v>0</v>
      </c>
      <c r="BQ23" s="121">
        <f t="shared" si="10"/>
        <v>0</v>
      </c>
      <c r="BR23" s="121">
        <f t="shared" si="10"/>
        <v>0</v>
      </c>
      <c r="BS23" s="121">
        <f t="shared" si="10"/>
        <v>0</v>
      </c>
      <c r="BT23" s="121">
        <f t="shared" si="10"/>
        <v>0</v>
      </c>
      <c r="BU23" s="121">
        <f t="shared" si="10"/>
        <v>0</v>
      </c>
      <c r="BV23" s="121">
        <f t="shared" si="10"/>
        <v>0</v>
      </c>
      <c r="BW23" s="121">
        <f t="shared" si="10"/>
        <v>0</v>
      </c>
      <c r="BX23" s="121">
        <f t="shared" si="10"/>
        <v>0</v>
      </c>
      <c r="BY23" s="121">
        <f t="shared" si="10"/>
        <v>0</v>
      </c>
      <c r="BZ23" s="121">
        <f t="shared" si="10"/>
        <v>0</v>
      </c>
      <c r="CA23" s="121">
        <f t="shared" si="10"/>
        <v>0</v>
      </c>
      <c r="CB23" s="121">
        <f t="shared" si="10"/>
        <v>0</v>
      </c>
      <c r="CC23" s="121">
        <f t="shared" si="10"/>
        <v>0</v>
      </c>
      <c r="CD23" s="121">
        <f t="shared" si="10"/>
        <v>0</v>
      </c>
      <c r="CE23" s="121">
        <f t="shared" si="10"/>
        <v>0</v>
      </c>
      <c r="CF23" s="121">
        <f t="shared" si="10"/>
        <v>0</v>
      </c>
      <c r="CG23" s="121">
        <f t="shared" si="10"/>
        <v>0</v>
      </c>
      <c r="CH23" s="121">
        <f t="shared" si="10"/>
        <v>0</v>
      </c>
      <c r="CI23" s="121">
        <f t="shared" si="10"/>
        <v>0</v>
      </c>
      <c r="CJ23" s="121">
        <f t="shared" si="10"/>
        <v>0</v>
      </c>
      <c r="CK23" s="121">
        <f t="shared" si="10"/>
        <v>0</v>
      </c>
      <c r="CL23" s="121">
        <f t="shared" si="10"/>
        <v>0</v>
      </c>
      <c r="CM23" s="121">
        <f t="shared" si="10"/>
        <v>0</v>
      </c>
      <c r="CN23" s="121">
        <f t="shared" si="10"/>
        <v>0</v>
      </c>
      <c r="CO23" s="121">
        <f t="shared" si="10"/>
        <v>0</v>
      </c>
      <c r="CP23" s="121">
        <f t="shared" si="10"/>
        <v>0</v>
      </c>
      <c r="CQ23" s="120"/>
    </row>
    <row r="24" spans="1:95">
      <c r="A24" s="119" t="s">
        <v>16</v>
      </c>
      <c r="B24" s="120" t="s">
        <v>15</v>
      </c>
      <c r="C24" s="121">
        <v>0</v>
      </c>
      <c r="D24" s="121">
        <v>0</v>
      </c>
      <c r="E24" s="121">
        <v>0</v>
      </c>
      <c r="F24" s="121">
        <v>0</v>
      </c>
      <c r="G24" s="121">
        <v>0</v>
      </c>
      <c r="H24" s="121">
        <f>H74</f>
        <v>0.32417620847607709</v>
      </c>
      <c r="I24" s="121">
        <f>I74</f>
        <v>2.2951675560106257</v>
      </c>
      <c r="J24" s="121">
        <v>0</v>
      </c>
      <c r="K24" s="121">
        <f>K74</f>
        <v>0</v>
      </c>
      <c r="L24" s="121">
        <f>L74</f>
        <v>0</v>
      </c>
      <c r="M24" s="121">
        <v>0</v>
      </c>
      <c r="N24" s="121">
        <f t="shared" si="9"/>
        <v>0</v>
      </c>
      <c r="O24" s="121">
        <f t="shared" si="9"/>
        <v>0</v>
      </c>
      <c r="P24" s="121">
        <f t="shared" si="9"/>
        <v>0</v>
      </c>
      <c r="Q24" s="121">
        <f t="shared" si="9"/>
        <v>0</v>
      </c>
      <c r="R24" s="121">
        <f t="shared" si="9"/>
        <v>0</v>
      </c>
      <c r="S24" s="121">
        <f t="shared" si="9"/>
        <v>0</v>
      </c>
      <c r="T24" s="121">
        <f t="shared" si="9"/>
        <v>2.2949842914166494</v>
      </c>
      <c r="U24" s="121">
        <f t="shared" si="9"/>
        <v>0</v>
      </c>
      <c r="V24" s="121">
        <f t="shared" si="9"/>
        <v>2.2949842914166494</v>
      </c>
      <c r="W24" s="121">
        <f t="shared" si="9"/>
        <v>2.2949842914166494</v>
      </c>
      <c r="X24" s="121">
        <f t="shared" si="9"/>
        <v>0</v>
      </c>
      <c r="Y24" s="121">
        <f t="shared" si="9"/>
        <v>0</v>
      </c>
      <c r="Z24" s="121">
        <f t="shared" si="9"/>
        <v>0</v>
      </c>
      <c r="AA24" s="121">
        <f t="shared" si="9"/>
        <v>0</v>
      </c>
      <c r="AB24" s="121">
        <f t="shared" si="9"/>
        <v>0</v>
      </c>
      <c r="AC24" s="121">
        <f t="shared" si="9"/>
        <v>0</v>
      </c>
      <c r="AD24" s="121">
        <f t="shared" si="9"/>
        <v>0</v>
      </c>
      <c r="AE24" s="121">
        <f t="shared" si="9"/>
        <v>0</v>
      </c>
      <c r="AF24" s="121">
        <f t="shared" si="9"/>
        <v>0</v>
      </c>
      <c r="AG24" s="121">
        <f t="shared" si="9"/>
        <v>0</v>
      </c>
      <c r="AH24" s="121">
        <f t="shared" si="9"/>
        <v>0</v>
      </c>
      <c r="AI24" s="121">
        <f t="shared" si="9"/>
        <v>0.625</v>
      </c>
      <c r="AJ24" s="121">
        <f t="shared" si="9"/>
        <v>0</v>
      </c>
      <c r="AK24" s="121">
        <f t="shared" si="9"/>
        <v>0</v>
      </c>
      <c r="AL24" s="121">
        <f t="shared" si="9"/>
        <v>0.625</v>
      </c>
      <c r="AM24" s="121">
        <f t="shared" si="9"/>
        <v>0</v>
      </c>
      <c r="AN24" s="121">
        <f t="shared" si="9"/>
        <v>0</v>
      </c>
      <c r="AO24" s="121">
        <f t="shared" si="9"/>
        <v>0</v>
      </c>
      <c r="AP24" s="121">
        <f t="shared" si="9"/>
        <v>0</v>
      </c>
      <c r="AQ24" s="121">
        <f t="shared" si="9"/>
        <v>0</v>
      </c>
      <c r="AR24" s="121">
        <f t="shared" si="9"/>
        <v>0</v>
      </c>
      <c r="AS24" s="121">
        <f t="shared" si="9"/>
        <v>0.32200000000000001</v>
      </c>
      <c r="AT24" s="121">
        <f t="shared" si="9"/>
        <v>0</v>
      </c>
      <c r="AU24" s="121">
        <f t="shared" si="9"/>
        <v>0</v>
      </c>
      <c r="AV24" s="121">
        <f t="shared" si="9"/>
        <v>0.32200000000000001</v>
      </c>
      <c r="AW24" s="121">
        <f t="shared" si="9"/>
        <v>0</v>
      </c>
      <c r="AX24" s="121">
        <f t="shared" si="9"/>
        <v>0</v>
      </c>
      <c r="AY24" s="121">
        <f t="shared" si="9"/>
        <v>0</v>
      </c>
      <c r="AZ24" s="121">
        <f t="shared" si="9"/>
        <v>0</v>
      </c>
      <c r="BA24" s="121">
        <f t="shared" si="9"/>
        <v>0</v>
      </c>
      <c r="BB24" s="121">
        <f t="shared" si="9"/>
        <v>0</v>
      </c>
      <c r="BC24" s="121">
        <f t="shared" si="9"/>
        <v>0.215</v>
      </c>
      <c r="BD24" s="121">
        <f t="shared" si="9"/>
        <v>0</v>
      </c>
      <c r="BE24" s="121">
        <f t="shared" si="9"/>
        <v>0</v>
      </c>
      <c r="BF24" s="121">
        <f t="shared" si="9"/>
        <v>0.215</v>
      </c>
      <c r="BG24" s="121">
        <f t="shared" si="9"/>
        <v>0</v>
      </c>
      <c r="BH24" s="121">
        <f t="shared" si="9"/>
        <v>0</v>
      </c>
      <c r="BI24" s="121">
        <f>SUM(BI26:BI45)</f>
        <v>0</v>
      </c>
      <c r="BJ24" s="121">
        <f>SUM(BJ26:BJ45)</f>
        <v>0</v>
      </c>
      <c r="BK24" s="121">
        <f>SUM(BK26:BK45)</f>
        <v>0</v>
      </c>
      <c r="BL24" s="121">
        <f>SUM(BL26:BL45)</f>
        <v>0</v>
      </c>
      <c r="BM24" s="121">
        <f>BM74</f>
        <v>0.34200000000000003</v>
      </c>
      <c r="BN24" s="121">
        <f t="shared" si="10"/>
        <v>0</v>
      </c>
      <c r="BO24" s="121">
        <f t="shared" si="10"/>
        <v>0</v>
      </c>
      <c r="BP24" s="121">
        <f t="shared" si="10"/>
        <v>0.34200000000000003</v>
      </c>
      <c r="BQ24" s="121">
        <f t="shared" si="10"/>
        <v>0</v>
      </c>
      <c r="BR24" s="121">
        <f t="shared" si="10"/>
        <v>0</v>
      </c>
      <c r="BS24" s="121">
        <f t="shared" si="10"/>
        <v>0</v>
      </c>
      <c r="BT24" s="121">
        <f t="shared" si="10"/>
        <v>0</v>
      </c>
      <c r="BU24" s="121">
        <f t="shared" si="10"/>
        <v>0</v>
      </c>
      <c r="BV24" s="121">
        <f t="shared" si="10"/>
        <v>0</v>
      </c>
      <c r="BW24" s="121">
        <f t="shared" si="10"/>
        <v>3.6809842914166495</v>
      </c>
      <c r="BX24" s="121">
        <f t="shared" si="10"/>
        <v>0</v>
      </c>
      <c r="BY24" s="121">
        <f t="shared" si="10"/>
        <v>0</v>
      </c>
      <c r="BZ24" s="121">
        <f t="shared" si="10"/>
        <v>3.6809842914166495</v>
      </c>
      <c r="CA24" s="121">
        <f t="shared" si="10"/>
        <v>0</v>
      </c>
      <c r="CB24" s="121">
        <f t="shared" si="10"/>
        <v>0</v>
      </c>
      <c r="CC24" s="121">
        <f t="shared" si="10"/>
        <v>0</v>
      </c>
      <c r="CD24" s="121">
        <f t="shared" si="10"/>
        <v>0</v>
      </c>
      <c r="CE24" s="121">
        <f t="shared" si="10"/>
        <v>0</v>
      </c>
      <c r="CF24" s="121">
        <f t="shared" si="10"/>
        <v>0</v>
      </c>
      <c r="CG24" s="121">
        <f t="shared" si="10"/>
        <v>2.2949842914166494</v>
      </c>
      <c r="CH24" s="121">
        <f t="shared" si="10"/>
        <v>0</v>
      </c>
      <c r="CI24" s="121">
        <f t="shared" si="10"/>
        <v>0</v>
      </c>
      <c r="CJ24" s="121">
        <f t="shared" si="10"/>
        <v>2.2949842914166494</v>
      </c>
      <c r="CK24" s="121">
        <f t="shared" si="10"/>
        <v>0</v>
      </c>
      <c r="CL24" s="121">
        <f t="shared" si="10"/>
        <v>0</v>
      </c>
      <c r="CM24" s="121">
        <f t="shared" si="10"/>
        <v>0</v>
      </c>
      <c r="CN24" s="121">
        <f t="shared" si="10"/>
        <v>0</v>
      </c>
      <c r="CO24" s="121">
        <f t="shared" si="10"/>
        <v>0</v>
      </c>
      <c r="CP24" s="121">
        <f t="shared" si="10"/>
        <v>0</v>
      </c>
      <c r="CQ24" s="120"/>
    </row>
    <row r="25" spans="1:95">
      <c r="A25" s="116" t="s">
        <v>213</v>
      </c>
      <c r="B25" s="117" t="s">
        <v>13</v>
      </c>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c r="CC25" s="118"/>
      <c r="CD25" s="118"/>
      <c r="CE25" s="118"/>
      <c r="CF25" s="118"/>
      <c r="CG25" s="118"/>
      <c r="CH25" s="118"/>
      <c r="CI25" s="118"/>
      <c r="CJ25" s="118"/>
      <c r="CK25" s="118"/>
      <c r="CL25" s="118"/>
      <c r="CM25" s="118"/>
      <c r="CN25" s="118"/>
      <c r="CO25" s="118"/>
      <c r="CP25" s="118"/>
      <c r="CQ25" s="117"/>
    </row>
    <row r="26" spans="1:95" s="122" customFormat="1" ht="21" customHeight="1">
      <c r="A26" s="119" t="s">
        <v>214</v>
      </c>
      <c r="B26" s="120" t="s">
        <v>14</v>
      </c>
      <c r="C26" s="121">
        <v>0</v>
      </c>
      <c r="D26" s="121">
        <v>0</v>
      </c>
      <c r="E26" s="121">
        <v>0</v>
      </c>
      <c r="F26" s="121">
        <v>0</v>
      </c>
      <c r="G26" s="121">
        <v>0</v>
      </c>
      <c r="H26" s="121">
        <f>I26/6.53</f>
        <v>0</v>
      </c>
      <c r="I26" s="121">
        <f>AI26+AS26+BC26</f>
        <v>0</v>
      </c>
      <c r="J26" s="121">
        <v>0</v>
      </c>
      <c r="K26" s="121">
        <f>L26/6.53</f>
        <v>0</v>
      </c>
      <c r="L26" s="121">
        <f>AN26+AX26+BC26</f>
        <v>0</v>
      </c>
      <c r="M26" s="121">
        <v>0</v>
      </c>
      <c r="N26" s="121">
        <v>0</v>
      </c>
      <c r="O26" s="121">
        <v>0</v>
      </c>
      <c r="P26" s="121">
        <v>0</v>
      </c>
      <c r="Q26" s="121">
        <v>0</v>
      </c>
      <c r="R26" s="121">
        <v>0</v>
      </c>
      <c r="S26" s="121">
        <v>0</v>
      </c>
      <c r="T26" s="121">
        <f>AI26+AS26+BC26</f>
        <v>0</v>
      </c>
      <c r="U26" s="121">
        <f>AN26+AS26+BC26</f>
        <v>0</v>
      </c>
      <c r="V26" s="121">
        <v>0</v>
      </c>
      <c r="W26" s="121">
        <v>0</v>
      </c>
      <c r="X26" s="121">
        <v>0</v>
      </c>
      <c r="Y26" s="121">
        <f>Z26+AA26+AB26+AC26</f>
        <v>0</v>
      </c>
      <c r="Z26" s="121">
        <f>Z27+Z45+Z46</f>
        <v>0</v>
      </c>
      <c r="AA26" s="121">
        <f>AA27+AA45+AA46</f>
        <v>0</v>
      </c>
      <c r="AB26" s="121">
        <f>AB27+AB45+AB46</f>
        <v>0</v>
      </c>
      <c r="AC26" s="121">
        <v>0</v>
      </c>
      <c r="AD26" s="121">
        <f>AE26+AF26+AG26+AH26</f>
        <v>0</v>
      </c>
      <c r="AE26" s="121">
        <v>0</v>
      </c>
      <c r="AF26" s="121">
        <v>0</v>
      </c>
      <c r="AG26" s="121">
        <v>0</v>
      </c>
      <c r="AH26" s="121">
        <v>0</v>
      </c>
      <c r="AI26" s="121">
        <f>AJ26+AK26+AL26+AM26</f>
        <v>0</v>
      </c>
      <c r="AJ26" s="121">
        <v>0</v>
      </c>
      <c r="AK26" s="121">
        <v>0</v>
      </c>
      <c r="AL26" s="121">
        <v>0</v>
      </c>
      <c r="AM26" s="121">
        <v>0</v>
      </c>
      <c r="AN26" s="121">
        <f>AO26+AP26+AQ26+AR26</f>
        <v>0</v>
      </c>
      <c r="AO26" s="121">
        <v>0</v>
      </c>
      <c r="AP26" s="121">
        <v>0</v>
      </c>
      <c r="AQ26" s="121">
        <v>0</v>
      </c>
      <c r="AR26" s="121">
        <v>0</v>
      </c>
      <c r="AS26" s="121">
        <f>AT26+AU26+AV26+AW26</f>
        <v>0</v>
      </c>
      <c r="AT26" s="121">
        <v>0</v>
      </c>
      <c r="AU26" s="121">
        <v>0</v>
      </c>
      <c r="AV26" s="121">
        <v>0</v>
      </c>
      <c r="AW26" s="121">
        <v>0</v>
      </c>
      <c r="AX26" s="121">
        <v>0</v>
      </c>
      <c r="AY26" s="121" t="s">
        <v>215</v>
      </c>
      <c r="AZ26" s="121" t="s">
        <v>215</v>
      </c>
      <c r="BA26" s="121" t="s">
        <v>215</v>
      </c>
      <c r="BB26" s="121" t="s">
        <v>215</v>
      </c>
      <c r="BC26" s="121"/>
      <c r="BD26" s="121"/>
      <c r="BE26" s="121"/>
      <c r="BF26" s="121"/>
      <c r="BG26" s="121"/>
      <c r="BH26" s="121">
        <f>BI26+BJ26+BK26+BL26</f>
        <v>0</v>
      </c>
      <c r="BI26" s="121">
        <f>SUM(BI27:BI46)</f>
        <v>0</v>
      </c>
      <c r="BJ26" s="121">
        <f>SUM(BJ27:BJ46)</f>
        <v>0</v>
      </c>
      <c r="BK26" s="121">
        <f>SUM(BK27:BK46)</f>
        <v>0</v>
      </c>
      <c r="BL26" s="121">
        <f>SUM(BL27:BL46)</f>
        <v>0</v>
      </c>
      <c r="BM26" s="121">
        <f>BM27+BM31+BM34+BM38</f>
        <v>0</v>
      </c>
      <c r="BN26" s="121">
        <f t="shared" ref="BN26:CP26" si="11">BN27+BN31+BN34+BN38</f>
        <v>0</v>
      </c>
      <c r="BO26" s="121">
        <f t="shared" si="11"/>
        <v>0</v>
      </c>
      <c r="BP26" s="121">
        <f t="shared" si="11"/>
        <v>0</v>
      </c>
      <c r="BQ26" s="121">
        <f t="shared" si="11"/>
        <v>0</v>
      </c>
      <c r="BR26" s="121">
        <f t="shared" si="11"/>
        <v>0</v>
      </c>
      <c r="BS26" s="121">
        <f t="shared" si="11"/>
        <v>0</v>
      </c>
      <c r="BT26" s="121">
        <f t="shared" si="11"/>
        <v>0</v>
      </c>
      <c r="BU26" s="121">
        <f t="shared" si="11"/>
        <v>0</v>
      </c>
      <c r="BV26" s="121">
        <f t="shared" si="11"/>
        <v>0</v>
      </c>
      <c r="BW26" s="121">
        <f t="shared" si="11"/>
        <v>0</v>
      </c>
      <c r="BX26" s="121">
        <f t="shared" si="11"/>
        <v>0</v>
      </c>
      <c r="BY26" s="121">
        <f t="shared" si="11"/>
        <v>0</v>
      </c>
      <c r="BZ26" s="121">
        <f t="shared" si="11"/>
        <v>0</v>
      </c>
      <c r="CA26" s="121">
        <f t="shared" si="11"/>
        <v>0</v>
      </c>
      <c r="CB26" s="121">
        <f t="shared" si="11"/>
        <v>0</v>
      </c>
      <c r="CC26" s="121">
        <f t="shared" si="11"/>
        <v>0</v>
      </c>
      <c r="CD26" s="121">
        <f t="shared" si="11"/>
        <v>0</v>
      </c>
      <c r="CE26" s="121">
        <f t="shared" si="11"/>
        <v>0</v>
      </c>
      <c r="CF26" s="121">
        <f t="shared" si="11"/>
        <v>0</v>
      </c>
      <c r="CG26" s="121">
        <f t="shared" si="11"/>
        <v>0</v>
      </c>
      <c r="CH26" s="121">
        <f t="shared" si="11"/>
        <v>0</v>
      </c>
      <c r="CI26" s="121">
        <f t="shared" si="11"/>
        <v>0</v>
      </c>
      <c r="CJ26" s="121">
        <f t="shared" si="11"/>
        <v>0</v>
      </c>
      <c r="CK26" s="121">
        <f t="shared" si="11"/>
        <v>0</v>
      </c>
      <c r="CL26" s="121">
        <f t="shared" si="11"/>
        <v>0</v>
      </c>
      <c r="CM26" s="121">
        <f t="shared" si="11"/>
        <v>0</v>
      </c>
      <c r="CN26" s="121">
        <f t="shared" si="11"/>
        <v>0</v>
      </c>
      <c r="CO26" s="121">
        <f t="shared" si="11"/>
        <v>0</v>
      </c>
      <c r="CP26" s="121">
        <f t="shared" si="11"/>
        <v>0</v>
      </c>
      <c r="CQ26" s="120"/>
    </row>
    <row r="27" spans="1:95" s="127" customFormat="1" ht="51" customHeight="1">
      <c r="A27" s="123" t="s">
        <v>216</v>
      </c>
      <c r="B27" s="124" t="s">
        <v>217</v>
      </c>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25"/>
      <c r="AY27" s="125"/>
      <c r="AZ27" s="125"/>
      <c r="BA27" s="125"/>
      <c r="BB27" s="125"/>
      <c r="BC27" s="125"/>
      <c r="BD27" s="125"/>
      <c r="BE27" s="125"/>
      <c r="BF27" s="125"/>
      <c r="BG27" s="125"/>
      <c r="BH27" s="125"/>
      <c r="BI27" s="125"/>
      <c r="BJ27" s="125"/>
      <c r="BK27" s="125"/>
      <c r="BL27" s="125"/>
      <c r="BM27" s="125"/>
      <c r="BN27" s="125"/>
      <c r="BO27" s="125"/>
      <c r="BP27" s="125"/>
      <c r="BQ27" s="125"/>
      <c r="BR27" s="125"/>
      <c r="BS27" s="125"/>
      <c r="BT27" s="125"/>
      <c r="BU27" s="125"/>
      <c r="BV27" s="125"/>
      <c r="BW27" s="125"/>
      <c r="BX27" s="125"/>
      <c r="BY27" s="125"/>
      <c r="BZ27" s="125"/>
      <c r="CA27" s="125"/>
      <c r="CB27" s="125"/>
      <c r="CC27" s="125"/>
      <c r="CD27" s="125"/>
      <c r="CE27" s="125"/>
      <c r="CF27" s="125"/>
      <c r="CG27" s="125"/>
      <c r="CH27" s="125"/>
      <c r="CI27" s="125"/>
      <c r="CJ27" s="125"/>
      <c r="CK27" s="125"/>
      <c r="CL27" s="125"/>
      <c r="CM27" s="125"/>
      <c r="CN27" s="125"/>
      <c r="CO27" s="125"/>
      <c r="CP27" s="125"/>
      <c r="CQ27" s="126"/>
    </row>
    <row r="28" spans="1:95" s="127" customFormat="1" ht="46.5" customHeight="1">
      <c r="A28" s="128" t="s">
        <v>218</v>
      </c>
      <c r="B28" s="129" t="s">
        <v>219</v>
      </c>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130"/>
      <c r="AZ28" s="130"/>
      <c r="BA28" s="130"/>
      <c r="BB28" s="130"/>
      <c r="BC28" s="130"/>
      <c r="BD28" s="130"/>
      <c r="BE28" s="130"/>
      <c r="BF28" s="130"/>
      <c r="BG28" s="130"/>
      <c r="BH28" s="130"/>
      <c r="BI28" s="130"/>
      <c r="BJ28" s="130"/>
      <c r="BK28" s="130"/>
      <c r="BL28" s="130"/>
      <c r="BM28" s="130"/>
      <c r="BN28" s="130"/>
      <c r="BO28" s="130"/>
      <c r="BP28" s="130"/>
      <c r="BQ28" s="130"/>
      <c r="BR28" s="130"/>
      <c r="BS28" s="130"/>
      <c r="BT28" s="130"/>
      <c r="BU28" s="130"/>
      <c r="BV28" s="130"/>
      <c r="BW28" s="130"/>
      <c r="BX28" s="130"/>
      <c r="BY28" s="130"/>
      <c r="BZ28" s="130"/>
      <c r="CA28" s="130"/>
      <c r="CB28" s="130"/>
      <c r="CC28" s="130"/>
      <c r="CD28" s="130"/>
      <c r="CE28" s="130"/>
      <c r="CF28" s="130"/>
      <c r="CG28" s="130"/>
      <c r="CH28" s="130"/>
      <c r="CI28" s="130"/>
      <c r="CJ28" s="130"/>
      <c r="CK28" s="130"/>
      <c r="CL28" s="130"/>
      <c r="CM28" s="130"/>
      <c r="CN28" s="130"/>
      <c r="CO28" s="130"/>
      <c r="CP28" s="130"/>
      <c r="CQ28" s="131"/>
    </row>
    <row r="29" spans="1:95" s="127" customFormat="1" ht="51" customHeight="1">
      <c r="A29" s="128" t="s">
        <v>220</v>
      </c>
      <c r="B29" s="129" t="s">
        <v>221</v>
      </c>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0"/>
      <c r="BD29" s="130"/>
      <c r="BE29" s="130"/>
      <c r="BF29" s="130"/>
      <c r="BG29" s="130"/>
      <c r="BH29" s="130"/>
      <c r="BI29" s="130"/>
      <c r="BJ29" s="130"/>
      <c r="BK29" s="130"/>
      <c r="BL29" s="130"/>
      <c r="BM29" s="130"/>
      <c r="BN29" s="130"/>
      <c r="BO29" s="130"/>
      <c r="BP29" s="130"/>
      <c r="BQ29" s="130"/>
      <c r="BR29" s="130"/>
      <c r="BS29" s="130"/>
      <c r="BT29" s="130"/>
      <c r="BU29" s="130"/>
      <c r="BV29" s="130"/>
      <c r="BW29" s="130"/>
      <c r="BX29" s="130"/>
      <c r="BY29" s="130"/>
      <c r="BZ29" s="130"/>
      <c r="CA29" s="130"/>
      <c r="CB29" s="130"/>
      <c r="CC29" s="130"/>
      <c r="CD29" s="130"/>
      <c r="CE29" s="130"/>
      <c r="CF29" s="130"/>
      <c r="CG29" s="130"/>
      <c r="CH29" s="130"/>
      <c r="CI29" s="130"/>
      <c r="CJ29" s="130"/>
      <c r="CK29" s="130"/>
      <c r="CL29" s="130"/>
      <c r="CM29" s="130"/>
      <c r="CN29" s="130"/>
      <c r="CO29" s="130"/>
      <c r="CP29" s="130"/>
      <c r="CQ29" s="131"/>
    </row>
    <row r="30" spans="1:95" s="127" customFormat="1" ht="48" customHeight="1">
      <c r="A30" s="128" t="s">
        <v>222</v>
      </c>
      <c r="B30" s="129" t="s">
        <v>223</v>
      </c>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30"/>
      <c r="AN30" s="130"/>
      <c r="AO30" s="130"/>
      <c r="AP30" s="130"/>
      <c r="AQ30" s="130"/>
      <c r="AR30" s="130"/>
      <c r="AS30" s="130"/>
      <c r="AT30" s="130"/>
      <c r="AU30" s="130"/>
      <c r="AV30" s="130"/>
      <c r="AW30" s="130"/>
      <c r="AX30" s="130"/>
      <c r="AY30" s="130"/>
      <c r="AZ30" s="130"/>
      <c r="BA30" s="130"/>
      <c r="BB30" s="130"/>
      <c r="BC30" s="130"/>
      <c r="BD30" s="130"/>
      <c r="BE30" s="130"/>
      <c r="BF30" s="130"/>
      <c r="BG30" s="130"/>
      <c r="BH30" s="130"/>
      <c r="BI30" s="130"/>
      <c r="BJ30" s="130"/>
      <c r="BK30" s="130"/>
      <c r="BL30" s="130"/>
      <c r="BM30" s="130"/>
      <c r="BN30" s="130"/>
      <c r="BO30" s="130"/>
      <c r="BP30" s="130"/>
      <c r="BQ30" s="130"/>
      <c r="BR30" s="130"/>
      <c r="BS30" s="130"/>
      <c r="BT30" s="130"/>
      <c r="BU30" s="130"/>
      <c r="BV30" s="130"/>
      <c r="BW30" s="130"/>
      <c r="BX30" s="130"/>
      <c r="BY30" s="130"/>
      <c r="BZ30" s="130"/>
      <c r="CA30" s="130"/>
      <c r="CB30" s="130"/>
      <c r="CC30" s="130"/>
      <c r="CD30" s="130"/>
      <c r="CE30" s="130"/>
      <c r="CF30" s="130"/>
      <c r="CG30" s="130"/>
      <c r="CH30" s="130"/>
      <c r="CI30" s="130"/>
      <c r="CJ30" s="130"/>
      <c r="CK30" s="130"/>
      <c r="CL30" s="130"/>
      <c r="CM30" s="130"/>
      <c r="CN30" s="130"/>
      <c r="CO30" s="130"/>
      <c r="CP30" s="130"/>
      <c r="CQ30" s="131"/>
    </row>
    <row r="31" spans="1:95" s="127" customFormat="1" ht="40.5" customHeight="1">
      <c r="A31" s="123" t="s">
        <v>224</v>
      </c>
      <c r="B31" s="124" t="s">
        <v>225</v>
      </c>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c r="BS31" s="125"/>
      <c r="BT31" s="125"/>
      <c r="BU31" s="125"/>
      <c r="BV31" s="125"/>
      <c r="BW31" s="125"/>
      <c r="BX31" s="125"/>
      <c r="BY31" s="125"/>
      <c r="BZ31" s="125"/>
      <c r="CA31" s="125"/>
      <c r="CB31" s="125"/>
      <c r="CC31" s="125"/>
      <c r="CD31" s="125"/>
      <c r="CE31" s="125"/>
      <c r="CF31" s="125"/>
      <c r="CG31" s="125"/>
      <c r="CH31" s="125"/>
      <c r="CI31" s="125"/>
      <c r="CJ31" s="125"/>
      <c r="CK31" s="125"/>
      <c r="CL31" s="125"/>
      <c r="CM31" s="125"/>
      <c r="CN31" s="125"/>
      <c r="CO31" s="125"/>
      <c r="CP31" s="125"/>
      <c r="CQ31" s="126"/>
    </row>
    <row r="32" spans="1:95" s="127" customFormat="1" ht="48.75" customHeight="1">
      <c r="A32" s="128" t="s">
        <v>226</v>
      </c>
      <c r="B32" s="132" t="s">
        <v>227</v>
      </c>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c r="BR32" s="130"/>
      <c r="BS32" s="130"/>
      <c r="BT32" s="130"/>
      <c r="BU32" s="130"/>
      <c r="BV32" s="130"/>
      <c r="BW32" s="130"/>
      <c r="BX32" s="130"/>
      <c r="BY32" s="130"/>
      <c r="BZ32" s="130"/>
      <c r="CA32" s="130"/>
      <c r="CB32" s="130"/>
      <c r="CC32" s="130"/>
      <c r="CD32" s="130"/>
      <c r="CE32" s="130"/>
      <c r="CF32" s="130"/>
      <c r="CG32" s="130"/>
      <c r="CH32" s="130"/>
      <c r="CI32" s="130"/>
      <c r="CJ32" s="130"/>
      <c r="CK32" s="130"/>
      <c r="CL32" s="130"/>
      <c r="CM32" s="130"/>
      <c r="CN32" s="130"/>
      <c r="CO32" s="130"/>
      <c r="CP32" s="130"/>
      <c r="CQ32" s="131"/>
    </row>
    <row r="33" spans="1:95" s="127" customFormat="1" ht="33.75" customHeight="1">
      <c r="A33" s="128" t="s">
        <v>228</v>
      </c>
      <c r="B33" s="129" t="s">
        <v>229</v>
      </c>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130"/>
      <c r="BK33" s="130"/>
      <c r="BL33" s="130"/>
      <c r="BM33" s="130"/>
      <c r="BN33" s="130"/>
      <c r="BO33" s="130"/>
      <c r="BP33" s="130"/>
      <c r="BQ33" s="130"/>
      <c r="BR33" s="130"/>
      <c r="BS33" s="130"/>
      <c r="BT33" s="130"/>
      <c r="BU33" s="130"/>
      <c r="BV33" s="130"/>
      <c r="BW33" s="130"/>
      <c r="BX33" s="130"/>
      <c r="BY33" s="130"/>
      <c r="BZ33" s="130"/>
      <c r="CA33" s="130"/>
      <c r="CB33" s="130"/>
      <c r="CC33" s="130"/>
      <c r="CD33" s="130"/>
      <c r="CE33" s="130"/>
      <c r="CF33" s="130"/>
      <c r="CG33" s="130"/>
      <c r="CH33" s="130"/>
      <c r="CI33" s="130"/>
      <c r="CJ33" s="130"/>
      <c r="CK33" s="130"/>
      <c r="CL33" s="130"/>
      <c r="CM33" s="130"/>
      <c r="CN33" s="130"/>
      <c r="CO33" s="130"/>
      <c r="CP33" s="130"/>
      <c r="CQ33" s="131"/>
    </row>
    <row r="34" spans="1:95" s="127" customFormat="1" ht="36" customHeight="1">
      <c r="A34" s="123" t="s">
        <v>230</v>
      </c>
      <c r="B34" s="124" t="s">
        <v>231</v>
      </c>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25"/>
      <c r="CA34" s="125"/>
      <c r="CB34" s="125"/>
      <c r="CC34" s="125"/>
      <c r="CD34" s="125"/>
      <c r="CE34" s="125"/>
      <c r="CF34" s="125"/>
      <c r="CG34" s="125"/>
      <c r="CH34" s="125"/>
      <c r="CI34" s="125"/>
      <c r="CJ34" s="125"/>
      <c r="CK34" s="125"/>
      <c r="CL34" s="125"/>
      <c r="CM34" s="125"/>
      <c r="CN34" s="125"/>
      <c r="CO34" s="125"/>
      <c r="CP34" s="125"/>
      <c r="CQ34" s="126"/>
    </row>
    <row r="35" spans="1:95" s="127" customFormat="1" ht="69" customHeight="1">
      <c r="A35" s="128" t="s">
        <v>232</v>
      </c>
      <c r="B35" s="129" t="s">
        <v>233</v>
      </c>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0"/>
      <c r="BQ35" s="130"/>
      <c r="BR35" s="130"/>
      <c r="BS35" s="130"/>
      <c r="BT35" s="130"/>
      <c r="BU35" s="130"/>
      <c r="BV35" s="130"/>
      <c r="BW35" s="130"/>
      <c r="BX35" s="130"/>
      <c r="BY35" s="130"/>
      <c r="BZ35" s="130"/>
      <c r="CA35" s="130"/>
      <c r="CB35" s="130"/>
      <c r="CC35" s="130"/>
      <c r="CD35" s="130"/>
      <c r="CE35" s="130"/>
      <c r="CF35" s="130"/>
      <c r="CG35" s="130"/>
      <c r="CH35" s="130"/>
      <c r="CI35" s="130"/>
      <c r="CJ35" s="130"/>
      <c r="CK35" s="130"/>
      <c r="CL35" s="130"/>
      <c r="CM35" s="130"/>
      <c r="CN35" s="130"/>
      <c r="CO35" s="130"/>
      <c r="CP35" s="130"/>
      <c r="CQ35" s="131"/>
    </row>
    <row r="36" spans="1:95" s="127" customFormat="1" ht="55.5" customHeight="1">
      <c r="A36" s="128" t="s">
        <v>234</v>
      </c>
      <c r="B36" s="129" t="s">
        <v>235</v>
      </c>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0"/>
      <c r="BR36" s="130"/>
      <c r="BS36" s="130"/>
      <c r="BT36" s="130"/>
      <c r="BU36" s="130"/>
      <c r="BV36" s="130"/>
      <c r="BW36" s="130"/>
      <c r="BX36" s="130"/>
      <c r="BY36" s="130"/>
      <c r="BZ36" s="130"/>
      <c r="CA36" s="130"/>
      <c r="CB36" s="130"/>
      <c r="CC36" s="130"/>
      <c r="CD36" s="130"/>
      <c r="CE36" s="130"/>
      <c r="CF36" s="130"/>
      <c r="CG36" s="130"/>
      <c r="CH36" s="130"/>
      <c r="CI36" s="130"/>
      <c r="CJ36" s="130"/>
      <c r="CK36" s="130"/>
      <c r="CL36" s="130"/>
      <c r="CM36" s="130"/>
      <c r="CN36" s="130"/>
      <c r="CO36" s="130"/>
      <c r="CP36" s="130"/>
      <c r="CQ36" s="131"/>
    </row>
    <row r="37" spans="1:95" s="127" customFormat="1" ht="60" customHeight="1">
      <c r="A37" s="128" t="s">
        <v>236</v>
      </c>
      <c r="B37" s="129" t="s">
        <v>237</v>
      </c>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0"/>
      <c r="BR37" s="130"/>
      <c r="BS37" s="130"/>
      <c r="BT37" s="130"/>
      <c r="BU37" s="130"/>
      <c r="BV37" s="130"/>
      <c r="BW37" s="130"/>
      <c r="BX37" s="130"/>
      <c r="BY37" s="130"/>
      <c r="BZ37" s="130"/>
      <c r="CA37" s="130"/>
      <c r="CB37" s="130"/>
      <c r="CC37" s="130"/>
      <c r="CD37" s="130"/>
      <c r="CE37" s="130"/>
      <c r="CF37" s="130"/>
      <c r="CG37" s="130"/>
      <c r="CH37" s="130"/>
      <c r="CI37" s="130"/>
      <c r="CJ37" s="130"/>
      <c r="CK37" s="130"/>
      <c r="CL37" s="130"/>
      <c r="CM37" s="130"/>
      <c r="CN37" s="130"/>
      <c r="CO37" s="130"/>
      <c r="CP37" s="130"/>
      <c r="CQ37" s="131"/>
    </row>
    <row r="38" spans="1:95" s="127" customFormat="1" ht="54.75" customHeight="1">
      <c r="A38" s="123" t="s">
        <v>238</v>
      </c>
      <c r="B38" s="124" t="s">
        <v>239</v>
      </c>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5"/>
      <c r="BQ38" s="125"/>
      <c r="BR38" s="125"/>
      <c r="BS38" s="125"/>
      <c r="BT38" s="125"/>
      <c r="BU38" s="125"/>
      <c r="BV38" s="125"/>
      <c r="BW38" s="125"/>
      <c r="BX38" s="125"/>
      <c r="BY38" s="125"/>
      <c r="BZ38" s="125"/>
      <c r="CA38" s="125"/>
      <c r="CB38" s="125"/>
      <c r="CC38" s="125"/>
      <c r="CD38" s="125"/>
      <c r="CE38" s="125"/>
      <c r="CF38" s="125"/>
      <c r="CG38" s="125"/>
      <c r="CH38" s="125"/>
      <c r="CI38" s="125"/>
      <c r="CJ38" s="125"/>
      <c r="CK38" s="125"/>
      <c r="CL38" s="125"/>
      <c r="CM38" s="125"/>
      <c r="CN38" s="125"/>
      <c r="CO38" s="125"/>
      <c r="CP38" s="125"/>
      <c r="CQ38" s="126"/>
    </row>
    <row r="39" spans="1:95" s="127" customFormat="1" ht="48" customHeight="1">
      <c r="A39" s="128" t="s">
        <v>240</v>
      </c>
      <c r="B39" s="129" t="s">
        <v>241</v>
      </c>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0"/>
      <c r="BR39" s="130"/>
      <c r="BS39" s="130"/>
      <c r="BT39" s="130"/>
      <c r="BU39" s="130"/>
      <c r="BV39" s="130"/>
      <c r="BW39" s="130"/>
      <c r="BX39" s="130"/>
      <c r="BY39" s="130"/>
      <c r="BZ39" s="130"/>
      <c r="CA39" s="130"/>
      <c r="CB39" s="130"/>
      <c r="CC39" s="130"/>
      <c r="CD39" s="130"/>
      <c r="CE39" s="130"/>
      <c r="CF39" s="130"/>
      <c r="CG39" s="130"/>
      <c r="CH39" s="130"/>
      <c r="CI39" s="130"/>
      <c r="CJ39" s="130"/>
      <c r="CK39" s="130"/>
      <c r="CL39" s="130"/>
      <c r="CM39" s="130"/>
      <c r="CN39" s="130"/>
      <c r="CO39" s="130"/>
      <c r="CP39" s="130"/>
      <c r="CQ39" s="131"/>
    </row>
    <row r="40" spans="1:95" s="127" customFormat="1" ht="53.25" customHeight="1">
      <c r="A40" s="128" t="s">
        <v>242</v>
      </c>
      <c r="B40" s="129" t="s">
        <v>243</v>
      </c>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130"/>
      <c r="BK40" s="130"/>
      <c r="BL40" s="130"/>
      <c r="BM40" s="130"/>
      <c r="BN40" s="130"/>
      <c r="BO40" s="130"/>
      <c r="BP40" s="130"/>
      <c r="BQ40" s="130"/>
      <c r="BR40" s="130"/>
      <c r="BS40" s="130"/>
      <c r="BT40" s="130"/>
      <c r="BU40" s="130"/>
      <c r="BV40" s="130"/>
      <c r="BW40" s="130"/>
      <c r="BX40" s="130"/>
      <c r="BY40" s="130"/>
      <c r="BZ40" s="130"/>
      <c r="CA40" s="130"/>
      <c r="CB40" s="130"/>
      <c r="CC40" s="130"/>
      <c r="CD40" s="130"/>
      <c r="CE40" s="130"/>
      <c r="CF40" s="130"/>
      <c r="CG40" s="130"/>
      <c r="CH40" s="130"/>
      <c r="CI40" s="130"/>
      <c r="CJ40" s="130"/>
      <c r="CK40" s="130"/>
      <c r="CL40" s="130"/>
      <c r="CM40" s="130"/>
      <c r="CN40" s="130"/>
      <c r="CO40" s="130"/>
      <c r="CP40" s="130"/>
      <c r="CQ40" s="131"/>
    </row>
    <row r="41" spans="1:95" s="127" customFormat="1" ht="31.5" customHeight="1">
      <c r="A41" s="133" t="s">
        <v>244</v>
      </c>
      <c r="B41" s="134" t="s">
        <v>245</v>
      </c>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f>BM42+BM45+BM57+BM66</f>
        <v>6.3529450000000001</v>
      </c>
      <c r="BN41" s="121">
        <f t="shared" ref="BN41:CP41" si="12">BN42+BN45+BN57+BN66</f>
        <v>0</v>
      </c>
      <c r="BO41" s="121">
        <f t="shared" si="12"/>
        <v>0</v>
      </c>
      <c r="BP41" s="121">
        <f t="shared" si="12"/>
        <v>6.3529450000000001</v>
      </c>
      <c r="BQ41" s="121">
        <f t="shared" si="12"/>
        <v>0</v>
      </c>
      <c r="BR41" s="121">
        <f t="shared" si="12"/>
        <v>0</v>
      </c>
      <c r="BS41" s="121">
        <f t="shared" si="12"/>
        <v>0</v>
      </c>
      <c r="BT41" s="121">
        <f t="shared" si="12"/>
        <v>0</v>
      </c>
      <c r="BU41" s="121">
        <f t="shared" si="12"/>
        <v>0</v>
      </c>
      <c r="BV41" s="121">
        <f t="shared" si="12"/>
        <v>0</v>
      </c>
      <c r="BW41" s="121">
        <f t="shared" si="12"/>
        <v>2.9559999999999995</v>
      </c>
      <c r="BX41" s="121">
        <f t="shared" si="12"/>
        <v>0</v>
      </c>
      <c r="BY41" s="121">
        <f t="shared" si="12"/>
        <v>0</v>
      </c>
      <c r="BZ41" s="121">
        <f t="shared" si="12"/>
        <v>2.9559999999999995</v>
      </c>
      <c r="CA41" s="121">
        <f t="shared" si="12"/>
        <v>0</v>
      </c>
      <c r="CB41" s="121">
        <f t="shared" si="12"/>
        <v>0</v>
      </c>
      <c r="CC41" s="121">
        <f t="shared" si="12"/>
        <v>0</v>
      </c>
      <c r="CD41" s="121">
        <f t="shared" si="12"/>
        <v>0</v>
      </c>
      <c r="CE41" s="121">
        <f t="shared" si="12"/>
        <v>0</v>
      </c>
      <c r="CF41" s="121">
        <f t="shared" si="12"/>
        <v>0</v>
      </c>
      <c r="CG41" s="121">
        <f t="shared" si="12"/>
        <v>20.141945000000003</v>
      </c>
      <c r="CH41" s="121">
        <f t="shared" si="12"/>
        <v>0</v>
      </c>
      <c r="CI41" s="121">
        <f t="shared" si="12"/>
        <v>0</v>
      </c>
      <c r="CJ41" s="121">
        <f t="shared" si="12"/>
        <v>19.202945000000003</v>
      </c>
      <c r="CK41" s="121">
        <f t="shared" si="12"/>
        <v>0.93899999999999995</v>
      </c>
      <c r="CL41" s="121">
        <f t="shared" si="12"/>
        <v>0</v>
      </c>
      <c r="CM41" s="121">
        <f t="shared" si="12"/>
        <v>0</v>
      </c>
      <c r="CN41" s="121">
        <f t="shared" si="12"/>
        <v>0</v>
      </c>
      <c r="CO41" s="121">
        <f t="shared" si="12"/>
        <v>0</v>
      </c>
      <c r="CP41" s="121">
        <f t="shared" si="12"/>
        <v>0</v>
      </c>
      <c r="CQ41" s="120"/>
    </row>
    <row r="42" spans="1:95" s="127" customFormat="1" ht="53.25" customHeight="1">
      <c r="A42" s="123" t="s">
        <v>246</v>
      </c>
      <c r="B42" s="124" t="s">
        <v>247</v>
      </c>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f>BM43+BM44</f>
        <v>0</v>
      </c>
      <c r="BN42" s="125">
        <f t="shared" ref="BN42:CP42" si="13">BN43+BN44</f>
        <v>0</v>
      </c>
      <c r="BO42" s="125">
        <f t="shared" si="13"/>
        <v>0</v>
      </c>
      <c r="BP42" s="125">
        <f t="shared" si="13"/>
        <v>0</v>
      </c>
      <c r="BQ42" s="125">
        <f t="shared" si="13"/>
        <v>0</v>
      </c>
      <c r="BR42" s="125">
        <f t="shared" si="13"/>
        <v>0</v>
      </c>
      <c r="BS42" s="125">
        <f t="shared" si="13"/>
        <v>0</v>
      </c>
      <c r="BT42" s="125">
        <f t="shared" si="13"/>
        <v>0</v>
      </c>
      <c r="BU42" s="125">
        <f t="shared" si="13"/>
        <v>0</v>
      </c>
      <c r="BV42" s="125">
        <f t="shared" si="13"/>
        <v>0</v>
      </c>
      <c r="BW42" s="125">
        <f t="shared" si="13"/>
        <v>0</v>
      </c>
      <c r="BX42" s="125">
        <f t="shared" si="13"/>
        <v>0</v>
      </c>
      <c r="BY42" s="125">
        <f t="shared" si="13"/>
        <v>0</v>
      </c>
      <c r="BZ42" s="125">
        <f t="shared" si="13"/>
        <v>0</v>
      </c>
      <c r="CA42" s="125">
        <f t="shared" si="13"/>
        <v>0</v>
      </c>
      <c r="CB42" s="125">
        <f t="shared" si="13"/>
        <v>0</v>
      </c>
      <c r="CC42" s="125">
        <f t="shared" si="13"/>
        <v>0</v>
      </c>
      <c r="CD42" s="125">
        <f t="shared" si="13"/>
        <v>0</v>
      </c>
      <c r="CE42" s="125">
        <f t="shared" si="13"/>
        <v>0</v>
      </c>
      <c r="CF42" s="125">
        <f t="shared" si="13"/>
        <v>0</v>
      </c>
      <c r="CG42" s="125">
        <f t="shared" si="13"/>
        <v>0</v>
      </c>
      <c r="CH42" s="125">
        <f t="shared" si="13"/>
        <v>0</v>
      </c>
      <c r="CI42" s="125">
        <f t="shared" si="13"/>
        <v>0</v>
      </c>
      <c r="CJ42" s="125">
        <f t="shared" si="13"/>
        <v>0</v>
      </c>
      <c r="CK42" s="125">
        <f t="shared" si="13"/>
        <v>0</v>
      </c>
      <c r="CL42" s="125">
        <f t="shared" si="13"/>
        <v>0</v>
      </c>
      <c r="CM42" s="125">
        <f t="shared" si="13"/>
        <v>0</v>
      </c>
      <c r="CN42" s="125">
        <f t="shared" si="13"/>
        <v>0</v>
      </c>
      <c r="CO42" s="125">
        <f t="shared" si="13"/>
        <v>0</v>
      </c>
      <c r="CP42" s="125">
        <f t="shared" si="13"/>
        <v>0</v>
      </c>
      <c r="CQ42" s="126"/>
    </row>
    <row r="43" spans="1:95" s="127" customFormat="1" ht="53.25" customHeight="1">
      <c r="A43" s="128" t="s">
        <v>248</v>
      </c>
      <c r="B43" s="129" t="s">
        <v>249</v>
      </c>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130"/>
      <c r="BK43" s="130"/>
      <c r="BL43" s="130"/>
      <c r="BM43" s="130"/>
      <c r="BN43" s="130"/>
      <c r="BO43" s="130"/>
      <c r="BP43" s="130"/>
      <c r="BQ43" s="130"/>
      <c r="BR43" s="130"/>
      <c r="BS43" s="130"/>
      <c r="BT43" s="130"/>
      <c r="BU43" s="130"/>
      <c r="BV43" s="130"/>
      <c r="BW43" s="130"/>
      <c r="BX43" s="130"/>
      <c r="BY43" s="130"/>
      <c r="BZ43" s="130"/>
      <c r="CA43" s="130"/>
      <c r="CB43" s="130"/>
      <c r="CC43" s="130"/>
      <c r="CD43" s="130"/>
      <c r="CE43" s="130"/>
      <c r="CF43" s="130"/>
      <c r="CG43" s="130"/>
      <c r="CH43" s="130"/>
      <c r="CI43" s="130"/>
      <c r="CJ43" s="130"/>
      <c r="CK43" s="130"/>
      <c r="CL43" s="130"/>
      <c r="CM43" s="130"/>
      <c r="CN43" s="130"/>
      <c r="CO43" s="130"/>
      <c r="CP43" s="130"/>
      <c r="CQ43" s="131"/>
    </row>
    <row r="44" spans="1:95" s="127" customFormat="1" ht="45" customHeight="1">
      <c r="A44" s="128" t="s">
        <v>250</v>
      </c>
      <c r="B44" s="129" t="s">
        <v>251</v>
      </c>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0"/>
      <c r="BQ44" s="130"/>
      <c r="BR44" s="130"/>
      <c r="BS44" s="130"/>
      <c r="BT44" s="130"/>
      <c r="BU44" s="130"/>
      <c r="BV44" s="130"/>
      <c r="BW44" s="130"/>
      <c r="BX44" s="130"/>
      <c r="BY44" s="130"/>
      <c r="BZ44" s="130"/>
      <c r="CA44" s="130"/>
      <c r="CB44" s="130"/>
      <c r="CC44" s="130"/>
      <c r="CD44" s="130"/>
      <c r="CE44" s="130"/>
      <c r="CF44" s="130"/>
      <c r="CG44" s="130"/>
      <c r="CH44" s="130"/>
      <c r="CI44" s="130"/>
      <c r="CJ44" s="130"/>
      <c r="CK44" s="130"/>
      <c r="CL44" s="130"/>
      <c r="CM44" s="130"/>
      <c r="CN44" s="130"/>
      <c r="CO44" s="130"/>
      <c r="CP44" s="130"/>
      <c r="CQ44" s="131"/>
    </row>
    <row r="45" spans="1:95" s="122" customFormat="1" ht="31.5">
      <c r="A45" s="135" t="s">
        <v>12</v>
      </c>
      <c r="B45" s="126" t="s">
        <v>11</v>
      </c>
      <c r="C45" s="125">
        <v>0</v>
      </c>
      <c r="D45" s="125">
        <v>0</v>
      </c>
      <c r="E45" s="125">
        <v>0</v>
      </c>
      <c r="F45" s="125">
        <v>0</v>
      </c>
      <c r="G45" s="125">
        <v>0</v>
      </c>
      <c r="H45" s="125">
        <f>H46</f>
        <v>2.5543785310734464</v>
      </c>
      <c r="I45" s="125">
        <f>I46</f>
        <v>18.085000000000001</v>
      </c>
      <c r="J45" s="125">
        <v>0</v>
      </c>
      <c r="K45" s="125">
        <f>K46</f>
        <v>0</v>
      </c>
      <c r="L45" s="125">
        <f>L46</f>
        <v>0</v>
      </c>
      <c r="M45" s="125">
        <v>0</v>
      </c>
      <c r="N45" s="125">
        <f t="shared" ref="N45:AC46" si="14">N46</f>
        <v>0</v>
      </c>
      <c r="O45" s="125">
        <f t="shared" si="14"/>
        <v>0</v>
      </c>
      <c r="P45" s="125">
        <f t="shared" si="14"/>
        <v>35.103999999999999</v>
      </c>
      <c r="Q45" s="125">
        <f t="shared" si="14"/>
        <v>40.530999999999999</v>
      </c>
      <c r="R45" s="125">
        <f t="shared" si="14"/>
        <v>0</v>
      </c>
      <c r="S45" s="125">
        <f t="shared" si="14"/>
        <v>0</v>
      </c>
      <c r="T45" s="125">
        <f t="shared" si="14"/>
        <v>26.376945000000003</v>
      </c>
      <c r="U45" s="125">
        <f t="shared" si="14"/>
        <v>0</v>
      </c>
      <c r="V45" s="125">
        <f t="shared" si="14"/>
        <v>26.376945000000003</v>
      </c>
      <c r="W45" s="125">
        <f t="shared" si="14"/>
        <v>26.376945000000003</v>
      </c>
      <c r="X45" s="125">
        <f t="shared" si="14"/>
        <v>0</v>
      </c>
      <c r="Y45" s="125">
        <f t="shared" si="14"/>
        <v>0</v>
      </c>
      <c r="Z45" s="125">
        <f t="shared" si="14"/>
        <v>0</v>
      </c>
      <c r="AA45" s="125">
        <f t="shared" si="14"/>
        <v>0</v>
      </c>
      <c r="AB45" s="125">
        <f t="shared" si="14"/>
        <v>0</v>
      </c>
      <c r="AC45" s="125">
        <f t="shared" si="14"/>
        <v>0</v>
      </c>
      <c r="AD45" s="125">
        <f t="shared" ref="AD45:BL45" si="15">AD46</f>
        <v>0</v>
      </c>
      <c r="AE45" s="125">
        <f t="shared" si="15"/>
        <v>0</v>
      </c>
      <c r="AF45" s="125">
        <f t="shared" si="15"/>
        <v>0</v>
      </c>
      <c r="AG45" s="125">
        <f t="shared" si="15"/>
        <v>0</v>
      </c>
      <c r="AH45" s="125">
        <f t="shared" si="15"/>
        <v>0</v>
      </c>
      <c r="AI45" s="125">
        <f t="shared" si="15"/>
        <v>6.1420000000000003</v>
      </c>
      <c r="AJ45" s="125">
        <f t="shared" si="15"/>
        <v>0</v>
      </c>
      <c r="AK45" s="125">
        <f t="shared" si="15"/>
        <v>0</v>
      </c>
      <c r="AL45" s="125">
        <f t="shared" si="15"/>
        <v>6.1420000000000003</v>
      </c>
      <c r="AM45" s="125">
        <f t="shared" si="15"/>
        <v>0</v>
      </c>
      <c r="AN45" s="125">
        <f t="shared" si="15"/>
        <v>0</v>
      </c>
      <c r="AO45" s="125">
        <f t="shared" si="15"/>
        <v>0</v>
      </c>
      <c r="AP45" s="125">
        <f t="shared" si="15"/>
        <v>0</v>
      </c>
      <c r="AQ45" s="125">
        <f t="shared" si="15"/>
        <v>0</v>
      </c>
      <c r="AR45" s="125">
        <f t="shared" si="15"/>
        <v>0</v>
      </c>
      <c r="AS45" s="125">
        <f t="shared" si="15"/>
        <v>6.444</v>
      </c>
      <c r="AT45" s="125">
        <f t="shared" si="15"/>
        <v>0</v>
      </c>
      <c r="AU45" s="125">
        <f t="shared" si="15"/>
        <v>0</v>
      </c>
      <c r="AV45" s="125">
        <f t="shared" si="15"/>
        <v>6.444</v>
      </c>
      <c r="AW45" s="125">
        <f t="shared" si="15"/>
        <v>0</v>
      </c>
      <c r="AX45" s="125">
        <f t="shared" si="15"/>
        <v>0</v>
      </c>
      <c r="AY45" s="125">
        <f t="shared" si="15"/>
        <v>0</v>
      </c>
      <c r="AZ45" s="125">
        <f t="shared" si="15"/>
        <v>0</v>
      </c>
      <c r="BA45" s="125">
        <f t="shared" si="15"/>
        <v>0</v>
      </c>
      <c r="BB45" s="125">
        <f t="shared" si="15"/>
        <v>0</v>
      </c>
      <c r="BC45" s="125">
        <f t="shared" si="15"/>
        <v>6.4989999999999997</v>
      </c>
      <c r="BD45" s="125">
        <f t="shared" si="15"/>
        <v>0</v>
      </c>
      <c r="BE45" s="125">
        <f t="shared" si="15"/>
        <v>0</v>
      </c>
      <c r="BF45" s="125">
        <f t="shared" si="15"/>
        <v>6.4989999999999997</v>
      </c>
      <c r="BG45" s="125">
        <f t="shared" si="15"/>
        <v>0</v>
      </c>
      <c r="BH45" s="125">
        <f t="shared" si="15"/>
        <v>0</v>
      </c>
      <c r="BI45" s="125">
        <f t="shared" si="15"/>
        <v>0</v>
      </c>
      <c r="BJ45" s="125">
        <f t="shared" si="15"/>
        <v>0</v>
      </c>
      <c r="BK45" s="125">
        <f t="shared" si="15"/>
        <v>0</v>
      </c>
      <c r="BL45" s="125">
        <f t="shared" si="15"/>
        <v>0</v>
      </c>
      <c r="BM45" s="125">
        <f>BM46+BM56</f>
        <v>6.3529450000000001</v>
      </c>
      <c r="BN45" s="125">
        <f t="shared" ref="BN45:CP45" si="16">BN46+BN56</f>
        <v>0</v>
      </c>
      <c r="BO45" s="125">
        <f t="shared" si="16"/>
        <v>0</v>
      </c>
      <c r="BP45" s="125">
        <f t="shared" si="16"/>
        <v>6.3529450000000001</v>
      </c>
      <c r="BQ45" s="125">
        <f t="shared" si="16"/>
        <v>0</v>
      </c>
      <c r="BR45" s="125">
        <f t="shared" si="16"/>
        <v>0</v>
      </c>
      <c r="BS45" s="125">
        <f t="shared" si="16"/>
        <v>0</v>
      </c>
      <c r="BT45" s="125">
        <f t="shared" si="16"/>
        <v>0</v>
      </c>
      <c r="BU45" s="125">
        <f t="shared" si="16"/>
        <v>0</v>
      </c>
      <c r="BV45" s="125">
        <f t="shared" si="16"/>
        <v>0</v>
      </c>
      <c r="BW45" s="125">
        <f t="shared" si="16"/>
        <v>2.9559999999999995</v>
      </c>
      <c r="BX45" s="125">
        <f t="shared" si="16"/>
        <v>0</v>
      </c>
      <c r="BY45" s="125">
        <f t="shared" si="16"/>
        <v>0</v>
      </c>
      <c r="BZ45" s="125">
        <f t="shared" si="16"/>
        <v>2.9559999999999995</v>
      </c>
      <c r="CA45" s="125">
        <f t="shared" si="16"/>
        <v>0</v>
      </c>
      <c r="CB45" s="125">
        <f t="shared" si="16"/>
        <v>0</v>
      </c>
      <c r="CC45" s="125">
        <f t="shared" si="16"/>
        <v>0</v>
      </c>
      <c r="CD45" s="125">
        <f t="shared" si="16"/>
        <v>0</v>
      </c>
      <c r="CE45" s="125">
        <f t="shared" si="16"/>
        <v>0</v>
      </c>
      <c r="CF45" s="125">
        <f t="shared" si="16"/>
        <v>0</v>
      </c>
      <c r="CG45" s="125">
        <f t="shared" si="16"/>
        <v>20.141945000000003</v>
      </c>
      <c r="CH45" s="125">
        <f t="shared" si="16"/>
        <v>0</v>
      </c>
      <c r="CI45" s="125">
        <f t="shared" si="16"/>
        <v>0</v>
      </c>
      <c r="CJ45" s="125">
        <f t="shared" si="16"/>
        <v>19.202945000000003</v>
      </c>
      <c r="CK45" s="125">
        <f t="shared" si="16"/>
        <v>0.93899999999999995</v>
      </c>
      <c r="CL45" s="125">
        <f t="shared" si="16"/>
        <v>0</v>
      </c>
      <c r="CM45" s="125">
        <f t="shared" si="16"/>
        <v>0</v>
      </c>
      <c r="CN45" s="125">
        <f t="shared" si="16"/>
        <v>0</v>
      </c>
      <c r="CO45" s="125">
        <f t="shared" si="16"/>
        <v>0</v>
      </c>
      <c r="CP45" s="125">
        <f t="shared" si="16"/>
        <v>0</v>
      </c>
      <c r="CQ45" s="126"/>
    </row>
    <row r="46" spans="1:95" ht="50.25" customHeight="1">
      <c r="A46" s="136" t="s">
        <v>10</v>
      </c>
      <c r="B46" s="131" t="s">
        <v>9</v>
      </c>
      <c r="C46" s="130">
        <v>0</v>
      </c>
      <c r="D46" s="130">
        <v>0</v>
      </c>
      <c r="E46" s="130">
        <v>0</v>
      </c>
      <c r="F46" s="130">
        <v>0</v>
      </c>
      <c r="G46" s="130">
        <v>0</v>
      </c>
      <c r="H46" s="130">
        <f>H47</f>
        <v>2.5543785310734464</v>
      </c>
      <c r="I46" s="130">
        <f>I47</f>
        <v>18.085000000000001</v>
      </c>
      <c r="J46" s="130">
        <v>0</v>
      </c>
      <c r="K46" s="130">
        <f>K47</f>
        <v>0</v>
      </c>
      <c r="L46" s="130">
        <f>L47</f>
        <v>0</v>
      </c>
      <c r="M46" s="130">
        <v>0</v>
      </c>
      <c r="N46" s="130">
        <f t="shared" si="14"/>
        <v>0</v>
      </c>
      <c r="O46" s="130">
        <f t="shared" si="14"/>
        <v>0</v>
      </c>
      <c r="P46" s="130">
        <f t="shared" si="14"/>
        <v>35.103999999999999</v>
      </c>
      <c r="Q46" s="130">
        <f t="shared" si="14"/>
        <v>40.530999999999999</v>
      </c>
      <c r="R46" s="130">
        <f t="shared" si="14"/>
        <v>0</v>
      </c>
      <c r="S46" s="130">
        <f t="shared" si="14"/>
        <v>0</v>
      </c>
      <c r="T46" s="130">
        <f t="shared" ref="T46:AH46" si="17">T47+T48+T49+T50+T51+T52+T53</f>
        <v>26.376945000000003</v>
      </c>
      <c r="U46" s="130">
        <f t="shared" si="17"/>
        <v>0</v>
      </c>
      <c r="V46" s="130">
        <f t="shared" si="17"/>
        <v>26.376945000000003</v>
      </c>
      <c r="W46" s="130">
        <f t="shared" si="17"/>
        <v>26.376945000000003</v>
      </c>
      <c r="X46" s="130">
        <f t="shared" si="17"/>
        <v>0</v>
      </c>
      <c r="Y46" s="130">
        <f t="shared" si="17"/>
        <v>0</v>
      </c>
      <c r="Z46" s="130">
        <f t="shared" si="17"/>
        <v>0</v>
      </c>
      <c r="AA46" s="130">
        <f t="shared" si="17"/>
        <v>0</v>
      </c>
      <c r="AB46" s="130">
        <f t="shared" si="17"/>
        <v>0</v>
      </c>
      <c r="AC46" s="130">
        <f t="shared" si="17"/>
        <v>0</v>
      </c>
      <c r="AD46" s="130">
        <f t="shared" si="17"/>
        <v>0</v>
      </c>
      <c r="AE46" s="130">
        <f t="shared" si="17"/>
        <v>0</v>
      </c>
      <c r="AF46" s="130">
        <f t="shared" si="17"/>
        <v>0</v>
      </c>
      <c r="AG46" s="130">
        <f t="shared" si="17"/>
        <v>0</v>
      </c>
      <c r="AH46" s="130">
        <f t="shared" si="17"/>
        <v>0</v>
      </c>
      <c r="AI46" s="130">
        <f>AI47+AI48+AI49+AI50+AI51+AI52+AI53</f>
        <v>6.1420000000000003</v>
      </c>
      <c r="AJ46" s="130">
        <f t="shared" ref="AJ46:CP46" si="18">AJ47+AJ48+AJ49+AJ50+AJ51+AJ52+AJ53</f>
        <v>0</v>
      </c>
      <c r="AK46" s="130">
        <f t="shared" si="18"/>
        <v>0</v>
      </c>
      <c r="AL46" s="130">
        <f t="shared" si="18"/>
        <v>6.1420000000000003</v>
      </c>
      <c r="AM46" s="130">
        <f t="shared" si="18"/>
        <v>0</v>
      </c>
      <c r="AN46" s="130">
        <f t="shared" si="18"/>
        <v>0</v>
      </c>
      <c r="AO46" s="130">
        <f t="shared" si="18"/>
        <v>0</v>
      </c>
      <c r="AP46" s="130">
        <f t="shared" si="18"/>
        <v>0</v>
      </c>
      <c r="AQ46" s="130">
        <f t="shared" si="18"/>
        <v>0</v>
      </c>
      <c r="AR46" s="130">
        <f t="shared" si="18"/>
        <v>0</v>
      </c>
      <c r="AS46" s="130">
        <f t="shared" si="18"/>
        <v>6.444</v>
      </c>
      <c r="AT46" s="130">
        <f t="shared" si="18"/>
        <v>0</v>
      </c>
      <c r="AU46" s="130">
        <f t="shared" si="18"/>
        <v>0</v>
      </c>
      <c r="AV46" s="130">
        <f t="shared" si="18"/>
        <v>6.444</v>
      </c>
      <c r="AW46" s="130">
        <f t="shared" si="18"/>
        <v>0</v>
      </c>
      <c r="AX46" s="130">
        <f t="shared" si="18"/>
        <v>0</v>
      </c>
      <c r="AY46" s="130">
        <f t="shared" si="18"/>
        <v>0</v>
      </c>
      <c r="AZ46" s="130">
        <f t="shared" si="18"/>
        <v>0</v>
      </c>
      <c r="BA46" s="130">
        <f t="shared" si="18"/>
        <v>0</v>
      </c>
      <c r="BB46" s="130">
        <f t="shared" si="18"/>
        <v>0</v>
      </c>
      <c r="BC46" s="130">
        <f>BC47+BC48+BC49+BC50+BC51+BC52+BC53+BC54+BC55</f>
        <v>6.4989999999999997</v>
      </c>
      <c r="BD46" s="130">
        <f t="shared" ref="BD46:CF46" si="19">BD47+BD48+BD49+BD50+BD51+BD52+BD53+BD54+BD55</f>
        <v>0</v>
      </c>
      <c r="BE46" s="130">
        <f t="shared" si="19"/>
        <v>0</v>
      </c>
      <c r="BF46" s="130">
        <f t="shared" si="19"/>
        <v>6.4989999999999997</v>
      </c>
      <c r="BG46" s="130">
        <f t="shared" si="19"/>
        <v>0</v>
      </c>
      <c r="BH46" s="130">
        <f t="shared" si="19"/>
        <v>0</v>
      </c>
      <c r="BI46" s="130">
        <f t="shared" si="19"/>
        <v>0</v>
      </c>
      <c r="BJ46" s="130">
        <f t="shared" si="19"/>
        <v>0</v>
      </c>
      <c r="BK46" s="130">
        <f t="shared" si="19"/>
        <v>0</v>
      </c>
      <c r="BL46" s="130">
        <f t="shared" si="19"/>
        <v>0</v>
      </c>
      <c r="BM46" s="130">
        <f t="shared" si="19"/>
        <v>6.3529450000000001</v>
      </c>
      <c r="BN46" s="130">
        <f t="shared" si="19"/>
        <v>0</v>
      </c>
      <c r="BO46" s="130">
        <f t="shared" si="19"/>
        <v>0</v>
      </c>
      <c r="BP46" s="130">
        <f t="shared" si="19"/>
        <v>6.3529450000000001</v>
      </c>
      <c r="BQ46" s="130">
        <f t="shared" si="19"/>
        <v>0</v>
      </c>
      <c r="BR46" s="130">
        <f t="shared" si="19"/>
        <v>0</v>
      </c>
      <c r="BS46" s="130">
        <f t="shared" si="19"/>
        <v>0</v>
      </c>
      <c r="BT46" s="130">
        <f t="shared" si="19"/>
        <v>0</v>
      </c>
      <c r="BU46" s="130">
        <f t="shared" si="19"/>
        <v>0</v>
      </c>
      <c r="BV46" s="130">
        <f t="shared" si="19"/>
        <v>0</v>
      </c>
      <c r="BW46" s="130">
        <f t="shared" si="19"/>
        <v>2.9559999999999995</v>
      </c>
      <c r="BX46" s="130">
        <f t="shared" si="19"/>
        <v>0</v>
      </c>
      <c r="BY46" s="130">
        <f t="shared" si="19"/>
        <v>0</v>
      </c>
      <c r="BZ46" s="130">
        <f t="shared" si="19"/>
        <v>2.9559999999999995</v>
      </c>
      <c r="CA46" s="130">
        <f t="shared" si="19"/>
        <v>0</v>
      </c>
      <c r="CB46" s="130">
        <f t="shared" si="19"/>
        <v>0</v>
      </c>
      <c r="CC46" s="130">
        <f t="shared" si="19"/>
        <v>0</v>
      </c>
      <c r="CD46" s="130">
        <f t="shared" si="19"/>
        <v>0</v>
      </c>
      <c r="CE46" s="130">
        <f t="shared" si="19"/>
        <v>0</v>
      </c>
      <c r="CF46" s="130">
        <f t="shared" si="19"/>
        <v>0</v>
      </c>
      <c r="CG46" s="130">
        <f>CG47+CG48+CG49+CG50+CG51+CG52+CG53</f>
        <v>20.141945000000003</v>
      </c>
      <c r="CH46" s="130">
        <f t="shared" si="18"/>
        <v>0</v>
      </c>
      <c r="CI46" s="130">
        <f t="shared" si="18"/>
        <v>0</v>
      </c>
      <c r="CJ46" s="130">
        <f t="shared" si="18"/>
        <v>19.202945000000003</v>
      </c>
      <c r="CK46" s="130">
        <f t="shared" si="18"/>
        <v>0.93899999999999995</v>
      </c>
      <c r="CL46" s="130">
        <f t="shared" si="18"/>
        <v>0</v>
      </c>
      <c r="CM46" s="130">
        <f t="shared" si="18"/>
        <v>0</v>
      </c>
      <c r="CN46" s="130">
        <f t="shared" si="18"/>
        <v>0</v>
      </c>
      <c r="CO46" s="130">
        <f t="shared" si="18"/>
        <v>0</v>
      </c>
      <c r="CP46" s="130">
        <f t="shared" si="18"/>
        <v>0</v>
      </c>
      <c r="CQ46" s="131"/>
    </row>
    <row r="47" spans="1:95" ht="85.5" customHeight="1">
      <c r="A47" s="137" t="s">
        <v>252</v>
      </c>
      <c r="B47" s="138" t="s">
        <v>7</v>
      </c>
      <c r="C47" s="60" t="s">
        <v>72</v>
      </c>
      <c r="D47" s="60" t="s">
        <v>253</v>
      </c>
      <c r="E47" s="139">
        <v>2017</v>
      </c>
      <c r="F47" s="139">
        <v>2022</v>
      </c>
      <c r="G47" s="139" t="s">
        <v>254</v>
      </c>
      <c r="H47" s="140">
        <f>I47/7.08</f>
        <v>2.5543785310734464</v>
      </c>
      <c r="I47" s="140">
        <f>AI47+AS47+BC47+BM47+BW47</f>
        <v>18.085000000000001</v>
      </c>
      <c r="J47" s="141">
        <v>2016</v>
      </c>
      <c r="K47" s="140">
        <f>L47/7.14</f>
        <v>0</v>
      </c>
      <c r="L47" s="140">
        <v>0</v>
      </c>
      <c r="M47" s="141" t="s">
        <v>254</v>
      </c>
      <c r="N47" s="142">
        <v>0</v>
      </c>
      <c r="O47" s="142">
        <v>0</v>
      </c>
      <c r="P47" s="142">
        <v>35.103999999999999</v>
      </c>
      <c r="Q47" s="142">
        <v>40.530999999999999</v>
      </c>
      <c r="R47" s="142">
        <v>0</v>
      </c>
      <c r="S47" s="142">
        <v>0</v>
      </c>
      <c r="T47" s="140">
        <f>O47+V47</f>
        <v>18.085000000000001</v>
      </c>
      <c r="U47" s="140">
        <v>0</v>
      </c>
      <c r="V47" s="142">
        <f>Y47+AI47+AS47+BC47+BM47+BW47</f>
        <v>18.085000000000001</v>
      </c>
      <c r="W47" s="142">
        <f>AI47+AS47+BC47+BM47+BW47</f>
        <v>18.085000000000001</v>
      </c>
      <c r="X47" s="142">
        <f>AN47+AX47+BH47+CB47+BR47</f>
        <v>0</v>
      </c>
      <c r="Y47" s="142">
        <f>Z47+AA47+AB47+AC47</f>
        <v>0</v>
      </c>
      <c r="Z47" s="142">
        <v>0</v>
      </c>
      <c r="AA47" s="142">
        <v>0</v>
      </c>
      <c r="AB47" s="142">
        <v>0</v>
      </c>
      <c r="AC47" s="142">
        <v>0</v>
      </c>
      <c r="AD47" s="142">
        <v>0</v>
      </c>
      <c r="AE47" s="142">
        <v>0</v>
      </c>
      <c r="AF47" s="142">
        <v>0</v>
      </c>
      <c r="AG47" s="142">
        <v>0</v>
      </c>
      <c r="AH47" s="142">
        <v>0</v>
      </c>
      <c r="AI47" s="140">
        <f>AJ47+AK47+AL47+AM47</f>
        <v>6.1420000000000003</v>
      </c>
      <c r="AJ47" s="142">
        <v>0</v>
      </c>
      <c r="AK47" s="142">
        <v>0</v>
      </c>
      <c r="AL47" s="143">
        <v>6.1420000000000003</v>
      </c>
      <c r="AM47" s="142">
        <v>0</v>
      </c>
      <c r="AN47" s="140">
        <f>AO47+AP47+AQ47+AR47</f>
        <v>0</v>
      </c>
      <c r="AO47" s="142">
        <v>0</v>
      </c>
      <c r="AP47" s="142">
        <v>0</v>
      </c>
      <c r="AQ47" s="142">
        <v>0</v>
      </c>
      <c r="AR47" s="142">
        <v>0</v>
      </c>
      <c r="AS47" s="140">
        <f>AT47+AU47+AV47+AW47</f>
        <v>6.444</v>
      </c>
      <c r="AT47" s="142">
        <v>0</v>
      </c>
      <c r="AU47" s="142">
        <v>0</v>
      </c>
      <c r="AV47" s="143">
        <v>6.444</v>
      </c>
      <c r="AW47" s="142">
        <v>0</v>
      </c>
      <c r="AX47" s="140">
        <f>AY47+AZ47+BA47+BB47</f>
        <v>0</v>
      </c>
      <c r="AY47" s="142">
        <v>0</v>
      </c>
      <c r="AZ47" s="142">
        <v>0</v>
      </c>
      <c r="BA47" s="142">
        <v>0</v>
      </c>
      <c r="BB47" s="142">
        <v>0</v>
      </c>
      <c r="BC47" s="140">
        <f>BD47+BE47+BF47+BG47</f>
        <v>5.4989999999999997</v>
      </c>
      <c r="BD47" s="142">
        <v>0</v>
      </c>
      <c r="BE47" s="142">
        <v>0</v>
      </c>
      <c r="BF47" s="143">
        <v>5.4989999999999997</v>
      </c>
      <c r="BG47" s="142">
        <v>0</v>
      </c>
      <c r="BH47" s="140">
        <f>BI47+BJ47+BK47+BL47</f>
        <v>0</v>
      </c>
      <c r="BI47" s="142">
        <v>0</v>
      </c>
      <c r="BJ47" s="142">
        <v>0</v>
      </c>
      <c r="BK47" s="142">
        <v>0</v>
      </c>
      <c r="BL47" s="142">
        <v>0</v>
      </c>
      <c r="BM47" s="140">
        <f>BN47+BO47+BP47+BQ47</f>
        <v>0</v>
      </c>
      <c r="BN47" s="142">
        <v>0</v>
      </c>
      <c r="BO47" s="142">
        <v>0</v>
      </c>
      <c r="BP47" s="142">
        <v>0</v>
      </c>
      <c r="BQ47" s="142">
        <v>0</v>
      </c>
      <c r="BR47" s="140">
        <f>BS47+BT47+BU47+BV47</f>
        <v>0</v>
      </c>
      <c r="BS47" s="142">
        <v>0</v>
      </c>
      <c r="BT47" s="142">
        <v>0</v>
      </c>
      <c r="BU47" s="142">
        <v>0</v>
      </c>
      <c r="BV47" s="142">
        <v>0</v>
      </c>
      <c r="BW47" s="140">
        <f>BX47+BY47+BZ47+CA47</f>
        <v>0</v>
      </c>
      <c r="BX47" s="142">
        <v>0</v>
      </c>
      <c r="BY47" s="142">
        <v>0</v>
      </c>
      <c r="BZ47" s="142">
        <v>0</v>
      </c>
      <c r="CA47" s="142">
        <v>0</v>
      </c>
      <c r="CB47" s="140">
        <f>CC47+CD47+CE47+CF47</f>
        <v>0</v>
      </c>
      <c r="CC47" s="142">
        <v>0</v>
      </c>
      <c r="CD47" s="142">
        <v>0</v>
      </c>
      <c r="CE47" s="142">
        <v>0</v>
      </c>
      <c r="CF47" s="142">
        <v>0</v>
      </c>
      <c r="CG47" s="140">
        <f>CH47+CI47+CJ47+CK47</f>
        <v>18.085000000000001</v>
      </c>
      <c r="CH47" s="142">
        <f>AJ47+AT47+BD47</f>
        <v>0</v>
      </c>
      <c r="CI47" s="142">
        <f>AK47+AU47+BE47</f>
        <v>0</v>
      </c>
      <c r="CJ47" s="142">
        <f>AL47+AV47+BF47</f>
        <v>18.085000000000001</v>
      </c>
      <c r="CK47" s="142">
        <f>AM47+AW47+BG47</f>
        <v>0</v>
      </c>
      <c r="CL47" s="140">
        <f>CM47+CN47+CO47+CP47</f>
        <v>0</v>
      </c>
      <c r="CM47" s="142">
        <f>AO47+AY47+BD47</f>
        <v>0</v>
      </c>
      <c r="CN47" s="142">
        <f>AP47+AZ47+BE47</f>
        <v>0</v>
      </c>
      <c r="CO47" s="142">
        <f>BA47+AQ47+BK47+AG47</f>
        <v>0</v>
      </c>
      <c r="CP47" s="142">
        <f>AR47+AW47+BG47</f>
        <v>0</v>
      </c>
      <c r="CQ47" s="114" t="s">
        <v>255</v>
      </c>
    </row>
    <row r="48" spans="1:95" ht="69.75" customHeight="1">
      <c r="A48" s="137" t="s">
        <v>73</v>
      </c>
      <c r="B48" s="138" t="s">
        <v>74</v>
      </c>
      <c r="C48" s="60" t="s">
        <v>72</v>
      </c>
      <c r="D48" s="144" t="s">
        <v>256</v>
      </c>
      <c r="E48" s="144">
        <v>2022</v>
      </c>
      <c r="F48" s="144">
        <v>2022</v>
      </c>
      <c r="G48" s="139" t="s">
        <v>254</v>
      </c>
      <c r="H48" s="140">
        <f t="shared" ref="H48:H81" si="20">I48/7.08</f>
        <v>0.14124293785310735</v>
      </c>
      <c r="I48" s="140">
        <f t="shared" ref="I48:I55" si="21">AI48+AS48+BC48+BM48+BW48</f>
        <v>1</v>
      </c>
      <c r="J48" s="145">
        <v>8.2018000000000004</v>
      </c>
      <c r="K48" s="140">
        <f t="shared" ref="K48:K80" si="22">L48/7.14</f>
        <v>0</v>
      </c>
      <c r="L48" s="140">
        <v>0</v>
      </c>
      <c r="M48" s="141" t="s">
        <v>254</v>
      </c>
      <c r="N48" s="142">
        <v>0</v>
      </c>
      <c r="O48" s="142">
        <v>0</v>
      </c>
      <c r="P48" s="142">
        <v>1</v>
      </c>
      <c r="Q48" s="142">
        <v>1</v>
      </c>
      <c r="R48" s="142">
        <v>0</v>
      </c>
      <c r="S48" s="142">
        <v>0</v>
      </c>
      <c r="T48" s="140">
        <f>O48+V48</f>
        <v>1</v>
      </c>
      <c r="U48" s="140">
        <v>0</v>
      </c>
      <c r="V48" s="142">
        <f>Y48+AI48+AS48+BC48+BM48+BW48</f>
        <v>1</v>
      </c>
      <c r="W48" s="142">
        <f t="shared" ref="W48:W55" si="23">AI48+AS48+BC48+BM48+BW48</f>
        <v>1</v>
      </c>
      <c r="X48" s="142">
        <f t="shared" ref="X48:X55" si="24">AN48+AX48+BH48+CB48+BR48</f>
        <v>0</v>
      </c>
      <c r="Y48" s="142">
        <f t="shared" ref="Y48:Y55" si="25">Z48+AA48+AB48+AC48</f>
        <v>0</v>
      </c>
      <c r="Z48" s="142">
        <v>0</v>
      </c>
      <c r="AA48" s="142">
        <v>0</v>
      </c>
      <c r="AB48" s="142">
        <v>0</v>
      </c>
      <c r="AC48" s="142">
        <v>0</v>
      </c>
      <c r="AD48" s="142">
        <v>0</v>
      </c>
      <c r="AE48" s="142">
        <v>0</v>
      </c>
      <c r="AF48" s="142">
        <v>0</v>
      </c>
      <c r="AG48" s="142">
        <v>0</v>
      </c>
      <c r="AH48" s="142">
        <v>0</v>
      </c>
      <c r="AI48" s="140">
        <f t="shared" ref="AI48:AI55" si="26">AJ48+AK48+AL48+AM48</f>
        <v>0</v>
      </c>
      <c r="AJ48" s="142">
        <v>0</v>
      </c>
      <c r="AK48" s="142">
        <v>0</v>
      </c>
      <c r="AL48" s="142">
        <v>0</v>
      </c>
      <c r="AM48" s="142">
        <v>0</v>
      </c>
      <c r="AN48" s="140">
        <f t="shared" ref="AN48:AN55" si="27">AO48+AP48+AQ48+AR48</f>
        <v>0</v>
      </c>
      <c r="AO48" s="142">
        <v>0</v>
      </c>
      <c r="AP48" s="142">
        <v>0</v>
      </c>
      <c r="AQ48" s="142">
        <v>0</v>
      </c>
      <c r="AR48" s="142">
        <v>0</v>
      </c>
      <c r="AS48" s="140">
        <f t="shared" ref="AS48:AS55" si="28">AT48+AU48+AV48+AW48</f>
        <v>0</v>
      </c>
      <c r="AT48" s="142">
        <v>0</v>
      </c>
      <c r="AU48" s="142">
        <v>0</v>
      </c>
      <c r="AV48" s="142">
        <v>0</v>
      </c>
      <c r="AW48" s="142">
        <v>0</v>
      </c>
      <c r="AX48" s="140">
        <f>AY48+AZ48+BA48+BB48</f>
        <v>0</v>
      </c>
      <c r="AY48" s="142">
        <v>0</v>
      </c>
      <c r="AZ48" s="142">
        <v>0</v>
      </c>
      <c r="BA48" s="142">
        <v>0</v>
      </c>
      <c r="BB48" s="142">
        <v>0</v>
      </c>
      <c r="BC48" s="140">
        <f t="shared" ref="BC48:BC81" si="29">BD48+BE48+BF48+BG48</f>
        <v>1</v>
      </c>
      <c r="BD48" s="142">
        <v>0</v>
      </c>
      <c r="BE48" s="142">
        <v>0</v>
      </c>
      <c r="BF48" s="143">
        <v>1</v>
      </c>
      <c r="BG48" s="142">
        <v>0</v>
      </c>
      <c r="BH48" s="140"/>
      <c r="BI48" s="142">
        <v>0</v>
      </c>
      <c r="BJ48" s="142">
        <v>0</v>
      </c>
      <c r="BK48" s="142">
        <v>0</v>
      </c>
      <c r="BL48" s="142">
        <v>0</v>
      </c>
      <c r="BM48" s="140">
        <f t="shared" ref="BM48:BM81" si="30">BN48+BO48+BP48+BQ48</f>
        <v>0</v>
      </c>
      <c r="BN48" s="142">
        <v>0</v>
      </c>
      <c r="BO48" s="142">
        <v>0</v>
      </c>
      <c r="BP48" s="142">
        <v>0</v>
      </c>
      <c r="BQ48" s="142">
        <v>0</v>
      </c>
      <c r="BR48" s="140">
        <f t="shared" ref="BR48:BR55" si="31">BS48+BT48+BU48+BV48</f>
        <v>0</v>
      </c>
      <c r="BS48" s="142">
        <v>0</v>
      </c>
      <c r="BT48" s="142">
        <v>0</v>
      </c>
      <c r="BU48" s="142">
        <v>0</v>
      </c>
      <c r="BV48" s="142">
        <v>0</v>
      </c>
      <c r="BW48" s="140">
        <f t="shared" ref="BW48:BW81" si="32">BX48+BY48+BZ48+CA48</f>
        <v>0</v>
      </c>
      <c r="BX48" s="142">
        <v>0</v>
      </c>
      <c r="BY48" s="142">
        <v>0</v>
      </c>
      <c r="BZ48" s="142">
        <v>0</v>
      </c>
      <c r="CA48" s="142">
        <v>0</v>
      </c>
      <c r="CB48" s="140">
        <f t="shared" ref="CB48:CB55" si="33">CC48+CD48+CE48+CF48</f>
        <v>0</v>
      </c>
      <c r="CC48" s="142">
        <v>0</v>
      </c>
      <c r="CD48" s="142">
        <v>0</v>
      </c>
      <c r="CE48" s="142">
        <v>0</v>
      </c>
      <c r="CF48" s="142">
        <v>0</v>
      </c>
      <c r="CG48" s="140">
        <f t="shared" ref="CG48:CG55" si="34">CH48+CI48+CJ48+CK48</f>
        <v>1</v>
      </c>
      <c r="CH48" s="142">
        <f t="shared" ref="CH48:CK55" si="35">AJ48+AT48+BD48</f>
        <v>0</v>
      </c>
      <c r="CI48" s="142">
        <f t="shared" si="35"/>
        <v>0</v>
      </c>
      <c r="CJ48" s="142">
        <f t="shared" si="35"/>
        <v>1</v>
      </c>
      <c r="CK48" s="142">
        <f t="shared" si="35"/>
        <v>0</v>
      </c>
      <c r="CL48" s="140">
        <f t="shared" ref="CL48:CL55" si="36">CM48+CN48+CO48+CP48</f>
        <v>0</v>
      </c>
      <c r="CM48" s="142">
        <f t="shared" ref="CM48:CN55" si="37">AO48+AY48+BD48</f>
        <v>0</v>
      </c>
      <c r="CN48" s="142">
        <f t="shared" si="37"/>
        <v>0</v>
      </c>
      <c r="CO48" s="142">
        <f t="shared" ref="CO48:CO55" si="38">BA48+AQ48+BK48+AG48</f>
        <v>0</v>
      </c>
      <c r="CP48" s="142">
        <f t="shared" ref="CP48:CP55" si="39">AR48+AW48+BG48</f>
        <v>0</v>
      </c>
      <c r="CQ48" s="114"/>
    </row>
    <row r="49" spans="1:95" ht="78.75" customHeight="1">
      <c r="A49" s="137" t="s">
        <v>257</v>
      </c>
      <c r="B49" s="146" t="s">
        <v>80</v>
      </c>
      <c r="C49" s="60" t="s">
        <v>72</v>
      </c>
      <c r="D49" s="144" t="s">
        <v>253</v>
      </c>
      <c r="E49" s="147">
        <v>2023</v>
      </c>
      <c r="F49" s="147">
        <v>2023</v>
      </c>
      <c r="G49" s="139" t="s">
        <v>254</v>
      </c>
      <c r="H49" s="140">
        <f t="shared" si="20"/>
        <v>0.87259887005649717</v>
      </c>
      <c r="I49" s="140">
        <f t="shared" si="21"/>
        <v>6.1779999999999999</v>
      </c>
      <c r="J49" s="145">
        <v>8.2018000000000004</v>
      </c>
      <c r="K49" s="140">
        <f t="shared" si="22"/>
        <v>0</v>
      </c>
      <c r="L49" s="140">
        <v>0</v>
      </c>
      <c r="M49" s="141" t="s">
        <v>254</v>
      </c>
      <c r="N49" s="142">
        <v>0</v>
      </c>
      <c r="O49" s="142">
        <v>0</v>
      </c>
      <c r="P49" s="142">
        <v>6.1779999999999999</v>
      </c>
      <c r="Q49" s="142">
        <v>6.1779999999999999</v>
      </c>
      <c r="R49" s="142">
        <v>0</v>
      </c>
      <c r="S49" s="142">
        <v>0</v>
      </c>
      <c r="T49" s="140">
        <f t="shared" ref="T49:T55" si="40">O49+V49</f>
        <v>6.1779999999999999</v>
      </c>
      <c r="U49" s="140">
        <v>0</v>
      </c>
      <c r="V49" s="142">
        <f t="shared" ref="V49:V55" si="41">Y49+AI49+AS49+BC49+BM49+BW49</f>
        <v>6.1779999999999999</v>
      </c>
      <c r="W49" s="142">
        <f t="shared" si="23"/>
        <v>6.1779999999999999</v>
      </c>
      <c r="X49" s="142">
        <f t="shared" si="24"/>
        <v>0</v>
      </c>
      <c r="Y49" s="142">
        <f t="shared" si="25"/>
        <v>0</v>
      </c>
      <c r="Z49" s="142">
        <v>0</v>
      </c>
      <c r="AA49" s="142">
        <v>0</v>
      </c>
      <c r="AB49" s="142">
        <v>0</v>
      </c>
      <c r="AC49" s="142">
        <v>0</v>
      </c>
      <c r="AD49" s="142">
        <v>0</v>
      </c>
      <c r="AE49" s="142">
        <v>0</v>
      </c>
      <c r="AF49" s="142">
        <v>0</v>
      </c>
      <c r="AG49" s="142">
        <v>0</v>
      </c>
      <c r="AH49" s="142">
        <v>0</v>
      </c>
      <c r="AI49" s="140">
        <f t="shared" si="26"/>
        <v>0</v>
      </c>
      <c r="AJ49" s="142">
        <v>0</v>
      </c>
      <c r="AK49" s="142">
        <v>0</v>
      </c>
      <c r="AL49" s="142">
        <v>0</v>
      </c>
      <c r="AM49" s="142">
        <v>0</v>
      </c>
      <c r="AN49" s="140">
        <f t="shared" si="27"/>
        <v>0</v>
      </c>
      <c r="AO49" s="142">
        <v>0</v>
      </c>
      <c r="AP49" s="142">
        <v>0</v>
      </c>
      <c r="AQ49" s="142">
        <v>0</v>
      </c>
      <c r="AR49" s="142">
        <v>0</v>
      </c>
      <c r="AS49" s="140">
        <f t="shared" si="28"/>
        <v>0</v>
      </c>
      <c r="AT49" s="142">
        <v>0</v>
      </c>
      <c r="AU49" s="142">
        <v>0</v>
      </c>
      <c r="AV49" s="142">
        <v>0</v>
      </c>
      <c r="AW49" s="142">
        <v>0</v>
      </c>
      <c r="AX49" s="140">
        <f t="shared" ref="AX49:AX55" si="42">AY49+AZ49+BA49+BB49</f>
        <v>0</v>
      </c>
      <c r="AY49" s="142">
        <v>0</v>
      </c>
      <c r="AZ49" s="142">
        <v>0</v>
      </c>
      <c r="BA49" s="142">
        <v>0</v>
      </c>
      <c r="BB49" s="142">
        <v>0</v>
      </c>
      <c r="BC49" s="140">
        <f t="shared" si="29"/>
        <v>0</v>
      </c>
      <c r="BD49" s="142">
        <v>0</v>
      </c>
      <c r="BE49" s="142">
        <v>0</v>
      </c>
      <c r="BF49" s="142">
        <v>0</v>
      </c>
      <c r="BG49" s="142">
        <v>0</v>
      </c>
      <c r="BH49" s="140"/>
      <c r="BI49" s="142">
        <v>0</v>
      </c>
      <c r="BJ49" s="142">
        <v>0</v>
      </c>
      <c r="BK49" s="142">
        <v>0</v>
      </c>
      <c r="BL49" s="142">
        <v>0</v>
      </c>
      <c r="BM49" s="140">
        <f t="shared" si="30"/>
        <v>6.1779999999999999</v>
      </c>
      <c r="BN49" s="142">
        <v>0</v>
      </c>
      <c r="BO49" s="142">
        <v>0</v>
      </c>
      <c r="BP49" s="143">
        <v>6.1779999999999999</v>
      </c>
      <c r="BQ49" s="142">
        <v>0</v>
      </c>
      <c r="BR49" s="140">
        <f t="shared" si="31"/>
        <v>0</v>
      </c>
      <c r="BS49" s="142">
        <v>0</v>
      </c>
      <c r="BT49" s="142">
        <v>0</v>
      </c>
      <c r="BU49" s="142">
        <v>0</v>
      </c>
      <c r="BV49" s="142">
        <v>0</v>
      </c>
      <c r="BW49" s="140">
        <f t="shared" si="32"/>
        <v>0</v>
      </c>
      <c r="BX49" s="142">
        <v>0</v>
      </c>
      <c r="BY49" s="142">
        <v>0</v>
      </c>
      <c r="BZ49" s="142">
        <v>0</v>
      </c>
      <c r="CA49" s="142">
        <v>0</v>
      </c>
      <c r="CB49" s="140">
        <f t="shared" si="33"/>
        <v>0</v>
      </c>
      <c r="CC49" s="142">
        <v>0</v>
      </c>
      <c r="CD49" s="142">
        <v>0</v>
      </c>
      <c r="CE49" s="142">
        <v>0</v>
      </c>
      <c r="CF49" s="142">
        <v>0</v>
      </c>
      <c r="CG49" s="140">
        <f t="shared" si="34"/>
        <v>0</v>
      </c>
      <c r="CH49" s="142">
        <f t="shared" si="35"/>
        <v>0</v>
      </c>
      <c r="CI49" s="142">
        <f t="shared" si="35"/>
        <v>0</v>
      </c>
      <c r="CJ49" s="142">
        <f t="shared" si="35"/>
        <v>0</v>
      </c>
      <c r="CK49" s="142">
        <f t="shared" si="35"/>
        <v>0</v>
      </c>
      <c r="CL49" s="140">
        <f t="shared" si="36"/>
        <v>0</v>
      </c>
      <c r="CM49" s="142">
        <f t="shared" si="37"/>
        <v>0</v>
      </c>
      <c r="CN49" s="142">
        <f t="shared" si="37"/>
        <v>0</v>
      </c>
      <c r="CO49" s="142">
        <f t="shared" si="38"/>
        <v>0</v>
      </c>
      <c r="CP49" s="142">
        <f t="shared" si="39"/>
        <v>0</v>
      </c>
      <c r="CQ49" s="114"/>
    </row>
    <row r="50" spans="1:95" ht="76.5" customHeight="1">
      <c r="A50" s="137" t="s">
        <v>258</v>
      </c>
      <c r="B50" s="146" t="s">
        <v>82</v>
      </c>
      <c r="C50" s="60" t="s">
        <v>75</v>
      </c>
      <c r="D50" s="144" t="s">
        <v>256</v>
      </c>
      <c r="E50" s="147">
        <v>2023</v>
      </c>
      <c r="F50" s="147">
        <v>2023</v>
      </c>
      <c r="G50" s="139" t="s">
        <v>254</v>
      </c>
      <c r="H50" s="140">
        <f t="shared" si="20"/>
        <v>8.0508474576271184E-3</v>
      </c>
      <c r="I50" s="140">
        <f t="shared" si="21"/>
        <v>5.7000000000000002E-2</v>
      </c>
      <c r="J50" s="145">
        <v>8.2018000000000004</v>
      </c>
      <c r="K50" s="140">
        <f t="shared" si="22"/>
        <v>0</v>
      </c>
      <c r="L50" s="140">
        <v>0</v>
      </c>
      <c r="M50" s="141" t="s">
        <v>254</v>
      </c>
      <c r="N50" s="142">
        <v>0</v>
      </c>
      <c r="O50" s="142">
        <v>0</v>
      </c>
      <c r="P50" s="142">
        <v>0.6</v>
      </c>
      <c r="Q50" s="142">
        <v>0.76</v>
      </c>
      <c r="R50" s="142">
        <v>0</v>
      </c>
      <c r="S50" s="142">
        <v>0</v>
      </c>
      <c r="T50" s="140">
        <f t="shared" si="40"/>
        <v>5.7000000000000002E-2</v>
      </c>
      <c r="U50" s="140">
        <v>0</v>
      </c>
      <c r="V50" s="142">
        <f t="shared" si="41"/>
        <v>5.7000000000000002E-2</v>
      </c>
      <c r="W50" s="142">
        <f t="shared" si="23"/>
        <v>5.7000000000000002E-2</v>
      </c>
      <c r="X50" s="142">
        <f t="shared" si="24"/>
        <v>0</v>
      </c>
      <c r="Y50" s="142">
        <f t="shared" si="25"/>
        <v>0</v>
      </c>
      <c r="Z50" s="142">
        <v>0</v>
      </c>
      <c r="AA50" s="142">
        <v>0</v>
      </c>
      <c r="AB50" s="142">
        <v>0</v>
      </c>
      <c r="AC50" s="142">
        <v>0</v>
      </c>
      <c r="AD50" s="142">
        <v>0</v>
      </c>
      <c r="AE50" s="142">
        <v>0</v>
      </c>
      <c r="AF50" s="142">
        <v>0</v>
      </c>
      <c r="AG50" s="142">
        <v>0</v>
      </c>
      <c r="AH50" s="142">
        <v>0</v>
      </c>
      <c r="AI50" s="140">
        <f t="shared" si="26"/>
        <v>0</v>
      </c>
      <c r="AJ50" s="142">
        <v>0</v>
      </c>
      <c r="AK50" s="142">
        <v>0</v>
      </c>
      <c r="AL50" s="142">
        <v>0</v>
      </c>
      <c r="AM50" s="142">
        <v>0</v>
      </c>
      <c r="AN50" s="140">
        <f t="shared" si="27"/>
        <v>0</v>
      </c>
      <c r="AO50" s="142">
        <v>0</v>
      </c>
      <c r="AP50" s="142">
        <v>0</v>
      </c>
      <c r="AQ50" s="142">
        <v>0</v>
      </c>
      <c r="AR50" s="142">
        <v>0</v>
      </c>
      <c r="AS50" s="140">
        <f t="shared" si="28"/>
        <v>0</v>
      </c>
      <c r="AT50" s="142">
        <v>0</v>
      </c>
      <c r="AU50" s="142">
        <v>0</v>
      </c>
      <c r="AV50" s="142">
        <v>0</v>
      </c>
      <c r="AW50" s="142">
        <v>0</v>
      </c>
      <c r="AX50" s="140">
        <f t="shared" si="42"/>
        <v>0</v>
      </c>
      <c r="AY50" s="142">
        <v>0</v>
      </c>
      <c r="AZ50" s="142">
        <v>0</v>
      </c>
      <c r="BA50" s="142">
        <v>0</v>
      </c>
      <c r="BB50" s="142">
        <v>0</v>
      </c>
      <c r="BC50" s="140">
        <f t="shared" si="29"/>
        <v>0</v>
      </c>
      <c r="BD50" s="142">
        <v>0</v>
      </c>
      <c r="BE50" s="142">
        <v>0</v>
      </c>
      <c r="BF50" s="142">
        <v>0</v>
      </c>
      <c r="BG50" s="142">
        <v>0</v>
      </c>
      <c r="BH50" s="140"/>
      <c r="BI50" s="142">
        <v>0</v>
      </c>
      <c r="BJ50" s="142">
        <v>0</v>
      </c>
      <c r="BK50" s="142">
        <v>0</v>
      </c>
      <c r="BL50" s="142">
        <v>0</v>
      </c>
      <c r="BM50" s="140">
        <f t="shared" si="30"/>
        <v>5.7000000000000002E-2</v>
      </c>
      <c r="BN50" s="142">
        <v>0</v>
      </c>
      <c r="BO50" s="142">
        <v>0</v>
      </c>
      <c r="BP50" s="143">
        <v>5.7000000000000002E-2</v>
      </c>
      <c r="BQ50" s="142">
        <v>0</v>
      </c>
      <c r="BR50" s="140">
        <f t="shared" si="31"/>
        <v>0</v>
      </c>
      <c r="BS50" s="142">
        <v>0</v>
      </c>
      <c r="BT50" s="142">
        <v>0</v>
      </c>
      <c r="BU50" s="142">
        <v>0</v>
      </c>
      <c r="BV50" s="142">
        <v>0</v>
      </c>
      <c r="BW50" s="140">
        <f t="shared" si="32"/>
        <v>0</v>
      </c>
      <c r="BX50" s="142">
        <v>0</v>
      </c>
      <c r="BY50" s="142">
        <v>0</v>
      </c>
      <c r="BZ50" s="142">
        <v>0</v>
      </c>
      <c r="CA50" s="142">
        <v>0</v>
      </c>
      <c r="CB50" s="140">
        <f t="shared" si="33"/>
        <v>0</v>
      </c>
      <c r="CC50" s="142">
        <v>0</v>
      </c>
      <c r="CD50" s="142">
        <v>0</v>
      </c>
      <c r="CE50" s="142">
        <v>0</v>
      </c>
      <c r="CF50" s="142">
        <v>0</v>
      </c>
      <c r="CG50" s="140">
        <f t="shared" si="34"/>
        <v>0</v>
      </c>
      <c r="CH50" s="142">
        <f t="shared" si="35"/>
        <v>0</v>
      </c>
      <c r="CI50" s="142">
        <f t="shared" si="35"/>
        <v>0</v>
      </c>
      <c r="CJ50" s="142">
        <f>AL50+AV50+BF50</f>
        <v>0</v>
      </c>
      <c r="CK50" s="142">
        <f t="shared" si="35"/>
        <v>0</v>
      </c>
      <c r="CL50" s="140">
        <f t="shared" si="36"/>
        <v>0</v>
      </c>
      <c r="CM50" s="142">
        <f t="shared" si="37"/>
        <v>0</v>
      </c>
      <c r="CN50" s="142">
        <f t="shared" si="37"/>
        <v>0</v>
      </c>
      <c r="CO50" s="142">
        <f t="shared" si="38"/>
        <v>0</v>
      </c>
      <c r="CP50" s="142">
        <f t="shared" si="39"/>
        <v>0</v>
      </c>
      <c r="CQ50" s="114"/>
    </row>
    <row r="51" spans="1:95" ht="81" customHeight="1">
      <c r="A51" s="137" t="s">
        <v>259</v>
      </c>
      <c r="B51" s="146" t="s">
        <v>83</v>
      </c>
      <c r="C51" s="60" t="s">
        <v>75</v>
      </c>
      <c r="D51" s="144" t="s">
        <v>256</v>
      </c>
      <c r="E51" s="147">
        <v>2023</v>
      </c>
      <c r="F51" s="147">
        <v>2023</v>
      </c>
      <c r="G51" s="139" t="s">
        <v>254</v>
      </c>
      <c r="H51" s="140">
        <f t="shared" si="20"/>
        <v>1.0028248587570621E-2</v>
      </c>
      <c r="I51" s="140">
        <f t="shared" si="21"/>
        <v>7.0999999999999994E-2</v>
      </c>
      <c r="J51" s="145">
        <v>8.2018000000000004</v>
      </c>
      <c r="K51" s="140">
        <f t="shared" si="22"/>
        <v>0</v>
      </c>
      <c r="L51" s="140">
        <v>0</v>
      </c>
      <c r="M51" s="141" t="s">
        <v>254</v>
      </c>
      <c r="N51" s="142">
        <v>0</v>
      </c>
      <c r="O51" s="142">
        <v>0</v>
      </c>
      <c r="P51" s="142">
        <v>0.54300000000000004</v>
      </c>
      <c r="Q51" s="142">
        <v>0.68899999999999995</v>
      </c>
      <c r="R51" s="142">
        <v>0</v>
      </c>
      <c r="S51" s="142">
        <v>0</v>
      </c>
      <c r="T51" s="140">
        <f t="shared" si="40"/>
        <v>7.0999999999999994E-2</v>
      </c>
      <c r="U51" s="140">
        <v>0</v>
      </c>
      <c r="V51" s="142">
        <f t="shared" si="41"/>
        <v>7.0999999999999994E-2</v>
      </c>
      <c r="W51" s="142">
        <f t="shared" si="23"/>
        <v>7.0999999999999994E-2</v>
      </c>
      <c r="X51" s="142">
        <f t="shared" si="24"/>
        <v>0</v>
      </c>
      <c r="Y51" s="142">
        <f t="shared" si="25"/>
        <v>0</v>
      </c>
      <c r="Z51" s="142">
        <v>0</v>
      </c>
      <c r="AA51" s="142">
        <v>0</v>
      </c>
      <c r="AB51" s="142">
        <v>0</v>
      </c>
      <c r="AC51" s="142">
        <v>0</v>
      </c>
      <c r="AD51" s="142">
        <v>0</v>
      </c>
      <c r="AE51" s="142">
        <v>0</v>
      </c>
      <c r="AF51" s="142">
        <v>0</v>
      </c>
      <c r="AG51" s="142">
        <v>0</v>
      </c>
      <c r="AH51" s="142">
        <v>0</v>
      </c>
      <c r="AI51" s="140">
        <f t="shared" si="26"/>
        <v>0</v>
      </c>
      <c r="AJ51" s="142">
        <v>0</v>
      </c>
      <c r="AK51" s="142">
        <v>0</v>
      </c>
      <c r="AL51" s="142">
        <v>0</v>
      </c>
      <c r="AM51" s="142">
        <v>0</v>
      </c>
      <c r="AN51" s="140">
        <f t="shared" si="27"/>
        <v>0</v>
      </c>
      <c r="AO51" s="142">
        <v>0</v>
      </c>
      <c r="AP51" s="142">
        <v>0</v>
      </c>
      <c r="AQ51" s="142">
        <v>0</v>
      </c>
      <c r="AR51" s="142">
        <v>0</v>
      </c>
      <c r="AS51" s="140">
        <f t="shared" si="28"/>
        <v>0</v>
      </c>
      <c r="AT51" s="142">
        <v>0</v>
      </c>
      <c r="AU51" s="142">
        <v>0</v>
      </c>
      <c r="AV51" s="142">
        <v>0</v>
      </c>
      <c r="AW51" s="142">
        <v>0</v>
      </c>
      <c r="AX51" s="140">
        <f t="shared" si="42"/>
        <v>0</v>
      </c>
      <c r="AY51" s="142">
        <v>0</v>
      </c>
      <c r="AZ51" s="142">
        <v>0</v>
      </c>
      <c r="BA51" s="142">
        <v>0</v>
      </c>
      <c r="BB51" s="142">
        <v>0</v>
      </c>
      <c r="BC51" s="140">
        <f t="shared" si="29"/>
        <v>0</v>
      </c>
      <c r="BD51" s="142">
        <v>0</v>
      </c>
      <c r="BE51" s="142">
        <v>0</v>
      </c>
      <c r="BF51" s="142">
        <v>0</v>
      </c>
      <c r="BG51" s="142">
        <v>0</v>
      </c>
      <c r="BH51" s="140"/>
      <c r="BI51" s="142">
        <v>0</v>
      </c>
      <c r="BJ51" s="142">
        <v>0</v>
      </c>
      <c r="BK51" s="142">
        <v>0</v>
      </c>
      <c r="BL51" s="142">
        <v>0</v>
      </c>
      <c r="BM51" s="140">
        <f t="shared" si="30"/>
        <v>7.0999999999999994E-2</v>
      </c>
      <c r="BN51" s="142">
        <v>0</v>
      </c>
      <c r="BO51" s="142">
        <v>0</v>
      </c>
      <c r="BP51" s="143">
        <v>7.0999999999999994E-2</v>
      </c>
      <c r="BQ51" s="142">
        <v>0</v>
      </c>
      <c r="BR51" s="140">
        <f t="shared" si="31"/>
        <v>0</v>
      </c>
      <c r="BS51" s="142">
        <v>0</v>
      </c>
      <c r="BT51" s="142">
        <v>0</v>
      </c>
      <c r="BU51" s="142">
        <v>0</v>
      </c>
      <c r="BV51" s="142">
        <v>0</v>
      </c>
      <c r="BW51" s="140">
        <f t="shared" si="32"/>
        <v>0</v>
      </c>
      <c r="BX51" s="142">
        <v>0</v>
      </c>
      <c r="BY51" s="142">
        <v>0</v>
      </c>
      <c r="BZ51" s="142">
        <v>0</v>
      </c>
      <c r="CA51" s="142">
        <v>0</v>
      </c>
      <c r="CB51" s="140">
        <f t="shared" si="33"/>
        <v>0</v>
      </c>
      <c r="CC51" s="142">
        <v>0</v>
      </c>
      <c r="CD51" s="142">
        <v>0</v>
      </c>
      <c r="CE51" s="142">
        <v>0</v>
      </c>
      <c r="CF51" s="142">
        <v>0</v>
      </c>
      <c r="CG51" s="140">
        <f t="shared" si="34"/>
        <v>7.0999999999999994E-2</v>
      </c>
      <c r="CH51" s="142">
        <f t="shared" si="35"/>
        <v>0</v>
      </c>
      <c r="CI51" s="142">
        <f t="shared" si="35"/>
        <v>0</v>
      </c>
      <c r="CJ51" s="142">
        <f>AL51+AV51+BF51+BP51+BZ51</f>
        <v>7.0999999999999994E-2</v>
      </c>
      <c r="CK51" s="142">
        <f t="shared" si="35"/>
        <v>0</v>
      </c>
      <c r="CL51" s="140">
        <f t="shared" si="36"/>
        <v>0</v>
      </c>
      <c r="CM51" s="142">
        <f t="shared" si="37"/>
        <v>0</v>
      </c>
      <c r="CN51" s="142">
        <f t="shared" si="37"/>
        <v>0</v>
      </c>
      <c r="CO51" s="142">
        <f t="shared" si="38"/>
        <v>0</v>
      </c>
      <c r="CP51" s="142">
        <f t="shared" si="39"/>
        <v>0</v>
      </c>
      <c r="CQ51" s="114"/>
    </row>
    <row r="52" spans="1:95" ht="71.25" customHeight="1">
      <c r="A52" s="137" t="s">
        <v>260</v>
      </c>
      <c r="B52" s="146" t="s">
        <v>85</v>
      </c>
      <c r="C52" s="60" t="s">
        <v>86</v>
      </c>
      <c r="D52" s="144" t="s">
        <v>256</v>
      </c>
      <c r="E52" s="147">
        <v>2023</v>
      </c>
      <c r="F52" s="147">
        <v>2023</v>
      </c>
      <c r="G52" s="139" t="s">
        <v>254</v>
      </c>
      <c r="H52" s="140">
        <f t="shared" si="20"/>
        <v>6.6306497175141242E-3</v>
      </c>
      <c r="I52" s="140">
        <f t="shared" si="21"/>
        <v>4.6945000000000001E-2</v>
      </c>
      <c r="J52" s="145">
        <v>8.2018000000000004</v>
      </c>
      <c r="K52" s="140">
        <f t="shared" si="22"/>
        <v>0</v>
      </c>
      <c r="L52" s="140">
        <v>0</v>
      </c>
      <c r="M52" s="141" t="s">
        <v>254</v>
      </c>
      <c r="N52" s="142">
        <v>0</v>
      </c>
      <c r="O52" s="142">
        <v>0</v>
      </c>
      <c r="P52" s="142">
        <v>0.44700000000000001</v>
      </c>
      <c r="Q52" s="142">
        <v>0.56599999999999995</v>
      </c>
      <c r="R52" s="142">
        <v>0</v>
      </c>
      <c r="S52" s="142">
        <v>0</v>
      </c>
      <c r="T52" s="140">
        <f t="shared" si="40"/>
        <v>4.6945000000000001E-2</v>
      </c>
      <c r="U52" s="140">
        <v>0</v>
      </c>
      <c r="V52" s="142">
        <f t="shared" si="41"/>
        <v>4.6945000000000001E-2</v>
      </c>
      <c r="W52" s="142">
        <f t="shared" si="23"/>
        <v>4.6945000000000001E-2</v>
      </c>
      <c r="X52" s="142">
        <f t="shared" si="24"/>
        <v>0</v>
      </c>
      <c r="Y52" s="142">
        <f t="shared" si="25"/>
        <v>0</v>
      </c>
      <c r="Z52" s="142">
        <v>0</v>
      </c>
      <c r="AA52" s="142">
        <v>0</v>
      </c>
      <c r="AB52" s="142">
        <v>0</v>
      </c>
      <c r="AC52" s="142">
        <v>0</v>
      </c>
      <c r="AD52" s="142">
        <v>0</v>
      </c>
      <c r="AE52" s="142">
        <v>0</v>
      </c>
      <c r="AF52" s="142">
        <v>0</v>
      </c>
      <c r="AG52" s="142">
        <v>0</v>
      </c>
      <c r="AH52" s="142">
        <v>0</v>
      </c>
      <c r="AI52" s="140">
        <f t="shared" si="26"/>
        <v>0</v>
      </c>
      <c r="AJ52" s="142">
        <v>0</v>
      </c>
      <c r="AK52" s="142">
        <v>0</v>
      </c>
      <c r="AL52" s="142">
        <v>0</v>
      </c>
      <c r="AM52" s="142">
        <v>0</v>
      </c>
      <c r="AN52" s="140">
        <f t="shared" si="27"/>
        <v>0</v>
      </c>
      <c r="AO52" s="142">
        <v>0</v>
      </c>
      <c r="AP52" s="142">
        <v>0</v>
      </c>
      <c r="AQ52" s="142">
        <v>0</v>
      </c>
      <c r="AR52" s="142">
        <v>0</v>
      </c>
      <c r="AS52" s="140">
        <f t="shared" si="28"/>
        <v>0</v>
      </c>
      <c r="AT52" s="142">
        <v>0</v>
      </c>
      <c r="AU52" s="142">
        <v>0</v>
      </c>
      <c r="AV52" s="142">
        <v>0</v>
      </c>
      <c r="AW52" s="142">
        <v>0</v>
      </c>
      <c r="AX52" s="140">
        <f t="shared" si="42"/>
        <v>0</v>
      </c>
      <c r="AY52" s="142">
        <v>0</v>
      </c>
      <c r="AZ52" s="142">
        <v>0</v>
      </c>
      <c r="BA52" s="142">
        <v>0</v>
      </c>
      <c r="BB52" s="142">
        <v>0</v>
      </c>
      <c r="BC52" s="140">
        <f t="shared" si="29"/>
        <v>0</v>
      </c>
      <c r="BD52" s="142">
        <v>0</v>
      </c>
      <c r="BE52" s="142">
        <v>0</v>
      </c>
      <c r="BF52" s="142">
        <v>0</v>
      </c>
      <c r="BG52" s="142">
        <v>0</v>
      </c>
      <c r="BH52" s="140"/>
      <c r="BI52" s="142">
        <v>0</v>
      </c>
      <c r="BJ52" s="142">
        <v>0</v>
      </c>
      <c r="BK52" s="142">
        <v>0</v>
      </c>
      <c r="BL52" s="142">
        <v>0</v>
      </c>
      <c r="BM52" s="140">
        <f t="shared" si="30"/>
        <v>4.6945000000000001E-2</v>
      </c>
      <c r="BN52" s="142">
        <v>0</v>
      </c>
      <c r="BO52" s="142">
        <v>0</v>
      </c>
      <c r="BP52" s="143">
        <v>4.6945000000000001E-2</v>
      </c>
      <c r="BQ52" s="142">
        <v>0</v>
      </c>
      <c r="BR52" s="140">
        <f t="shared" si="31"/>
        <v>0</v>
      </c>
      <c r="BS52" s="142">
        <v>0</v>
      </c>
      <c r="BT52" s="142">
        <v>0</v>
      </c>
      <c r="BU52" s="142">
        <v>0</v>
      </c>
      <c r="BV52" s="142">
        <v>0</v>
      </c>
      <c r="BW52" s="140">
        <f t="shared" si="32"/>
        <v>0</v>
      </c>
      <c r="BX52" s="142">
        <v>0</v>
      </c>
      <c r="BY52" s="142">
        <v>0</v>
      </c>
      <c r="BZ52" s="142">
        <v>0</v>
      </c>
      <c r="CA52" s="142">
        <v>0</v>
      </c>
      <c r="CB52" s="140">
        <f t="shared" si="33"/>
        <v>0</v>
      </c>
      <c r="CC52" s="142">
        <v>0</v>
      </c>
      <c r="CD52" s="142">
        <v>0</v>
      </c>
      <c r="CE52" s="142">
        <v>0</v>
      </c>
      <c r="CF52" s="142">
        <v>0</v>
      </c>
      <c r="CG52" s="140">
        <f t="shared" si="34"/>
        <v>4.6945000000000001E-2</v>
      </c>
      <c r="CH52" s="142">
        <f t="shared" si="35"/>
        <v>0</v>
      </c>
      <c r="CI52" s="142">
        <f t="shared" si="35"/>
        <v>0</v>
      </c>
      <c r="CJ52" s="142">
        <f>AL52+AV52+BF52+BP52+BZ52</f>
        <v>4.6945000000000001E-2</v>
      </c>
      <c r="CK52" s="142">
        <f t="shared" si="35"/>
        <v>0</v>
      </c>
      <c r="CL52" s="140">
        <f t="shared" si="36"/>
        <v>0</v>
      </c>
      <c r="CM52" s="142">
        <f t="shared" si="37"/>
        <v>0</v>
      </c>
      <c r="CN52" s="142">
        <f t="shared" si="37"/>
        <v>0</v>
      </c>
      <c r="CO52" s="142">
        <f t="shared" si="38"/>
        <v>0</v>
      </c>
      <c r="CP52" s="142">
        <f t="shared" si="39"/>
        <v>0</v>
      </c>
      <c r="CQ52" s="114"/>
    </row>
    <row r="53" spans="1:95" ht="84.75" customHeight="1">
      <c r="A53" s="137" t="s">
        <v>261</v>
      </c>
      <c r="B53" s="146" t="s">
        <v>90</v>
      </c>
      <c r="C53" s="60" t="s">
        <v>86</v>
      </c>
      <c r="D53" s="144" t="s">
        <v>253</v>
      </c>
      <c r="E53" s="147">
        <v>2024</v>
      </c>
      <c r="F53" s="147">
        <v>2024</v>
      </c>
      <c r="G53" s="139" t="s">
        <v>254</v>
      </c>
      <c r="H53" s="140">
        <f t="shared" si="20"/>
        <v>0.13262711864406779</v>
      </c>
      <c r="I53" s="140">
        <f t="shared" si="21"/>
        <v>0.93899999999999995</v>
      </c>
      <c r="J53" s="145">
        <v>8.2018000000000004</v>
      </c>
      <c r="K53" s="140">
        <f t="shared" si="22"/>
        <v>0</v>
      </c>
      <c r="L53" s="140">
        <v>0</v>
      </c>
      <c r="M53" s="141" t="s">
        <v>254</v>
      </c>
      <c r="N53" s="142">
        <v>0</v>
      </c>
      <c r="O53" s="142">
        <v>0</v>
      </c>
      <c r="P53" s="142">
        <v>3.5640000000000001</v>
      </c>
      <c r="Q53" s="142">
        <v>4.5119999999999996</v>
      </c>
      <c r="R53" s="142">
        <v>0</v>
      </c>
      <c r="S53" s="142">
        <v>0</v>
      </c>
      <c r="T53" s="140">
        <f t="shared" si="40"/>
        <v>0.93899999999999995</v>
      </c>
      <c r="U53" s="140">
        <v>0</v>
      </c>
      <c r="V53" s="142">
        <f t="shared" si="41"/>
        <v>0.93899999999999995</v>
      </c>
      <c r="W53" s="142">
        <f t="shared" si="23"/>
        <v>0.93899999999999995</v>
      </c>
      <c r="X53" s="142">
        <f t="shared" si="24"/>
        <v>0</v>
      </c>
      <c r="Y53" s="142">
        <f t="shared" si="25"/>
        <v>0</v>
      </c>
      <c r="Z53" s="142">
        <v>0</v>
      </c>
      <c r="AA53" s="142">
        <v>0</v>
      </c>
      <c r="AB53" s="142">
        <v>0</v>
      </c>
      <c r="AC53" s="142">
        <v>0</v>
      </c>
      <c r="AD53" s="142">
        <v>0</v>
      </c>
      <c r="AE53" s="142">
        <v>0</v>
      </c>
      <c r="AF53" s="142">
        <v>0</v>
      </c>
      <c r="AG53" s="142">
        <v>0</v>
      </c>
      <c r="AH53" s="142">
        <v>0</v>
      </c>
      <c r="AI53" s="140">
        <f t="shared" si="26"/>
        <v>0</v>
      </c>
      <c r="AJ53" s="142">
        <v>0</v>
      </c>
      <c r="AK53" s="142">
        <v>0</v>
      </c>
      <c r="AL53" s="142">
        <v>0</v>
      </c>
      <c r="AM53" s="142">
        <v>0</v>
      </c>
      <c r="AN53" s="140">
        <f t="shared" si="27"/>
        <v>0</v>
      </c>
      <c r="AO53" s="142">
        <v>0</v>
      </c>
      <c r="AP53" s="142">
        <v>0</v>
      </c>
      <c r="AQ53" s="142">
        <v>0</v>
      </c>
      <c r="AR53" s="142">
        <v>0</v>
      </c>
      <c r="AS53" s="140">
        <f t="shared" si="28"/>
        <v>0</v>
      </c>
      <c r="AT53" s="142">
        <v>0</v>
      </c>
      <c r="AU53" s="142">
        <v>0</v>
      </c>
      <c r="AV53" s="142">
        <v>0</v>
      </c>
      <c r="AW53" s="142">
        <v>0</v>
      </c>
      <c r="AX53" s="140">
        <f t="shared" si="42"/>
        <v>0</v>
      </c>
      <c r="AY53" s="142">
        <v>0</v>
      </c>
      <c r="AZ53" s="142">
        <v>0</v>
      </c>
      <c r="BA53" s="142">
        <v>0</v>
      </c>
      <c r="BB53" s="142">
        <v>0</v>
      </c>
      <c r="BC53" s="140">
        <f t="shared" si="29"/>
        <v>0</v>
      </c>
      <c r="BD53" s="142">
        <v>0</v>
      </c>
      <c r="BE53" s="142">
        <v>0</v>
      </c>
      <c r="BF53" s="142">
        <v>0</v>
      </c>
      <c r="BG53" s="142">
        <v>0</v>
      </c>
      <c r="BH53" s="140"/>
      <c r="BI53" s="142">
        <v>0</v>
      </c>
      <c r="BJ53" s="142">
        <v>0</v>
      </c>
      <c r="BK53" s="142">
        <v>0</v>
      </c>
      <c r="BL53" s="142">
        <v>0</v>
      </c>
      <c r="BM53" s="140">
        <f t="shared" si="30"/>
        <v>0</v>
      </c>
      <c r="BN53" s="142">
        <v>0</v>
      </c>
      <c r="BO53" s="142">
        <v>0</v>
      </c>
      <c r="BP53" s="142">
        <v>0</v>
      </c>
      <c r="BQ53" s="142">
        <v>0</v>
      </c>
      <c r="BR53" s="140">
        <f t="shared" si="31"/>
        <v>0</v>
      </c>
      <c r="BS53" s="142">
        <v>0</v>
      </c>
      <c r="BT53" s="142">
        <v>0</v>
      </c>
      <c r="BU53" s="142">
        <v>0</v>
      </c>
      <c r="BV53" s="142">
        <v>0</v>
      </c>
      <c r="BW53" s="140">
        <f t="shared" si="32"/>
        <v>0.93899999999999995</v>
      </c>
      <c r="BX53" s="142">
        <v>0</v>
      </c>
      <c r="BY53" s="142">
        <v>0</v>
      </c>
      <c r="BZ53" s="143">
        <v>0.93899999999999995</v>
      </c>
      <c r="CA53" s="142">
        <v>0</v>
      </c>
      <c r="CB53" s="140">
        <f t="shared" si="33"/>
        <v>0</v>
      </c>
      <c r="CC53" s="142">
        <v>0</v>
      </c>
      <c r="CD53" s="142">
        <v>0</v>
      </c>
      <c r="CE53" s="142">
        <v>0</v>
      </c>
      <c r="CF53" s="142">
        <v>0</v>
      </c>
      <c r="CG53" s="140">
        <f t="shared" si="34"/>
        <v>0.93899999999999995</v>
      </c>
      <c r="CH53" s="142">
        <f t="shared" si="35"/>
        <v>0</v>
      </c>
      <c r="CI53" s="142">
        <f t="shared" si="35"/>
        <v>0</v>
      </c>
      <c r="CJ53" s="142">
        <f t="shared" si="35"/>
        <v>0</v>
      </c>
      <c r="CK53" s="142">
        <f>AM53+AW53+BG53+BP53+BZ53</f>
        <v>0.93899999999999995</v>
      </c>
      <c r="CL53" s="140">
        <f t="shared" si="36"/>
        <v>0</v>
      </c>
      <c r="CM53" s="142">
        <f t="shared" si="37"/>
        <v>0</v>
      </c>
      <c r="CN53" s="142">
        <f t="shared" si="37"/>
        <v>0</v>
      </c>
      <c r="CO53" s="142">
        <f t="shared" si="38"/>
        <v>0</v>
      </c>
      <c r="CP53" s="142">
        <f t="shared" si="39"/>
        <v>0</v>
      </c>
      <c r="CQ53" s="114"/>
    </row>
    <row r="54" spans="1:95" ht="84" customHeight="1">
      <c r="A54" s="137" t="s">
        <v>262</v>
      </c>
      <c r="B54" s="146" t="s">
        <v>91</v>
      </c>
      <c r="C54" s="60" t="s">
        <v>92</v>
      </c>
      <c r="D54" s="144" t="s">
        <v>253</v>
      </c>
      <c r="E54" s="147">
        <v>2024</v>
      </c>
      <c r="F54" s="147">
        <v>2024</v>
      </c>
      <c r="G54" s="139"/>
      <c r="H54" s="140">
        <f t="shared" si="20"/>
        <v>0.1655367231638418</v>
      </c>
      <c r="I54" s="140">
        <f t="shared" si="21"/>
        <v>1.1719999999999999</v>
      </c>
      <c r="J54" s="145">
        <v>8.2018000000000004</v>
      </c>
      <c r="K54" s="140">
        <f t="shared" si="22"/>
        <v>0</v>
      </c>
      <c r="L54" s="140">
        <v>0</v>
      </c>
      <c r="M54" s="141" t="s">
        <v>254</v>
      </c>
      <c r="N54" s="142">
        <v>0</v>
      </c>
      <c r="O54" s="142">
        <v>0</v>
      </c>
      <c r="P54" s="142">
        <v>4.3730000000000002</v>
      </c>
      <c r="Q54" s="142">
        <v>5.5359999999999996</v>
      </c>
      <c r="R54" s="142">
        <v>0</v>
      </c>
      <c r="S54" s="142">
        <v>0</v>
      </c>
      <c r="T54" s="140">
        <f t="shared" si="40"/>
        <v>1.1719999999999999</v>
      </c>
      <c r="U54" s="140">
        <v>0</v>
      </c>
      <c r="V54" s="142">
        <f t="shared" si="41"/>
        <v>1.1719999999999999</v>
      </c>
      <c r="W54" s="142">
        <f t="shared" si="23"/>
        <v>1.1719999999999999</v>
      </c>
      <c r="X54" s="142">
        <f t="shared" si="24"/>
        <v>0</v>
      </c>
      <c r="Y54" s="142">
        <f t="shared" si="25"/>
        <v>0</v>
      </c>
      <c r="Z54" s="142">
        <v>0</v>
      </c>
      <c r="AA54" s="142">
        <v>0</v>
      </c>
      <c r="AB54" s="142">
        <v>0</v>
      </c>
      <c r="AC54" s="142">
        <v>0</v>
      </c>
      <c r="AD54" s="142">
        <v>0</v>
      </c>
      <c r="AE54" s="142">
        <v>0</v>
      </c>
      <c r="AF54" s="142">
        <v>0</v>
      </c>
      <c r="AG54" s="142">
        <v>0</v>
      </c>
      <c r="AH54" s="142">
        <v>0</v>
      </c>
      <c r="AI54" s="140">
        <f t="shared" si="26"/>
        <v>0</v>
      </c>
      <c r="AJ54" s="142">
        <v>0</v>
      </c>
      <c r="AK54" s="142">
        <v>0</v>
      </c>
      <c r="AL54" s="142">
        <v>0</v>
      </c>
      <c r="AM54" s="142">
        <v>0</v>
      </c>
      <c r="AN54" s="140">
        <f t="shared" si="27"/>
        <v>0</v>
      </c>
      <c r="AO54" s="142">
        <v>0</v>
      </c>
      <c r="AP54" s="142">
        <v>0</v>
      </c>
      <c r="AQ54" s="142">
        <v>0</v>
      </c>
      <c r="AR54" s="142">
        <v>0</v>
      </c>
      <c r="AS54" s="140">
        <f t="shared" si="28"/>
        <v>0</v>
      </c>
      <c r="AT54" s="142">
        <v>0</v>
      </c>
      <c r="AU54" s="142">
        <v>0</v>
      </c>
      <c r="AV54" s="142">
        <v>0</v>
      </c>
      <c r="AW54" s="142">
        <v>0</v>
      </c>
      <c r="AX54" s="140">
        <f t="shared" si="42"/>
        <v>0</v>
      </c>
      <c r="AY54" s="142">
        <v>0</v>
      </c>
      <c r="AZ54" s="142">
        <v>0</v>
      </c>
      <c r="BA54" s="142">
        <v>0</v>
      </c>
      <c r="BB54" s="142">
        <v>0</v>
      </c>
      <c r="BC54" s="140">
        <f t="shared" si="29"/>
        <v>0</v>
      </c>
      <c r="BD54" s="142">
        <v>0</v>
      </c>
      <c r="BE54" s="142">
        <v>0</v>
      </c>
      <c r="BF54" s="142">
        <v>0</v>
      </c>
      <c r="BG54" s="142">
        <v>0</v>
      </c>
      <c r="BH54" s="140"/>
      <c r="BI54" s="142">
        <v>0</v>
      </c>
      <c r="BJ54" s="142">
        <v>0</v>
      </c>
      <c r="BK54" s="142">
        <v>0</v>
      </c>
      <c r="BL54" s="142">
        <v>0</v>
      </c>
      <c r="BM54" s="140">
        <f t="shared" si="30"/>
        <v>0</v>
      </c>
      <c r="BN54" s="142">
        <v>0</v>
      </c>
      <c r="BO54" s="142">
        <v>0</v>
      </c>
      <c r="BP54" s="142">
        <v>0</v>
      </c>
      <c r="BQ54" s="142">
        <v>0</v>
      </c>
      <c r="BR54" s="140">
        <f t="shared" si="31"/>
        <v>0</v>
      </c>
      <c r="BS54" s="142">
        <v>0</v>
      </c>
      <c r="BT54" s="142">
        <v>0</v>
      </c>
      <c r="BU54" s="142">
        <v>0</v>
      </c>
      <c r="BV54" s="142">
        <v>0</v>
      </c>
      <c r="BW54" s="140">
        <f t="shared" si="32"/>
        <v>1.1719999999999999</v>
      </c>
      <c r="BX54" s="142">
        <v>0</v>
      </c>
      <c r="BY54" s="142">
        <v>0</v>
      </c>
      <c r="BZ54" s="143">
        <v>1.1719999999999999</v>
      </c>
      <c r="CA54" s="142">
        <v>0</v>
      </c>
      <c r="CB54" s="140">
        <f t="shared" si="33"/>
        <v>0</v>
      </c>
      <c r="CC54" s="142">
        <v>0</v>
      </c>
      <c r="CD54" s="142">
        <v>0</v>
      </c>
      <c r="CE54" s="142">
        <v>0</v>
      </c>
      <c r="CF54" s="142">
        <v>0</v>
      </c>
      <c r="CG54" s="140">
        <f t="shared" si="34"/>
        <v>1.1719999999999999</v>
      </c>
      <c r="CH54" s="142">
        <f t="shared" si="35"/>
        <v>0</v>
      </c>
      <c r="CI54" s="142">
        <f t="shared" si="35"/>
        <v>0</v>
      </c>
      <c r="CJ54" s="142">
        <f t="shared" si="35"/>
        <v>0</v>
      </c>
      <c r="CK54" s="142">
        <f>AM54+AW54+BG54+BP54+BZ54</f>
        <v>1.1719999999999999</v>
      </c>
      <c r="CL54" s="140">
        <f t="shared" si="36"/>
        <v>0</v>
      </c>
      <c r="CM54" s="142">
        <f t="shared" si="37"/>
        <v>0</v>
      </c>
      <c r="CN54" s="142">
        <f t="shared" si="37"/>
        <v>0</v>
      </c>
      <c r="CO54" s="142">
        <f t="shared" si="38"/>
        <v>0</v>
      </c>
      <c r="CP54" s="142">
        <f t="shared" si="39"/>
        <v>0</v>
      </c>
      <c r="CQ54" s="114"/>
    </row>
    <row r="55" spans="1:95" ht="84" customHeight="1">
      <c r="A55" s="137" t="s">
        <v>263</v>
      </c>
      <c r="B55" s="146" t="s">
        <v>93</v>
      </c>
      <c r="C55" s="60" t="s">
        <v>94</v>
      </c>
      <c r="D55" s="144" t="s">
        <v>253</v>
      </c>
      <c r="E55" s="147">
        <v>2024</v>
      </c>
      <c r="F55" s="147">
        <v>2024</v>
      </c>
      <c r="G55" s="139"/>
      <c r="H55" s="140">
        <f t="shared" si="20"/>
        <v>0.1193502824858757</v>
      </c>
      <c r="I55" s="140">
        <f t="shared" si="21"/>
        <v>0.84499999999999997</v>
      </c>
      <c r="J55" s="145">
        <v>9.2018000000000004</v>
      </c>
      <c r="K55" s="140">
        <f t="shared" si="22"/>
        <v>0.14005602240896359</v>
      </c>
      <c r="L55" s="140">
        <v>1</v>
      </c>
      <c r="M55" s="141" t="s">
        <v>254</v>
      </c>
      <c r="N55" s="142">
        <v>0</v>
      </c>
      <c r="O55" s="142">
        <v>0</v>
      </c>
      <c r="P55" s="142">
        <v>2.8980000000000001</v>
      </c>
      <c r="Q55" s="142">
        <v>3.66</v>
      </c>
      <c r="R55" s="142">
        <v>0</v>
      </c>
      <c r="S55" s="142">
        <v>0</v>
      </c>
      <c r="T55" s="140">
        <f t="shared" si="40"/>
        <v>0.84499999999999997</v>
      </c>
      <c r="U55" s="140">
        <v>1</v>
      </c>
      <c r="V55" s="142">
        <f t="shared" si="41"/>
        <v>0.84499999999999997</v>
      </c>
      <c r="W55" s="142">
        <f t="shared" si="23"/>
        <v>0.84499999999999997</v>
      </c>
      <c r="X55" s="142">
        <f t="shared" si="24"/>
        <v>0</v>
      </c>
      <c r="Y55" s="142">
        <f t="shared" si="25"/>
        <v>0</v>
      </c>
      <c r="Z55" s="142">
        <v>0</v>
      </c>
      <c r="AA55" s="142">
        <v>0</v>
      </c>
      <c r="AB55" s="142">
        <v>0</v>
      </c>
      <c r="AC55" s="142">
        <v>0</v>
      </c>
      <c r="AD55" s="142">
        <v>0</v>
      </c>
      <c r="AE55" s="142">
        <v>0</v>
      </c>
      <c r="AF55" s="142">
        <v>0</v>
      </c>
      <c r="AG55" s="142">
        <v>0</v>
      </c>
      <c r="AH55" s="142">
        <v>0</v>
      </c>
      <c r="AI55" s="140">
        <f t="shared" si="26"/>
        <v>0</v>
      </c>
      <c r="AJ55" s="142">
        <v>0</v>
      </c>
      <c r="AK55" s="142">
        <v>0</v>
      </c>
      <c r="AL55" s="142">
        <v>0</v>
      </c>
      <c r="AM55" s="142">
        <v>0</v>
      </c>
      <c r="AN55" s="140">
        <f t="shared" si="27"/>
        <v>0</v>
      </c>
      <c r="AO55" s="142">
        <v>0</v>
      </c>
      <c r="AP55" s="142">
        <v>0</v>
      </c>
      <c r="AQ55" s="142">
        <v>0</v>
      </c>
      <c r="AR55" s="142">
        <v>0</v>
      </c>
      <c r="AS55" s="140">
        <f t="shared" si="28"/>
        <v>0</v>
      </c>
      <c r="AT55" s="142">
        <v>0</v>
      </c>
      <c r="AU55" s="142">
        <v>0</v>
      </c>
      <c r="AV55" s="142">
        <v>0</v>
      </c>
      <c r="AW55" s="142">
        <v>0</v>
      </c>
      <c r="AX55" s="140">
        <f t="shared" si="42"/>
        <v>0</v>
      </c>
      <c r="AY55" s="142">
        <v>0</v>
      </c>
      <c r="AZ55" s="142">
        <v>0</v>
      </c>
      <c r="BA55" s="142">
        <v>0</v>
      </c>
      <c r="BB55" s="142">
        <v>0</v>
      </c>
      <c r="BC55" s="140">
        <f t="shared" si="29"/>
        <v>0</v>
      </c>
      <c r="BD55" s="142">
        <v>0</v>
      </c>
      <c r="BE55" s="142">
        <v>0</v>
      </c>
      <c r="BF55" s="142">
        <v>0</v>
      </c>
      <c r="BG55" s="142">
        <v>0</v>
      </c>
      <c r="BH55" s="140"/>
      <c r="BI55" s="142">
        <v>0</v>
      </c>
      <c r="BJ55" s="142">
        <v>0</v>
      </c>
      <c r="BK55" s="142">
        <v>0</v>
      </c>
      <c r="BL55" s="142">
        <v>0</v>
      </c>
      <c r="BM55" s="140">
        <f t="shared" si="30"/>
        <v>0</v>
      </c>
      <c r="BN55" s="142">
        <v>0</v>
      </c>
      <c r="BO55" s="142">
        <v>0</v>
      </c>
      <c r="BP55" s="142">
        <v>0</v>
      </c>
      <c r="BQ55" s="142">
        <v>0</v>
      </c>
      <c r="BR55" s="140">
        <f t="shared" si="31"/>
        <v>0</v>
      </c>
      <c r="BS55" s="142">
        <v>0</v>
      </c>
      <c r="BT55" s="142">
        <v>0</v>
      </c>
      <c r="BU55" s="142">
        <v>0</v>
      </c>
      <c r="BV55" s="142">
        <v>0</v>
      </c>
      <c r="BW55" s="140">
        <f t="shared" si="32"/>
        <v>0.84499999999999997</v>
      </c>
      <c r="BX55" s="142">
        <v>0</v>
      </c>
      <c r="BY55" s="142">
        <v>0</v>
      </c>
      <c r="BZ55" s="143">
        <v>0.84499999999999997</v>
      </c>
      <c r="CA55" s="142">
        <v>0</v>
      </c>
      <c r="CB55" s="140">
        <f t="shared" si="33"/>
        <v>0</v>
      </c>
      <c r="CC55" s="142">
        <v>0</v>
      </c>
      <c r="CD55" s="142">
        <v>0</v>
      </c>
      <c r="CE55" s="142">
        <v>0</v>
      </c>
      <c r="CF55" s="142">
        <v>0</v>
      </c>
      <c r="CG55" s="140">
        <f t="shared" si="34"/>
        <v>0.84499999999999997</v>
      </c>
      <c r="CH55" s="142">
        <f t="shared" si="35"/>
        <v>0</v>
      </c>
      <c r="CI55" s="142">
        <f t="shared" si="35"/>
        <v>0</v>
      </c>
      <c r="CJ55" s="142">
        <f t="shared" si="35"/>
        <v>0</v>
      </c>
      <c r="CK55" s="142">
        <f>AM55+AW55+BG55+BP55+BZ55</f>
        <v>0.84499999999999997</v>
      </c>
      <c r="CL55" s="140">
        <f t="shared" si="36"/>
        <v>0</v>
      </c>
      <c r="CM55" s="142">
        <f t="shared" si="37"/>
        <v>0</v>
      </c>
      <c r="CN55" s="142">
        <f t="shared" si="37"/>
        <v>0</v>
      </c>
      <c r="CO55" s="142">
        <f t="shared" si="38"/>
        <v>0</v>
      </c>
      <c r="CP55" s="142">
        <f t="shared" si="39"/>
        <v>0</v>
      </c>
      <c r="CQ55" s="114"/>
    </row>
    <row r="56" spans="1:95" ht="50.25" customHeight="1">
      <c r="A56" s="128" t="s">
        <v>81</v>
      </c>
      <c r="B56" s="129" t="s">
        <v>264</v>
      </c>
      <c r="C56" s="130"/>
      <c r="D56" s="148"/>
      <c r="E56" s="149"/>
      <c r="F56" s="149"/>
      <c r="G56" s="150"/>
      <c r="H56" s="130"/>
      <c r="I56" s="130"/>
      <c r="J56" s="151"/>
      <c r="K56" s="130"/>
      <c r="L56" s="130"/>
      <c r="M56" s="15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0"/>
      <c r="AL56" s="130"/>
      <c r="AM56" s="130"/>
      <c r="AN56" s="130"/>
      <c r="AO56" s="130"/>
      <c r="AP56" s="130"/>
      <c r="AQ56" s="130"/>
      <c r="AR56" s="130"/>
      <c r="AS56" s="130"/>
      <c r="AT56" s="130"/>
      <c r="AU56" s="130"/>
      <c r="AV56" s="130"/>
      <c r="AW56" s="130"/>
      <c r="AX56" s="130"/>
      <c r="AY56" s="130"/>
      <c r="AZ56" s="130"/>
      <c r="BA56" s="130"/>
      <c r="BB56" s="130"/>
      <c r="BC56" s="130"/>
      <c r="BD56" s="130"/>
      <c r="BE56" s="130"/>
      <c r="BF56" s="130"/>
      <c r="BG56" s="130"/>
      <c r="BH56" s="130"/>
      <c r="BI56" s="130"/>
      <c r="BJ56" s="130"/>
      <c r="BK56" s="130"/>
      <c r="BL56" s="130"/>
      <c r="BM56" s="130">
        <v>0</v>
      </c>
      <c r="BN56" s="130">
        <v>0</v>
      </c>
      <c r="BO56" s="130">
        <v>0</v>
      </c>
      <c r="BP56" s="130">
        <v>0</v>
      </c>
      <c r="BQ56" s="130">
        <v>0</v>
      </c>
      <c r="BR56" s="130">
        <v>0</v>
      </c>
      <c r="BS56" s="130">
        <v>0</v>
      </c>
      <c r="BT56" s="130">
        <v>0</v>
      </c>
      <c r="BU56" s="130">
        <v>0</v>
      </c>
      <c r="BV56" s="130">
        <v>0</v>
      </c>
      <c r="BW56" s="130">
        <v>0</v>
      </c>
      <c r="BX56" s="130">
        <v>0</v>
      </c>
      <c r="BY56" s="130">
        <v>0</v>
      </c>
      <c r="BZ56" s="130">
        <v>0</v>
      </c>
      <c r="CA56" s="130">
        <v>0</v>
      </c>
      <c r="CB56" s="130">
        <v>0</v>
      </c>
      <c r="CC56" s="130">
        <v>0</v>
      </c>
      <c r="CD56" s="130">
        <v>0</v>
      </c>
      <c r="CE56" s="130">
        <v>0</v>
      </c>
      <c r="CF56" s="130">
        <v>0</v>
      </c>
      <c r="CG56" s="130">
        <v>0</v>
      </c>
      <c r="CH56" s="130">
        <v>0</v>
      </c>
      <c r="CI56" s="130">
        <v>0</v>
      </c>
      <c r="CJ56" s="130">
        <v>0</v>
      </c>
      <c r="CK56" s="130">
        <v>0</v>
      </c>
      <c r="CL56" s="130">
        <v>0</v>
      </c>
      <c r="CM56" s="130">
        <v>0</v>
      </c>
      <c r="CN56" s="130">
        <v>0</v>
      </c>
      <c r="CO56" s="130">
        <v>0</v>
      </c>
      <c r="CP56" s="130">
        <v>0</v>
      </c>
      <c r="CQ56" s="131"/>
    </row>
    <row r="57" spans="1:95" ht="50.25" customHeight="1">
      <c r="A57" s="123" t="s">
        <v>265</v>
      </c>
      <c r="B57" s="123" t="s">
        <v>266</v>
      </c>
      <c r="C57" s="125"/>
      <c r="D57" s="152"/>
      <c r="E57" s="153"/>
      <c r="F57" s="153"/>
      <c r="G57" s="154"/>
      <c r="H57" s="125"/>
      <c r="I57" s="125"/>
      <c r="J57" s="155"/>
      <c r="K57" s="125"/>
      <c r="L57" s="125"/>
      <c r="M57" s="154"/>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f>BM58+BM59+BM60+BM61+BM62+BM63+BM64+BM65</f>
        <v>0</v>
      </c>
      <c r="BN57" s="125">
        <f t="shared" ref="BN57:CP57" si="43">BN58+BN59+BN60+BN61+BN62+BN63+BN64+BN65</f>
        <v>0</v>
      </c>
      <c r="BO57" s="125">
        <f t="shared" si="43"/>
        <v>0</v>
      </c>
      <c r="BP57" s="125">
        <f t="shared" si="43"/>
        <v>0</v>
      </c>
      <c r="BQ57" s="125">
        <f t="shared" si="43"/>
        <v>0</v>
      </c>
      <c r="BR57" s="125">
        <f t="shared" si="43"/>
        <v>0</v>
      </c>
      <c r="BS57" s="125">
        <f t="shared" si="43"/>
        <v>0</v>
      </c>
      <c r="BT57" s="125">
        <f t="shared" si="43"/>
        <v>0</v>
      </c>
      <c r="BU57" s="125">
        <f t="shared" si="43"/>
        <v>0</v>
      </c>
      <c r="BV57" s="125">
        <f t="shared" si="43"/>
        <v>0</v>
      </c>
      <c r="BW57" s="125">
        <f t="shared" si="43"/>
        <v>0</v>
      </c>
      <c r="BX57" s="125">
        <f t="shared" si="43"/>
        <v>0</v>
      </c>
      <c r="BY57" s="125">
        <f t="shared" si="43"/>
        <v>0</v>
      </c>
      <c r="BZ57" s="125">
        <f t="shared" si="43"/>
        <v>0</v>
      </c>
      <c r="CA57" s="125">
        <f t="shared" si="43"/>
        <v>0</v>
      </c>
      <c r="CB57" s="125">
        <f t="shared" si="43"/>
        <v>0</v>
      </c>
      <c r="CC57" s="125">
        <f t="shared" si="43"/>
        <v>0</v>
      </c>
      <c r="CD57" s="125">
        <f t="shared" si="43"/>
        <v>0</v>
      </c>
      <c r="CE57" s="125">
        <f t="shared" si="43"/>
        <v>0</v>
      </c>
      <c r="CF57" s="125">
        <f t="shared" si="43"/>
        <v>0</v>
      </c>
      <c r="CG57" s="125">
        <f t="shared" si="43"/>
        <v>0</v>
      </c>
      <c r="CH57" s="125">
        <f t="shared" si="43"/>
        <v>0</v>
      </c>
      <c r="CI57" s="125">
        <f t="shared" si="43"/>
        <v>0</v>
      </c>
      <c r="CJ57" s="125">
        <f t="shared" si="43"/>
        <v>0</v>
      </c>
      <c r="CK57" s="125">
        <f t="shared" si="43"/>
        <v>0</v>
      </c>
      <c r="CL57" s="125">
        <f t="shared" si="43"/>
        <v>0</v>
      </c>
      <c r="CM57" s="125">
        <f t="shared" si="43"/>
        <v>0</v>
      </c>
      <c r="CN57" s="125">
        <f t="shared" si="43"/>
        <v>0</v>
      </c>
      <c r="CO57" s="125">
        <f t="shared" si="43"/>
        <v>0</v>
      </c>
      <c r="CP57" s="125">
        <f t="shared" si="43"/>
        <v>0</v>
      </c>
      <c r="CQ57" s="126"/>
    </row>
    <row r="58" spans="1:95" ht="50.25" customHeight="1">
      <c r="A58" s="128" t="s">
        <v>267</v>
      </c>
      <c r="B58" s="129" t="s">
        <v>268</v>
      </c>
      <c r="C58" s="130"/>
      <c r="D58" s="148"/>
      <c r="E58" s="149"/>
      <c r="F58" s="149"/>
      <c r="G58" s="150"/>
      <c r="H58" s="130"/>
      <c r="I58" s="130"/>
      <c r="J58" s="151"/>
      <c r="K58" s="130"/>
      <c r="L58" s="130"/>
      <c r="M58" s="15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30"/>
      <c r="BD58" s="130"/>
      <c r="BE58" s="130"/>
      <c r="BF58" s="130"/>
      <c r="BG58" s="130"/>
      <c r="BH58" s="130"/>
      <c r="BI58" s="130"/>
      <c r="BJ58" s="130"/>
      <c r="BK58" s="130"/>
      <c r="BL58" s="130"/>
      <c r="BM58" s="130"/>
      <c r="BN58" s="130"/>
      <c r="BO58" s="130"/>
      <c r="BP58" s="130"/>
      <c r="BQ58" s="130"/>
      <c r="BR58" s="130"/>
      <c r="BS58" s="130"/>
      <c r="BT58" s="130"/>
      <c r="BU58" s="130"/>
      <c r="BV58" s="130"/>
      <c r="BW58" s="130"/>
      <c r="BX58" s="130"/>
      <c r="BY58" s="130"/>
      <c r="BZ58" s="130"/>
      <c r="CA58" s="130"/>
      <c r="CB58" s="130"/>
      <c r="CC58" s="130"/>
      <c r="CD58" s="130"/>
      <c r="CE58" s="130"/>
      <c r="CF58" s="130"/>
      <c r="CG58" s="130"/>
      <c r="CH58" s="130"/>
      <c r="CI58" s="130"/>
      <c r="CJ58" s="130"/>
      <c r="CK58" s="130"/>
      <c r="CL58" s="130"/>
      <c r="CM58" s="130"/>
      <c r="CN58" s="130"/>
      <c r="CO58" s="130"/>
      <c r="CP58" s="130"/>
      <c r="CQ58" s="131"/>
    </row>
    <row r="59" spans="1:95" ht="50.25" customHeight="1">
      <c r="A59" s="128" t="s">
        <v>269</v>
      </c>
      <c r="B59" s="129" t="s">
        <v>270</v>
      </c>
      <c r="C59" s="130"/>
      <c r="D59" s="148"/>
      <c r="E59" s="149"/>
      <c r="F59" s="149"/>
      <c r="G59" s="150"/>
      <c r="H59" s="130"/>
      <c r="I59" s="130"/>
      <c r="J59" s="151"/>
      <c r="K59" s="130"/>
      <c r="L59" s="130"/>
      <c r="M59" s="15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0"/>
      <c r="BI59" s="130"/>
      <c r="BJ59" s="130"/>
      <c r="BK59" s="130"/>
      <c r="BL59" s="130"/>
      <c r="BM59" s="130"/>
      <c r="BN59" s="130"/>
      <c r="BO59" s="130"/>
      <c r="BP59" s="130"/>
      <c r="BQ59" s="130"/>
      <c r="BR59" s="130"/>
      <c r="BS59" s="130"/>
      <c r="BT59" s="130"/>
      <c r="BU59" s="130"/>
      <c r="BV59" s="130"/>
      <c r="BW59" s="130"/>
      <c r="BX59" s="130"/>
      <c r="BY59" s="130"/>
      <c r="BZ59" s="130"/>
      <c r="CA59" s="130"/>
      <c r="CB59" s="130"/>
      <c r="CC59" s="130"/>
      <c r="CD59" s="130"/>
      <c r="CE59" s="130"/>
      <c r="CF59" s="130"/>
      <c r="CG59" s="130"/>
      <c r="CH59" s="130"/>
      <c r="CI59" s="130"/>
      <c r="CJ59" s="130"/>
      <c r="CK59" s="130"/>
      <c r="CL59" s="130"/>
      <c r="CM59" s="130"/>
      <c r="CN59" s="130"/>
      <c r="CO59" s="130"/>
      <c r="CP59" s="130"/>
      <c r="CQ59" s="131"/>
    </row>
    <row r="60" spans="1:95" ht="50.25" customHeight="1">
      <c r="A60" s="128" t="s">
        <v>271</v>
      </c>
      <c r="B60" s="129" t="s">
        <v>272</v>
      </c>
      <c r="C60" s="130"/>
      <c r="D60" s="148"/>
      <c r="E60" s="149"/>
      <c r="F60" s="149"/>
      <c r="G60" s="150"/>
      <c r="H60" s="130"/>
      <c r="I60" s="130"/>
      <c r="J60" s="151"/>
      <c r="K60" s="130"/>
      <c r="L60" s="130"/>
      <c r="M60" s="15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c r="BH60" s="130"/>
      <c r="BI60" s="130"/>
      <c r="BJ60" s="130"/>
      <c r="BK60" s="130"/>
      <c r="BL60" s="130"/>
      <c r="BM60" s="130"/>
      <c r="BN60" s="130"/>
      <c r="BO60" s="130"/>
      <c r="BP60" s="130"/>
      <c r="BQ60" s="130"/>
      <c r="BR60" s="130"/>
      <c r="BS60" s="130"/>
      <c r="BT60" s="130"/>
      <c r="BU60" s="130"/>
      <c r="BV60" s="130"/>
      <c r="BW60" s="130"/>
      <c r="BX60" s="130"/>
      <c r="BY60" s="130"/>
      <c r="BZ60" s="130"/>
      <c r="CA60" s="130"/>
      <c r="CB60" s="130"/>
      <c r="CC60" s="130"/>
      <c r="CD60" s="130"/>
      <c r="CE60" s="130"/>
      <c r="CF60" s="130"/>
      <c r="CG60" s="130"/>
      <c r="CH60" s="130"/>
      <c r="CI60" s="130"/>
      <c r="CJ60" s="130"/>
      <c r="CK60" s="130"/>
      <c r="CL60" s="130"/>
      <c r="CM60" s="130"/>
      <c r="CN60" s="130"/>
      <c r="CO60" s="130"/>
      <c r="CP60" s="130"/>
      <c r="CQ60" s="131"/>
    </row>
    <row r="61" spans="1:95" ht="50.25" customHeight="1">
      <c r="A61" s="128" t="s">
        <v>273</v>
      </c>
      <c r="B61" s="129" t="s">
        <v>274</v>
      </c>
      <c r="C61" s="130"/>
      <c r="D61" s="148"/>
      <c r="E61" s="149"/>
      <c r="F61" s="149"/>
      <c r="G61" s="150"/>
      <c r="H61" s="130"/>
      <c r="I61" s="130"/>
      <c r="J61" s="151"/>
      <c r="K61" s="130"/>
      <c r="L61" s="130"/>
      <c r="M61" s="150"/>
      <c r="N61" s="130"/>
      <c r="O61" s="130"/>
      <c r="P61" s="130"/>
      <c r="Q61" s="130"/>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130"/>
      <c r="AS61" s="130"/>
      <c r="AT61" s="130"/>
      <c r="AU61" s="130"/>
      <c r="AV61" s="130"/>
      <c r="AW61" s="130"/>
      <c r="AX61" s="130"/>
      <c r="AY61" s="130"/>
      <c r="AZ61" s="130"/>
      <c r="BA61" s="130"/>
      <c r="BB61" s="130"/>
      <c r="BC61" s="130"/>
      <c r="BD61" s="130"/>
      <c r="BE61" s="130"/>
      <c r="BF61" s="130"/>
      <c r="BG61" s="130"/>
      <c r="BH61" s="130"/>
      <c r="BI61" s="130"/>
      <c r="BJ61" s="130"/>
      <c r="BK61" s="130"/>
      <c r="BL61" s="130"/>
      <c r="BM61" s="130"/>
      <c r="BN61" s="130"/>
      <c r="BO61" s="130"/>
      <c r="BP61" s="130"/>
      <c r="BQ61" s="130"/>
      <c r="BR61" s="130"/>
      <c r="BS61" s="130"/>
      <c r="BT61" s="130"/>
      <c r="BU61" s="130"/>
      <c r="BV61" s="130"/>
      <c r="BW61" s="130"/>
      <c r="BX61" s="130"/>
      <c r="BY61" s="130"/>
      <c r="BZ61" s="130"/>
      <c r="CA61" s="130"/>
      <c r="CB61" s="130"/>
      <c r="CC61" s="130"/>
      <c r="CD61" s="130"/>
      <c r="CE61" s="130"/>
      <c r="CF61" s="130"/>
      <c r="CG61" s="130"/>
      <c r="CH61" s="130"/>
      <c r="CI61" s="130"/>
      <c r="CJ61" s="130"/>
      <c r="CK61" s="130"/>
      <c r="CL61" s="130"/>
      <c r="CM61" s="130"/>
      <c r="CN61" s="130"/>
      <c r="CO61" s="130"/>
      <c r="CP61" s="130"/>
      <c r="CQ61" s="131"/>
    </row>
    <row r="62" spans="1:95" ht="50.25" customHeight="1">
      <c r="A62" s="128" t="s">
        <v>275</v>
      </c>
      <c r="B62" s="129" t="s">
        <v>276</v>
      </c>
      <c r="C62" s="130"/>
      <c r="D62" s="148"/>
      <c r="E62" s="149"/>
      <c r="F62" s="149"/>
      <c r="G62" s="150"/>
      <c r="H62" s="130"/>
      <c r="I62" s="130"/>
      <c r="J62" s="151"/>
      <c r="K62" s="130"/>
      <c r="L62" s="130"/>
      <c r="M62" s="150"/>
      <c r="N62" s="130"/>
      <c r="O62" s="130"/>
      <c r="P62" s="130"/>
      <c r="Q62" s="130"/>
      <c r="R62" s="130"/>
      <c r="S62" s="130"/>
      <c r="T62" s="130"/>
      <c r="U62" s="130"/>
      <c r="V62" s="130"/>
      <c r="W62" s="130"/>
      <c r="X62" s="130"/>
      <c r="Y62" s="130"/>
      <c r="Z62" s="130"/>
      <c r="AA62" s="130"/>
      <c r="AB62" s="130"/>
      <c r="AC62" s="130"/>
      <c r="AD62" s="130"/>
      <c r="AE62" s="130"/>
      <c r="AF62" s="130"/>
      <c r="AG62" s="130"/>
      <c r="AH62" s="130"/>
      <c r="AI62" s="130"/>
      <c r="AJ62" s="130"/>
      <c r="AK62" s="130"/>
      <c r="AL62" s="130"/>
      <c r="AM62" s="130"/>
      <c r="AN62" s="130"/>
      <c r="AO62" s="130"/>
      <c r="AP62" s="130"/>
      <c r="AQ62" s="130"/>
      <c r="AR62" s="130"/>
      <c r="AS62" s="130"/>
      <c r="AT62" s="130"/>
      <c r="AU62" s="130"/>
      <c r="AV62" s="130"/>
      <c r="AW62" s="130"/>
      <c r="AX62" s="130"/>
      <c r="AY62" s="130"/>
      <c r="AZ62" s="130"/>
      <c r="BA62" s="130"/>
      <c r="BB62" s="130"/>
      <c r="BC62" s="130"/>
      <c r="BD62" s="130"/>
      <c r="BE62" s="130"/>
      <c r="BF62" s="130"/>
      <c r="BG62" s="130"/>
      <c r="BH62" s="130"/>
      <c r="BI62" s="130"/>
      <c r="BJ62" s="130"/>
      <c r="BK62" s="130"/>
      <c r="BL62" s="130"/>
      <c r="BM62" s="130"/>
      <c r="BN62" s="130"/>
      <c r="BO62" s="130"/>
      <c r="BP62" s="130"/>
      <c r="BQ62" s="130"/>
      <c r="BR62" s="130"/>
      <c r="BS62" s="130"/>
      <c r="BT62" s="130"/>
      <c r="BU62" s="130"/>
      <c r="BV62" s="130"/>
      <c r="BW62" s="130"/>
      <c r="BX62" s="130"/>
      <c r="BY62" s="130"/>
      <c r="BZ62" s="130"/>
      <c r="CA62" s="130"/>
      <c r="CB62" s="130"/>
      <c r="CC62" s="130"/>
      <c r="CD62" s="130"/>
      <c r="CE62" s="130"/>
      <c r="CF62" s="130"/>
      <c r="CG62" s="130"/>
      <c r="CH62" s="130"/>
      <c r="CI62" s="130"/>
      <c r="CJ62" s="130"/>
      <c r="CK62" s="130"/>
      <c r="CL62" s="130"/>
      <c r="CM62" s="130"/>
      <c r="CN62" s="130"/>
      <c r="CO62" s="130"/>
      <c r="CP62" s="130"/>
      <c r="CQ62" s="131"/>
    </row>
    <row r="63" spans="1:95" ht="50.25" customHeight="1">
      <c r="A63" s="128" t="s">
        <v>277</v>
      </c>
      <c r="B63" s="129" t="s">
        <v>278</v>
      </c>
      <c r="C63" s="130"/>
      <c r="D63" s="148"/>
      <c r="E63" s="149"/>
      <c r="F63" s="149"/>
      <c r="G63" s="150"/>
      <c r="H63" s="130"/>
      <c r="I63" s="130"/>
      <c r="J63" s="151"/>
      <c r="K63" s="130"/>
      <c r="L63" s="130"/>
      <c r="M63" s="150"/>
      <c r="N63" s="130"/>
      <c r="O63" s="130"/>
      <c r="P63" s="130"/>
      <c r="Q63" s="130"/>
      <c r="R63" s="130"/>
      <c r="S63" s="130"/>
      <c r="T63" s="130"/>
      <c r="U63" s="130"/>
      <c r="V63" s="130"/>
      <c r="W63" s="130"/>
      <c r="X63" s="130"/>
      <c r="Y63" s="130"/>
      <c r="Z63" s="130"/>
      <c r="AA63" s="130"/>
      <c r="AB63" s="130"/>
      <c r="AC63" s="130"/>
      <c r="AD63" s="130"/>
      <c r="AE63" s="130"/>
      <c r="AF63" s="130"/>
      <c r="AG63" s="130"/>
      <c r="AH63" s="130"/>
      <c r="AI63" s="130"/>
      <c r="AJ63" s="130"/>
      <c r="AK63" s="130"/>
      <c r="AL63" s="130"/>
      <c r="AM63" s="130"/>
      <c r="AN63" s="130"/>
      <c r="AO63" s="130"/>
      <c r="AP63" s="130"/>
      <c r="AQ63" s="130"/>
      <c r="AR63" s="130"/>
      <c r="AS63" s="130"/>
      <c r="AT63" s="130"/>
      <c r="AU63" s="130"/>
      <c r="AV63" s="130"/>
      <c r="AW63" s="130"/>
      <c r="AX63" s="130"/>
      <c r="AY63" s="130"/>
      <c r="AZ63" s="130"/>
      <c r="BA63" s="130"/>
      <c r="BB63" s="130"/>
      <c r="BC63" s="130"/>
      <c r="BD63" s="130"/>
      <c r="BE63" s="130"/>
      <c r="BF63" s="130"/>
      <c r="BG63" s="130"/>
      <c r="BH63" s="130"/>
      <c r="BI63" s="130"/>
      <c r="BJ63" s="130"/>
      <c r="BK63" s="130"/>
      <c r="BL63" s="130"/>
      <c r="BM63" s="130"/>
      <c r="BN63" s="130"/>
      <c r="BO63" s="130"/>
      <c r="BP63" s="130"/>
      <c r="BQ63" s="130"/>
      <c r="BR63" s="130"/>
      <c r="BS63" s="130"/>
      <c r="BT63" s="130"/>
      <c r="BU63" s="130"/>
      <c r="BV63" s="130"/>
      <c r="BW63" s="130"/>
      <c r="BX63" s="130"/>
      <c r="BY63" s="130"/>
      <c r="BZ63" s="130"/>
      <c r="CA63" s="130"/>
      <c r="CB63" s="130"/>
      <c r="CC63" s="130"/>
      <c r="CD63" s="130"/>
      <c r="CE63" s="130"/>
      <c r="CF63" s="130"/>
      <c r="CG63" s="130"/>
      <c r="CH63" s="130"/>
      <c r="CI63" s="130"/>
      <c r="CJ63" s="130"/>
      <c r="CK63" s="130"/>
      <c r="CL63" s="130"/>
      <c r="CM63" s="130"/>
      <c r="CN63" s="130"/>
      <c r="CO63" s="130"/>
      <c r="CP63" s="130"/>
      <c r="CQ63" s="131"/>
    </row>
    <row r="64" spans="1:95" ht="50.25" customHeight="1">
      <c r="A64" s="128" t="s">
        <v>279</v>
      </c>
      <c r="B64" s="129" t="s">
        <v>280</v>
      </c>
      <c r="C64" s="130"/>
      <c r="D64" s="148"/>
      <c r="E64" s="149"/>
      <c r="F64" s="149"/>
      <c r="G64" s="150"/>
      <c r="H64" s="130"/>
      <c r="I64" s="130"/>
      <c r="J64" s="151"/>
      <c r="K64" s="130"/>
      <c r="L64" s="130"/>
      <c r="M64" s="15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0"/>
      <c r="AV64" s="130"/>
      <c r="AW64" s="130"/>
      <c r="AX64" s="130"/>
      <c r="AY64" s="130"/>
      <c r="AZ64" s="130"/>
      <c r="BA64" s="130"/>
      <c r="BB64" s="130"/>
      <c r="BC64" s="130"/>
      <c r="BD64" s="130"/>
      <c r="BE64" s="130"/>
      <c r="BF64" s="130"/>
      <c r="BG64" s="130"/>
      <c r="BH64" s="130"/>
      <c r="BI64" s="130"/>
      <c r="BJ64" s="130"/>
      <c r="BK64" s="130"/>
      <c r="BL64" s="130"/>
      <c r="BM64" s="130"/>
      <c r="BN64" s="130"/>
      <c r="BO64" s="130"/>
      <c r="BP64" s="130"/>
      <c r="BQ64" s="130"/>
      <c r="BR64" s="130"/>
      <c r="BS64" s="130"/>
      <c r="BT64" s="130"/>
      <c r="BU64" s="130"/>
      <c r="BV64" s="130"/>
      <c r="BW64" s="130"/>
      <c r="BX64" s="130"/>
      <c r="BY64" s="130"/>
      <c r="BZ64" s="130"/>
      <c r="CA64" s="130"/>
      <c r="CB64" s="130"/>
      <c r="CC64" s="130"/>
      <c r="CD64" s="130"/>
      <c r="CE64" s="130"/>
      <c r="CF64" s="130"/>
      <c r="CG64" s="130"/>
      <c r="CH64" s="130"/>
      <c r="CI64" s="130"/>
      <c r="CJ64" s="130"/>
      <c r="CK64" s="130"/>
      <c r="CL64" s="130"/>
      <c r="CM64" s="130"/>
      <c r="CN64" s="130"/>
      <c r="CO64" s="130"/>
      <c r="CP64" s="130"/>
      <c r="CQ64" s="131"/>
    </row>
    <row r="65" spans="1:95" ht="50.25" customHeight="1">
      <c r="A65" s="128" t="s">
        <v>281</v>
      </c>
      <c r="B65" s="129" t="s">
        <v>282</v>
      </c>
      <c r="C65" s="130"/>
      <c r="D65" s="148"/>
      <c r="E65" s="149"/>
      <c r="F65" s="149"/>
      <c r="G65" s="150"/>
      <c r="H65" s="130"/>
      <c r="I65" s="130"/>
      <c r="J65" s="151"/>
      <c r="K65" s="130"/>
      <c r="L65" s="130"/>
      <c r="M65" s="15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1"/>
    </row>
    <row r="66" spans="1:95" ht="50.25" customHeight="1">
      <c r="A66" s="123" t="s">
        <v>283</v>
      </c>
      <c r="B66" s="124" t="s">
        <v>284</v>
      </c>
      <c r="C66" s="125"/>
      <c r="D66" s="152"/>
      <c r="E66" s="153"/>
      <c r="F66" s="153"/>
      <c r="G66" s="154"/>
      <c r="H66" s="125"/>
      <c r="I66" s="125"/>
      <c r="J66" s="155"/>
      <c r="K66" s="125"/>
      <c r="L66" s="125"/>
      <c r="M66" s="154"/>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125"/>
      <c r="AZ66" s="125"/>
      <c r="BA66" s="125"/>
      <c r="BB66" s="125"/>
      <c r="BC66" s="125"/>
      <c r="BD66" s="125"/>
      <c r="BE66" s="125"/>
      <c r="BF66" s="125"/>
      <c r="BG66" s="125"/>
      <c r="BH66" s="125"/>
      <c r="BI66" s="125"/>
      <c r="BJ66" s="125"/>
      <c r="BK66" s="125"/>
      <c r="BL66" s="125"/>
      <c r="BM66" s="125">
        <f>BM67+BM68</f>
        <v>0</v>
      </c>
      <c r="BN66" s="125">
        <f t="shared" ref="BN66:CP66" si="44">BN67+BN68</f>
        <v>0</v>
      </c>
      <c r="BO66" s="125">
        <f t="shared" si="44"/>
        <v>0</v>
      </c>
      <c r="BP66" s="125">
        <f t="shared" si="44"/>
        <v>0</v>
      </c>
      <c r="BQ66" s="125">
        <f t="shared" si="44"/>
        <v>0</v>
      </c>
      <c r="BR66" s="125">
        <f t="shared" si="44"/>
        <v>0</v>
      </c>
      <c r="BS66" s="125">
        <f t="shared" si="44"/>
        <v>0</v>
      </c>
      <c r="BT66" s="125">
        <f t="shared" si="44"/>
        <v>0</v>
      </c>
      <c r="BU66" s="125">
        <f t="shared" si="44"/>
        <v>0</v>
      </c>
      <c r="BV66" s="125">
        <f t="shared" si="44"/>
        <v>0</v>
      </c>
      <c r="BW66" s="125">
        <f t="shared" si="44"/>
        <v>0</v>
      </c>
      <c r="BX66" s="125">
        <f t="shared" si="44"/>
        <v>0</v>
      </c>
      <c r="BY66" s="125">
        <f t="shared" si="44"/>
        <v>0</v>
      </c>
      <c r="BZ66" s="125">
        <f t="shared" si="44"/>
        <v>0</v>
      </c>
      <c r="CA66" s="125">
        <f t="shared" si="44"/>
        <v>0</v>
      </c>
      <c r="CB66" s="125">
        <f t="shared" si="44"/>
        <v>0</v>
      </c>
      <c r="CC66" s="125">
        <f t="shared" si="44"/>
        <v>0</v>
      </c>
      <c r="CD66" s="125">
        <f t="shared" si="44"/>
        <v>0</v>
      </c>
      <c r="CE66" s="125">
        <f t="shared" si="44"/>
        <v>0</v>
      </c>
      <c r="CF66" s="125">
        <f t="shared" si="44"/>
        <v>0</v>
      </c>
      <c r="CG66" s="125">
        <f t="shared" si="44"/>
        <v>0</v>
      </c>
      <c r="CH66" s="125">
        <f t="shared" si="44"/>
        <v>0</v>
      </c>
      <c r="CI66" s="125">
        <f t="shared" si="44"/>
        <v>0</v>
      </c>
      <c r="CJ66" s="125">
        <f t="shared" si="44"/>
        <v>0</v>
      </c>
      <c r="CK66" s="125">
        <f t="shared" si="44"/>
        <v>0</v>
      </c>
      <c r="CL66" s="125">
        <f t="shared" si="44"/>
        <v>0</v>
      </c>
      <c r="CM66" s="125">
        <f t="shared" si="44"/>
        <v>0</v>
      </c>
      <c r="CN66" s="125">
        <f t="shared" si="44"/>
        <v>0</v>
      </c>
      <c r="CO66" s="125">
        <f t="shared" si="44"/>
        <v>0</v>
      </c>
      <c r="CP66" s="125">
        <f t="shared" si="44"/>
        <v>0</v>
      </c>
      <c r="CQ66" s="125"/>
    </row>
    <row r="67" spans="1:95" ht="50.25" customHeight="1">
      <c r="A67" s="128" t="s">
        <v>285</v>
      </c>
      <c r="B67" s="129" t="s">
        <v>286</v>
      </c>
      <c r="C67" s="130"/>
      <c r="D67" s="148"/>
      <c r="E67" s="149"/>
      <c r="F67" s="149"/>
      <c r="G67" s="150"/>
      <c r="H67" s="130"/>
      <c r="I67" s="130"/>
      <c r="J67" s="151"/>
      <c r="K67" s="130"/>
      <c r="L67" s="130"/>
      <c r="M67" s="15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c r="AY67" s="130"/>
      <c r="AZ67" s="130"/>
      <c r="BA67" s="130"/>
      <c r="BB67" s="130"/>
      <c r="BC67" s="130"/>
      <c r="BD67" s="130"/>
      <c r="BE67" s="130"/>
      <c r="BF67" s="130"/>
      <c r="BG67" s="130"/>
      <c r="BH67" s="130"/>
      <c r="BI67" s="130"/>
      <c r="BJ67" s="130"/>
      <c r="BK67" s="130"/>
      <c r="BL67" s="130"/>
      <c r="BM67" s="130"/>
      <c r="BN67" s="130"/>
      <c r="BO67" s="130"/>
      <c r="BP67" s="130"/>
      <c r="BQ67" s="130"/>
      <c r="BR67" s="130"/>
      <c r="BS67" s="130"/>
      <c r="BT67" s="130"/>
      <c r="BU67" s="130"/>
      <c r="BV67" s="130"/>
      <c r="BW67" s="130"/>
      <c r="BX67" s="130"/>
      <c r="BY67" s="130"/>
      <c r="BZ67" s="130"/>
      <c r="CA67" s="130"/>
      <c r="CB67" s="130"/>
      <c r="CC67" s="130"/>
      <c r="CD67" s="130"/>
      <c r="CE67" s="130"/>
      <c r="CF67" s="130"/>
      <c r="CG67" s="130"/>
      <c r="CH67" s="130"/>
      <c r="CI67" s="130"/>
      <c r="CJ67" s="130"/>
      <c r="CK67" s="130"/>
      <c r="CL67" s="130"/>
      <c r="CM67" s="130"/>
      <c r="CN67" s="130"/>
      <c r="CO67" s="130"/>
      <c r="CP67" s="130"/>
      <c r="CQ67" s="131"/>
    </row>
    <row r="68" spans="1:95" ht="50.25" customHeight="1">
      <c r="A68" s="128" t="s">
        <v>287</v>
      </c>
      <c r="B68" s="129" t="s">
        <v>288</v>
      </c>
      <c r="C68" s="130"/>
      <c r="D68" s="148"/>
      <c r="E68" s="149"/>
      <c r="F68" s="149"/>
      <c r="G68" s="150"/>
      <c r="H68" s="130"/>
      <c r="I68" s="130"/>
      <c r="J68" s="151"/>
      <c r="K68" s="130"/>
      <c r="L68" s="130"/>
      <c r="M68" s="15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0"/>
      <c r="AQ68" s="130"/>
      <c r="AR68" s="130"/>
      <c r="AS68" s="130"/>
      <c r="AT68" s="130"/>
      <c r="AU68" s="130"/>
      <c r="AV68" s="130"/>
      <c r="AW68" s="130"/>
      <c r="AX68" s="130"/>
      <c r="AY68" s="130"/>
      <c r="AZ68" s="130"/>
      <c r="BA68" s="130"/>
      <c r="BB68" s="130"/>
      <c r="BC68" s="130"/>
      <c r="BD68" s="130"/>
      <c r="BE68" s="130"/>
      <c r="BF68" s="130"/>
      <c r="BG68" s="130"/>
      <c r="BH68" s="130"/>
      <c r="BI68" s="130"/>
      <c r="BJ68" s="130"/>
      <c r="BK68" s="130"/>
      <c r="BL68" s="130"/>
      <c r="BM68" s="130"/>
      <c r="BN68" s="130"/>
      <c r="BO68" s="130"/>
      <c r="BP68" s="130"/>
      <c r="BQ68" s="130"/>
      <c r="BR68" s="130"/>
      <c r="BS68" s="130"/>
      <c r="BT68" s="130"/>
      <c r="BU68" s="130"/>
      <c r="BV68" s="130"/>
      <c r="BW68" s="130"/>
      <c r="BX68" s="130"/>
      <c r="BY68" s="130"/>
      <c r="BZ68" s="130"/>
      <c r="CA68" s="130"/>
      <c r="CB68" s="130"/>
      <c r="CC68" s="130"/>
      <c r="CD68" s="130"/>
      <c r="CE68" s="130"/>
      <c r="CF68" s="130"/>
      <c r="CG68" s="130"/>
      <c r="CH68" s="130"/>
      <c r="CI68" s="130"/>
      <c r="CJ68" s="130"/>
      <c r="CK68" s="130"/>
      <c r="CL68" s="130"/>
      <c r="CM68" s="130"/>
      <c r="CN68" s="130"/>
      <c r="CO68" s="130"/>
      <c r="CP68" s="130"/>
      <c r="CQ68" s="131"/>
    </row>
    <row r="69" spans="1:95" ht="50.25" customHeight="1">
      <c r="A69" s="133" t="s">
        <v>289</v>
      </c>
      <c r="B69" s="134" t="s">
        <v>290</v>
      </c>
      <c r="C69" s="121"/>
      <c r="D69" s="156"/>
      <c r="E69" s="157"/>
      <c r="F69" s="157"/>
      <c r="G69" s="158"/>
      <c r="H69" s="121"/>
      <c r="I69" s="121"/>
      <c r="J69" s="159"/>
      <c r="K69" s="121"/>
      <c r="L69" s="121"/>
      <c r="M69" s="158"/>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1"/>
      <c r="AY69" s="121"/>
      <c r="AZ69" s="121"/>
      <c r="BA69" s="121"/>
      <c r="BB69" s="121"/>
      <c r="BC69" s="121"/>
      <c r="BD69" s="121"/>
      <c r="BE69" s="121"/>
      <c r="BF69" s="121"/>
      <c r="BG69" s="121"/>
      <c r="BH69" s="121"/>
      <c r="BI69" s="121"/>
      <c r="BJ69" s="121"/>
      <c r="BK69" s="121"/>
      <c r="BL69" s="121"/>
      <c r="BM69" s="121">
        <f>BM70+BM71</f>
        <v>0</v>
      </c>
      <c r="BN69" s="121">
        <f t="shared" ref="BN69:CP69" si="45">BN70+BN71</f>
        <v>0</v>
      </c>
      <c r="BO69" s="121">
        <f t="shared" si="45"/>
        <v>0</v>
      </c>
      <c r="BP69" s="121">
        <f t="shared" si="45"/>
        <v>0</v>
      </c>
      <c r="BQ69" s="121">
        <f t="shared" si="45"/>
        <v>0</v>
      </c>
      <c r="BR69" s="121">
        <f t="shared" si="45"/>
        <v>0</v>
      </c>
      <c r="BS69" s="121">
        <f t="shared" si="45"/>
        <v>0</v>
      </c>
      <c r="BT69" s="121">
        <f t="shared" si="45"/>
        <v>0</v>
      </c>
      <c r="BU69" s="121">
        <f t="shared" si="45"/>
        <v>0</v>
      </c>
      <c r="BV69" s="121">
        <f t="shared" si="45"/>
        <v>0</v>
      </c>
      <c r="BW69" s="121">
        <f t="shared" si="45"/>
        <v>0</v>
      </c>
      <c r="BX69" s="121">
        <f t="shared" si="45"/>
        <v>0</v>
      </c>
      <c r="BY69" s="121">
        <f t="shared" si="45"/>
        <v>0</v>
      </c>
      <c r="BZ69" s="121">
        <f t="shared" si="45"/>
        <v>0</v>
      </c>
      <c r="CA69" s="121">
        <f t="shared" si="45"/>
        <v>0</v>
      </c>
      <c r="CB69" s="121">
        <f t="shared" si="45"/>
        <v>0</v>
      </c>
      <c r="CC69" s="121">
        <f t="shared" si="45"/>
        <v>0</v>
      </c>
      <c r="CD69" s="121">
        <f t="shared" si="45"/>
        <v>0</v>
      </c>
      <c r="CE69" s="121">
        <f t="shared" si="45"/>
        <v>0</v>
      </c>
      <c r="CF69" s="121">
        <f t="shared" si="45"/>
        <v>0</v>
      </c>
      <c r="CG69" s="121">
        <f t="shared" si="45"/>
        <v>0</v>
      </c>
      <c r="CH69" s="121">
        <f t="shared" si="45"/>
        <v>0</v>
      </c>
      <c r="CI69" s="121">
        <f t="shared" si="45"/>
        <v>0</v>
      </c>
      <c r="CJ69" s="121">
        <f t="shared" si="45"/>
        <v>0</v>
      </c>
      <c r="CK69" s="121">
        <f t="shared" si="45"/>
        <v>0</v>
      </c>
      <c r="CL69" s="121">
        <f t="shared" si="45"/>
        <v>0</v>
      </c>
      <c r="CM69" s="121">
        <f t="shared" si="45"/>
        <v>0</v>
      </c>
      <c r="CN69" s="121">
        <f t="shared" si="45"/>
        <v>0</v>
      </c>
      <c r="CO69" s="121">
        <f t="shared" si="45"/>
        <v>0</v>
      </c>
      <c r="CP69" s="121">
        <f t="shared" si="45"/>
        <v>0</v>
      </c>
      <c r="CQ69" s="120"/>
    </row>
    <row r="70" spans="1:95" ht="50.25" customHeight="1">
      <c r="A70" s="123" t="s">
        <v>232</v>
      </c>
      <c r="B70" s="124" t="s">
        <v>291</v>
      </c>
      <c r="C70" s="125"/>
      <c r="D70" s="152"/>
      <c r="E70" s="153"/>
      <c r="F70" s="153"/>
      <c r="G70" s="154"/>
      <c r="H70" s="125"/>
      <c r="I70" s="125"/>
      <c r="J70" s="155"/>
      <c r="K70" s="125"/>
      <c r="L70" s="125"/>
      <c r="M70" s="154"/>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125"/>
      <c r="AZ70" s="125"/>
      <c r="BA70" s="125"/>
      <c r="BB70" s="125"/>
      <c r="BC70" s="125"/>
      <c r="BD70" s="125"/>
      <c r="BE70" s="125"/>
      <c r="BF70" s="125"/>
      <c r="BG70" s="125"/>
      <c r="BH70" s="125"/>
      <c r="BI70" s="125"/>
      <c r="BJ70" s="125"/>
      <c r="BK70" s="125"/>
      <c r="BL70" s="125"/>
      <c r="BM70" s="125"/>
      <c r="BN70" s="125"/>
      <c r="BO70" s="125"/>
      <c r="BP70" s="125"/>
      <c r="BQ70" s="125"/>
      <c r="BR70" s="125"/>
      <c r="BS70" s="125"/>
      <c r="BT70" s="125"/>
      <c r="BU70" s="125"/>
      <c r="BV70" s="125"/>
      <c r="BW70" s="125"/>
      <c r="BX70" s="125"/>
      <c r="BY70" s="125"/>
      <c r="BZ70" s="125"/>
      <c r="CA70" s="125"/>
      <c r="CB70" s="125"/>
      <c r="CC70" s="125"/>
      <c r="CD70" s="125"/>
      <c r="CE70" s="125"/>
      <c r="CF70" s="125"/>
      <c r="CG70" s="125"/>
      <c r="CH70" s="125"/>
      <c r="CI70" s="125"/>
      <c r="CJ70" s="125"/>
      <c r="CK70" s="125"/>
      <c r="CL70" s="125"/>
      <c r="CM70" s="125"/>
      <c r="CN70" s="125"/>
      <c r="CO70" s="125"/>
      <c r="CP70" s="125"/>
      <c r="CQ70" s="126"/>
    </row>
    <row r="71" spans="1:95" ht="50.25" customHeight="1">
      <c r="A71" s="123" t="s">
        <v>234</v>
      </c>
      <c r="B71" s="124" t="s">
        <v>292</v>
      </c>
      <c r="C71" s="125"/>
      <c r="D71" s="152"/>
      <c r="E71" s="153"/>
      <c r="F71" s="153"/>
      <c r="G71" s="154"/>
      <c r="H71" s="125"/>
      <c r="I71" s="125"/>
      <c r="J71" s="155"/>
      <c r="K71" s="125"/>
      <c r="L71" s="125"/>
      <c r="M71" s="154"/>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125"/>
      <c r="AZ71" s="125"/>
      <c r="BA71" s="125"/>
      <c r="BB71" s="125"/>
      <c r="BC71" s="125"/>
      <c r="BD71" s="125"/>
      <c r="BE71" s="125"/>
      <c r="BF71" s="125"/>
      <c r="BG71" s="125"/>
      <c r="BH71" s="125"/>
      <c r="BI71" s="125"/>
      <c r="BJ71" s="125"/>
      <c r="BK71" s="125"/>
      <c r="BL71" s="125"/>
      <c r="BM71" s="125"/>
      <c r="BN71" s="125"/>
      <c r="BO71" s="125"/>
      <c r="BP71" s="125"/>
      <c r="BQ71" s="125"/>
      <c r="BR71" s="125"/>
      <c r="BS71" s="125"/>
      <c r="BT71" s="125"/>
      <c r="BU71" s="125"/>
      <c r="BV71" s="125"/>
      <c r="BW71" s="125"/>
      <c r="BX71" s="125"/>
      <c r="BY71" s="125"/>
      <c r="BZ71" s="125"/>
      <c r="CA71" s="125"/>
      <c r="CB71" s="125"/>
      <c r="CC71" s="125"/>
      <c r="CD71" s="125"/>
      <c r="CE71" s="125"/>
      <c r="CF71" s="125"/>
      <c r="CG71" s="125"/>
      <c r="CH71" s="125"/>
      <c r="CI71" s="125"/>
      <c r="CJ71" s="125"/>
      <c r="CK71" s="125"/>
      <c r="CL71" s="125"/>
      <c r="CM71" s="125"/>
      <c r="CN71" s="125"/>
      <c r="CO71" s="125"/>
      <c r="CP71" s="125"/>
      <c r="CQ71" s="126"/>
    </row>
    <row r="72" spans="1:95" ht="50.25" customHeight="1">
      <c r="A72" s="133" t="s">
        <v>293</v>
      </c>
      <c r="B72" s="134" t="s">
        <v>294</v>
      </c>
      <c r="C72" s="121"/>
      <c r="D72" s="156"/>
      <c r="E72" s="157"/>
      <c r="F72" s="157"/>
      <c r="G72" s="158"/>
      <c r="H72" s="121"/>
      <c r="I72" s="121"/>
      <c r="J72" s="159"/>
      <c r="K72" s="121"/>
      <c r="L72" s="121"/>
      <c r="M72" s="158"/>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c r="AS72" s="121"/>
      <c r="AT72" s="121"/>
      <c r="AU72" s="121"/>
      <c r="AV72" s="121"/>
      <c r="AW72" s="121"/>
      <c r="AX72" s="121"/>
      <c r="AY72" s="121"/>
      <c r="AZ72" s="121"/>
      <c r="BA72" s="121"/>
      <c r="BB72" s="121"/>
      <c r="BC72" s="121"/>
      <c r="BD72" s="121"/>
      <c r="BE72" s="121"/>
      <c r="BF72" s="121"/>
      <c r="BG72" s="121"/>
      <c r="BH72" s="121"/>
      <c r="BI72" s="121"/>
      <c r="BJ72" s="121"/>
      <c r="BK72" s="121"/>
      <c r="BL72" s="121"/>
      <c r="BM72" s="121">
        <v>0</v>
      </c>
      <c r="BN72" s="121">
        <v>0</v>
      </c>
      <c r="BO72" s="121">
        <v>0</v>
      </c>
      <c r="BP72" s="121">
        <v>0</v>
      </c>
      <c r="BQ72" s="121">
        <v>0</v>
      </c>
      <c r="BR72" s="121">
        <v>0</v>
      </c>
      <c r="BS72" s="121">
        <v>0</v>
      </c>
      <c r="BT72" s="121">
        <v>0</v>
      </c>
      <c r="BU72" s="121">
        <v>0</v>
      </c>
      <c r="BV72" s="121">
        <v>0</v>
      </c>
      <c r="BW72" s="121">
        <v>0</v>
      </c>
      <c r="BX72" s="121">
        <v>0</v>
      </c>
      <c r="BY72" s="121">
        <v>0</v>
      </c>
      <c r="BZ72" s="121">
        <v>0</v>
      </c>
      <c r="CA72" s="121">
        <v>0</v>
      </c>
      <c r="CB72" s="121">
        <v>0</v>
      </c>
      <c r="CC72" s="121">
        <v>0</v>
      </c>
      <c r="CD72" s="121">
        <v>0</v>
      </c>
      <c r="CE72" s="121">
        <v>0</v>
      </c>
      <c r="CF72" s="121">
        <v>0</v>
      </c>
      <c r="CG72" s="121">
        <v>0</v>
      </c>
      <c r="CH72" s="121">
        <v>0</v>
      </c>
      <c r="CI72" s="121">
        <v>0</v>
      </c>
      <c r="CJ72" s="121">
        <v>0</v>
      </c>
      <c r="CK72" s="121">
        <v>0</v>
      </c>
      <c r="CL72" s="121">
        <v>0</v>
      </c>
      <c r="CM72" s="121">
        <v>0</v>
      </c>
      <c r="CN72" s="121">
        <v>0</v>
      </c>
      <c r="CO72" s="121">
        <v>0</v>
      </c>
      <c r="CP72" s="121">
        <v>0</v>
      </c>
      <c r="CQ72" s="120"/>
    </row>
    <row r="73" spans="1:95" ht="50.25" customHeight="1">
      <c r="A73" s="133" t="s">
        <v>295</v>
      </c>
      <c r="B73" s="134" t="s">
        <v>296</v>
      </c>
      <c r="C73" s="121"/>
      <c r="D73" s="156"/>
      <c r="E73" s="157"/>
      <c r="F73" s="157"/>
      <c r="G73" s="158"/>
      <c r="H73" s="121"/>
      <c r="I73" s="121"/>
      <c r="J73" s="159"/>
      <c r="K73" s="121"/>
      <c r="L73" s="121"/>
      <c r="M73" s="158"/>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1"/>
      <c r="AS73" s="121"/>
      <c r="AT73" s="121"/>
      <c r="AU73" s="121"/>
      <c r="AV73" s="121"/>
      <c r="AW73" s="121"/>
      <c r="AX73" s="121"/>
      <c r="AY73" s="121"/>
      <c r="AZ73" s="121"/>
      <c r="BA73" s="121"/>
      <c r="BB73" s="121"/>
      <c r="BC73" s="121"/>
      <c r="BD73" s="121"/>
      <c r="BE73" s="121"/>
      <c r="BF73" s="121"/>
      <c r="BG73" s="121"/>
      <c r="BH73" s="121"/>
      <c r="BI73" s="121"/>
      <c r="BJ73" s="121"/>
      <c r="BK73" s="121"/>
      <c r="BL73" s="121"/>
      <c r="BM73" s="121">
        <v>0</v>
      </c>
      <c r="BN73" s="121">
        <v>0</v>
      </c>
      <c r="BO73" s="121">
        <v>0</v>
      </c>
      <c r="BP73" s="121">
        <v>0</v>
      </c>
      <c r="BQ73" s="121">
        <v>0</v>
      </c>
      <c r="BR73" s="121">
        <v>0</v>
      </c>
      <c r="BS73" s="121">
        <v>0</v>
      </c>
      <c r="BT73" s="121">
        <v>0</v>
      </c>
      <c r="BU73" s="121">
        <v>0</v>
      </c>
      <c r="BV73" s="121">
        <v>0</v>
      </c>
      <c r="BW73" s="121">
        <v>0</v>
      </c>
      <c r="BX73" s="121">
        <v>0</v>
      </c>
      <c r="BY73" s="121">
        <v>0</v>
      </c>
      <c r="BZ73" s="121">
        <v>0</v>
      </c>
      <c r="CA73" s="121">
        <v>0</v>
      </c>
      <c r="CB73" s="121">
        <v>0</v>
      </c>
      <c r="CC73" s="121">
        <v>0</v>
      </c>
      <c r="CD73" s="121">
        <v>0</v>
      </c>
      <c r="CE73" s="121">
        <v>0</v>
      </c>
      <c r="CF73" s="121">
        <v>0</v>
      </c>
      <c r="CG73" s="121">
        <v>0</v>
      </c>
      <c r="CH73" s="121">
        <v>0</v>
      </c>
      <c r="CI73" s="121">
        <v>0</v>
      </c>
      <c r="CJ73" s="121">
        <v>0</v>
      </c>
      <c r="CK73" s="121">
        <v>0</v>
      </c>
      <c r="CL73" s="121">
        <v>0</v>
      </c>
      <c r="CM73" s="121">
        <v>0</v>
      </c>
      <c r="CN73" s="121">
        <v>0</v>
      </c>
      <c r="CO73" s="121">
        <v>0</v>
      </c>
      <c r="CP73" s="121">
        <v>0</v>
      </c>
      <c r="CQ73" s="120"/>
    </row>
    <row r="74" spans="1:95" s="122" customFormat="1" ht="46.5" customHeight="1">
      <c r="A74" s="119" t="s">
        <v>5</v>
      </c>
      <c r="B74" s="120" t="s">
        <v>4</v>
      </c>
      <c r="C74" s="121">
        <v>0</v>
      </c>
      <c r="D74" s="121">
        <v>0</v>
      </c>
      <c r="E74" s="121">
        <v>0</v>
      </c>
      <c r="F74" s="121">
        <v>0</v>
      </c>
      <c r="G74" s="121">
        <v>0</v>
      </c>
      <c r="H74" s="121">
        <f t="shared" si="20"/>
        <v>0.32417620847607709</v>
      </c>
      <c r="I74" s="121">
        <f>SUM(I75:I80)</f>
        <v>2.2951675560106257</v>
      </c>
      <c r="J74" s="121">
        <f t="shared" ref="J74:BU74" si="46">SUM(J75:J80)</f>
        <v>49.210799999999999</v>
      </c>
      <c r="K74" s="121">
        <f t="shared" si="46"/>
        <v>0</v>
      </c>
      <c r="L74" s="121">
        <f t="shared" si="46"/>
        <v>0</v>
      </c>
      <c r="M74" s="121">
        <f t="shared" si="46"/>
        <v>0</v>
      </c>
      <c r="N74" s="121">
        <f t="shared" si="46"/>
        <v>0</v>
      </c>
      <c r="O74" s="121">
        <f t="shared" si="46"/>
        <v>0</v>
      </c>
      <c r="P74" s="121">
        <f t="shared" si="46"/>
        <v>0</v>
      </c>
      <c r="Q74" s="121">
        <f t="shared" si="46"/>
        <v>0</v>
      </c>
      <c r="R74" s="121">
        <f t="shared" si="46"/>
        <v>0</v>
      </c>
      <c r="S74" s="121">
        <f t="shared" si="46"/>
        <v>0</v>
      </c>
      <c r="T74" s="121">
        <f t="shared" si="46"/>
        <v>2.2949842914166494</v>
      </c>
      <c r="U74" s="121">
        <f t="shared" si="46"/>
        <v>0</v>
      </c>
      <c r="V74" s="121">
        <f t="shared" si="46"/>
        <v>2.2949842914166494</v>
      </c>
      <c r="W74" s="121">
        <f t="shared" si="46"/>
        <v>2.2949842914166494</v>
      </c>
      <c r="X74" s="121">
        <f t="shared" si="46"/>
        <v>0</v>
      </c>
      <c r="Y74" s="121">
        <f t="shared" si="46"/>
        <v>0</v>
      </c>
      <c r="Z74" s="121">
        <f t="shared" si="46"/>
        <v>0</v>
      </c>
      <c r="AA74" s="121">
        <f t="shared" si="46"/>
        <v>0</v>
      </c>
      <c r="AB74" s="121">
        <f t="shared" si="46"/>
        <v>0</v>
      </c>
      <c r="AC74" s="121">
        <f t="shared" si="46"/>
        <v>0</v>
      </c>
      <c r="AD74" s="121">
        <f t="shared" si="46"/>
        <v>0</v>
      </c>
      <c r="AE74" s="121">
        <f t="shared" si="46"/>
        <v>0</v>
      </c>
      <c r="AF74" s="121">
        <f t="shared" si="46"/>
        <v>0</v>
      </c>
      <c r="AG74" s="121">
        <f t="shared" si="46"/>
        <v>0</v>
      </c>
      <c r="AH74" s="121">
        <f t="shared" si="46"/>
        <v>0</v>
      </c>
      <c r="AI74" s="121">
        <f t="shared" si="46"/>
        <v>0.625</v>
      </c>
      <c r="AJ74" s="121">
        <f t="shared" si="46"/>
        <v>0</v>
      </c>
      <c r="AK74" s="121">
        <f t="shared" si="46"/>
        <v>0</v>
      </c>
      <c r="AL74" s="121">
        <f t="shared" si="46"/>
        <v>0.625</v>
      </c>
      <c r="AM74" s="121">
        <f t="shared" si="46"/>
        <v>0</v>
      </c>
      <c r="AN74" s="121">
        <f t="shared" si="46"/>
        <v>0</v>
      </c>
      <c r="AO74" s="121">
        <f t="shared" si="46"/>
        <v>0</v>
      </c>
      <c r="AP74" s="121">
        <f t="shared" si="46"/>
        <v>0</v>
      </c>
      <c r="AQ74" s="121">
        <f t="shared" si="46"/>
        <v>0</v>
      </c>
      <c r="AR74" s="121">
        <f t="shared" si="46"/>
        <v>0</v>
      </c>
      <c r="AS74" s="121">
        <f t="shared" si="46"/>
        <v>0.32200000000000001</v>
      </c>
      <c r="AT74" s="121">
        <f t="shared" si="46"/>
        <v>0</v>
      </c>
      <c r="AU74" s="121">
        <f t="shared" si="46"/>
        <v>0</v>
      </c>
      <c r="AV74" s="121">
        <f t="shared" si="46"/>
        <v>0.32200000000000001</v>
      </c>
      <c r="AW74" s="121">
        <f t="shared" si="46"/>
        <v>0</v>
      </c>
      <c r="AX74" s="121">
        <f t="shared" si="46"/>
        <v>0</v>
      </c>
      <c r="AY74" s="121">
        <f t="shared" si="46"/>
        <v>0</v>
      </c>
      <c r="AZ74" s="121">
        <f t="shared" si="46"/>
        <v>0</v>
      </c>
      <c r="BA74" s="121">
        <f t="shared" si="46"/>
        <v>0</v>
      </c>
      <c r="BB74" s="121">
        <f t="shared" si="46"/>
        <v>0</v>
      </c>
      <c r="BC74" s="121">
        <f t="shared" si="46"/>
        <v>0.215</v>
      </c>
      <c r="BD74" s="121">
        <f t="shared" si="46"/>
        <v>0</v>
      </c>
      <c r="BE74" s="121">
        <f t="shared" si="46"/>
        <v>0</v>
      </c>
      <c r="BF74" s="121">
        <f t="shared" si="46"/>
        <v>0.215</v>
      </c>
      <c r="BG74" s="121">
        <f t="shared" si="46"/>
        <v>0</v>
      </c>
      <c r="BH74" s="121">
        <f t="shared" si="46"/>
        <v>0</v>
      </c>
      <c r="BI74" s="121">
        <f t="shared" si="46"/>
        <v>0</v>
      </c>
      <c r="BJ74" s="121">
        <f t="shared" si="46"/>
        <v>0</v>
      </c>
      <c r="BK74" s="121">
        <f t="shared" si="46"/>
        <v>0</v>
      </c>
      <c r="BL74" s="121">
        <f t="shared" si="46"/>
        <v>0</v>
      </c>
      <c r="BM74" s="121">
        <f t="shared" si="46"/>
        <v>0.34200000000000003</v>
      </c>
      <c r="BN74" s="121">
        <f t="shared" si="46"/>
        <v>0</v>
      </c>
      <c r="BO74" s="121">
        <f t="shared" si="46"/>
        <v>0</v>
      </c>
      <c r="BP74" s="121">
        <f t="shared" si="46"/>
        <v>0.34200000000000003</v>
      </c>
      <c r="BQ74" s="121">
        <f t="shared" si="46"/>
        <v>0</v>
      </c>
      <c r="BR74" s="121">
        <f t="shared" si="46"/>
        <v>0</v>
      </c>
      <c r="BS74" s="121">
        <f t="shared" si="46"/>
        <v>0</v>
      </c>
      <c r="BT74" s="121">
        <f t="shared" si="46"/>
        <v>0</v>
      </c>
      <c r="BU74" s="121">
        <f t="shared" si="46"/>
        <v>0</v>
      </c>
      <c r="BV74" s="121">
        <f t="shared" ref="BV74:CP74" si="47">SUM(BV75:BV80)</f>
        <v>0</v>
      </c>
      <c r="BW74" s="121">
        <f>SUM(BW75:BW81)</f>
        <v>3.6809842914166495</v>
      </c>
      <c r="BX74" s="121">
        <f t="shared" si="47"/>
        <v>0</v>
      </c>
      <c r="BY74" s="121">
        <f t="shared" si="47"/>
        <v>0</v>
      </c>
      <c r="BZ74" s="121">
        <f>SUM(BZ75:BZ81)</f>
        <v>3.6809842914166495</v>
      </c>
      <c r="CA74" s="121">
        <f t="shared" si="47"/>
        <v>0</v>
      </c>
      <c r="CB74" s="121">
        <f t="shared" si="47"/>
        <v>0</v>
      </c>
      <c r="CC74" s="121">
        <f t="shared" si="47"/>
        <v>0</v>
      </c>
      <c r="CD74" s="121">
        <f t="shared" si="47"/>
        <v>0</v>
      </c>
      <c r="CE74" s="121">
        <f t="shared" si="47"/>
        <v>0</v>
      </c>
      <c r="CF74" s="121">
        <f t="shared" si="47"/>
        <v>0</v>
      </c>
      <c r="CG74" s="121">
        <f t="shared" si="47"/>
        <v>2.2949842914166494</v>
      </c>
      <c r="CH74" s="121">
        <f t="shared" si="47"/>
        <v>0</v>
      </c>
      <c r="CI74" s="121">
        <f t="shared" si="47"/>
        <v>0</v>
      </c>
      <c r="CJ74" s="121">
        <f t="shared" si="47"/>
        <v>2.2949842914166494</v>
      </c>
      <c r="CK74" s="121">
        <f t="shared" si="47"/>
        <v>0</v>
      </c>
      <c r="CL74" s="121">
        <f t="shared" si="47"/>
        <v>0</v>
      </c>
      <c r="CM74" s="121">
        <f t="shared" si="47"/>
        <v>0</v>
      </c>
      <c r="CN74" s="121">
        <f t="shared" si="47"/>
        <v>0</v>
      </c>
      <c r="CO74" s="121">
        <f t="shared" si="47"/>
        <v>0</v>
      </c>
      <c r="CP74" s="121">
        <f t="shared" si="47"/>
        <v>0</v>
      </c>
      <c r="CQ74" s="120"/>
    </row>
    <row r="75" spans="1:95" ht="74.25" customHeight="1">
      <c r="A75" s="10" t="s">
        <v>3</v>
      </c>
      <c r="B75" s="39" t="s">
        <v>63</v>
      </c>
      <c r="C75" s="9" t="s">
        <v>64</v>
      </c>
      <c r="D75" s="40" t="s">
        <v>253</v>
      </c>
      <c r="E75" s="160">
        <v>2020</v>
      </c>
      <c r="F75" s="160">
        <v>2020</v>
      </c>
      <c r="G75" s="60" t="s">
        <v>254</v>
      </c>
      <c r="H75" s="140">
        <f t="shared" si="20"/>
        <v>8.8244304549152539E-2</v>
      </c>
      <c r="I75" s="140">
        <v>0.62476967620799995</v>
      </c>
      <c r="J75" s="145">
        <v>8.2018000000000004</v>
      </c>
      <c r="K75" s="140">
        <f t="shared" si="22"/>
        <v>0</v>
      </c>
      <c r="L75" s="140">
        <v>0</v>
      </c>
      <c r="M75" s="141" t="s">
        <v>254</v>
      </c>
      <c r="N75" s="142">
        <v>0</v>
      </c>
      <c r="O75" s="142">
        <v>0</v>
      </c>
      <c r="P75" s="142">
        <v>0</v>
      </c>
      <c r="Q75" s="142">
        <v>0</v>
      </c>
      <c r="R75" s="142">
        <v>0</v>
      </c>
      <c r="S75" s="142">
        <v>0</v>
      </c>
      <c r="T75" s="140">
        <f>O75+V75</f>
        <v>0.625</v>
      </c>
      <c r="U75" s="140">
        <v>0</v>
      </c>
      <c r="V75" s="142">
        <f>Y75+AI75+AS75+BC75+BM75+BW75</f>
        <v>0.625</v>
      </c>
      <c r="W75" s="142">
        <f>AI75+AS75+BC75+BM75+BW75</f>
        <v>0.625</v>
      </c>
      <c r="X75" s="142">
        <f>AN75+AX75+BH75+CB75+BR75</f>
        <v>0</v>
      </c>
      <c r="Y75" s="142">
        <f>Z75+AA75+AB75+AC75</f>
        <v>0</v>
      </c>
      <c r="Z75" s="142">
        <v>0</v>
      </c>
      <c r="AA75" s="142">
        <v>0</v>
      </c>
      <c r="AB75" s="142">
        <v>0</v>
      </c>
      <c r="AC75" s="142">
        <v>0</v>
      </c>
      <c r="AD75" s="142">
        <f>AE75+AF75+AG75+AH75</f>
        <v>0</v>
      </c>
      <c r="AE75" s="142">
        <v>0</v>
      </c>
      <c r="AF75" s="142">
        <v>0</v>
      </c>
      <c r="AG75" s="142">
        <v>0</v>
      </c>
      <c r="AH75" s="142">
        <v>0</v>
      </c>
      <c r="AI75" s="140">
        <f>AJ75+AK75+AL75+AM75</f>
        <v>0.625</v>
      </c>
      <c r="AJ75" s="142">
        <v>0</v>
      </c>
      <c r="AK75" s="142">
        <v>0</v>
      </c>
      <c r="AL75" s="143">
        <v>0.625</v>
      </c>
      <c r="AM75" s="142">
        <v>0</v>
      </c>
      <c r="AN75" s="140">
        <f>AO75+AP75+AQ75+AR75</f>
        <v>0</v>
      </c>
      <c r="AO75" s="142">
        <v>0</v>
      </c>
      <c r="AP75" s="142">
        <v>0</v>
      </c>
      <c r="AQ75" s="60">
        <v>0</v>
      </c>
      <c r="AR75" s="142">
        <v>0</v>
      </c>
      <c r="AS75" s="140">
        <f>AT75+AU75+AV75+AW75</f>
        <v>0</v>
      </c>
      <c r="AT75" s="142">
        <v>0</v>
      </c>
      <c r="AU75" s="142">
        <v>0</v>
      </c>
      <c r="AV75" s="142">
        <v>0</v>
      </c>
      <c r="AW75" s="142">
        <v>0</v>
      </c>
      <c r="AX75" s="140">
        <f>AY75+AZ75+BA75+BB75</f>
        <v>0</v>
      </c>
      <c r="AY75" s="142">
        <v>0</v>
      </c>
      <c r="AZ75" s="142">
        <v>0</v>
      </c>
      <c r="BA75" s="142">
        <v>0</v>
      </c>
      <c r="BB75" s="142">
        <v>0</v>
      </c>
      <c r="BC75" s="140">
        <f t="shared" si="29"/>
        <v>0</v>
      </c>
      <c r="BD75" s="142">
        <v>0</v>
      </c>
      <c r="BE75" s="142">
        <v>0</v>
      </c>
      <c r="BF75" s="142">
        <v>0</v>
      </c>
      <c r="BG75" s="142">
        <v>0</v>
      </c>
      <c r="BH75" s="140">
        <f>BI75+BJ75+BK75+BL75</f>
        <v>0</v>
      </c>
      <c r="BI75" s="142">
        <v>0</v>
      </c>
      <c r="BJ75" s="142">
        <v>0</v>
      </c>
      <c r="BK75" s="142">
        <v>0</v>
      </c>
      <c r="BL75" s="142">
        <v>0</v>
      </c>
      <c r="BM75" s="140">
        <f t="shared" si="30"/>
        <v>0</v>
      </c>
      <c r="BN75" s="142">
        <v>0</v>
      </c>
      <c r="BO75" s="142">
        <v>0</v>
      </c>
      <c r="BP75" s="142">
        <v>0</v>
      </c>
      <c r="BQ75" s="142">
        <v>0</v>
      </c>
      <c r="BR75" s="140">
        <v>0</v>
      </c>
      <c r="BS75" s="142">
        <v>0</v>
      </c>
      <c r="BT75" s="142">
        <v>0</v>
      </c>
      <c r="BU75" s="142">
        <v>0</v>
      </c>
      <c r="BV75" s="142">
        <v>0</v>
      </c>
      <c r="BW75" s="140">
        <f t="shared" si="32"/>
        <v>0</v>
      </c>
      <c r="BX75" s="142">
        <v>0</v>
      </c>
      <c r="BY75" s="142">
        <v>0</v>
      </c>
      <c r="BZ75" s="142">
        <v>0</v>
      </c>
      <c r="CA75" s="142">
        <v>0</v>
      </c>
      <c r="CB75" s="140">
        <v>0</v>
      </c>
      <c r="CC75" s="142">
        <v>0</v>
      </c>
      <c r="CD75" s="142">
        <v>0</v>
      </c>
      <c r="CE75" s="142">
        <v>0</v>
      </c>
      <c r="CF75" s="142">
        <v>0</v>
      </c>
      <c r="CG75" s="140">
        <f>AI75+BC75+BM75+BW75+AS75</f>
        <v>0.625</v>
      </c>
      <c r="CH75" s="142">
        <f>AJ75+AT75+BD75+BN75+BX75</f>
        <v>0</v>
      </c>
      <c r="CI75" s="142">
        <f>AK75+AU75+BE75+BO75+BY75</f>
        <v>0</v>
      </c>
      <c r="CJ75" s="142">
        <f>AL75+AV75+BF75+BP75+BZ75</f>
        <v>0.625</v>
      </c>
      <c r="CK75" s="142">
        <v>0</v>
      </c>
      <c r="CL75" s="140">
        <f>AN75+AX75+BH75+BR75+CB75</f>
        <v>0</v>
      </c>
      <c r="CM75" s="142">
        <f>AO75+AY75+BI75+BS75+CC75</f>
        <v>0</v>
      </c>
      <c r="CN75" s="142">
        <f>AP75+AZ75+BJ75+BT75+CD75</f>
        <v>0</v>
      </c>
      <c r="CO75" s="142">
        <f>AQ75+BA75+BK75+BU75+CE75</f>
        <v>0</v>
      </c>
      <c r="CP75" s="142">
        <f>AR75+BB75+BL75+BV75+CF75</f>
        <v>0</v>
      </c>
      <c r="CQ75" s="114"/>
    </row>
    <row r="76" spans="1:95" ht="81.75" customHeight="1">
      <c r="A76" s="10" t="s">
        <v>97</v>
      </c>
      <c r="B76" s="39" t="s">
        <v>68</v>
      </c>
      <c r="C76" s="9" t="s">
        <v>69</v>
      </c>
      <c r="D76" s="40" t="s">
        <v>253</v>
      </c>
      <c r="E76" s="160">
        <v>2021</v>
      </c>
      <c r="F76" s="160">
        <v>2021</v>
      </c>
      <c r="G76" s="60" t="s">
        <v>254</v>
      </c>
      <c r="H76" s="140">
        <f t="shared" si="20"/>
        <v>4.5489938995088137E-2</v>
      </c>
      <c r="I76" s="140">
        <v>0.322068768085224</v>
      </c>
      <c r="J76" s="145">
        <v>8.2018000000000004</v>
      </c>
      <c r="K76" s="140">
        <f t="shared" si="22"/>
        <v>0</v>
      </c>
      <c r="L76" s="140">
        <v>0</v>
      </c>
      <c r="M76" s="141" t="s">
        <v>254</v>
      </c>
      <c r="N76" s="142">
        <v>0</v>
      </c>
      <c r="O76" s="142">
        <v>0</v>
      </c>
      <c r="P76" s="142">
        <v>0</v>
      </c>
      <c r="Q76" s="142">
        <v>0</v>
      </c>
      <c r="R76" s="142">
        <v>0</v>
      </c>
      <c r="S76" s="142">
        <v>0</v>
      </c>
      <c r="T76" s="140">
        <f t="shared" ref="T76:T81" si="48">O76+V76</f>
        <v>0.32200000000000001</v>
      </c>
      <c r="U76" s="140">
        <v>0</v>
      </c>
      <c r="V76" s="142">
        <f t="shared" ref="V76:V81" si="49">Y76+AI76+AS76+BC76+BM76+BW76</f>
        <v>0.32200000000000001</v>
      </c>
      <c r="W76" s="142">
        <f t="shared" ref="W76:W81" si="50">AI76+AS76+BC76+BM76+BW76</f>
        <v>0.32200000000000001</v>
      </c>
      <c r="X76" s="142">
        <f t="shared" ref="X76:X81" si="51">AN76+AX76+BH76+CB76+BR76</f>
        <v>0</v>
      </c>
      <c r="Y76" s="142">
        <f t="shared" ref="Y76:Y81" si="52">Z76+AA76+AB76+AC76</f>
        <v>0</v>
      </c>
      <c r="Z76" s="142">
        <v>0</v>
      </c>
      <c r="AA76" s="142">
        <v>0</v>
      </c>
      <c r="AB76" s="142">
        <v>0</v>
      </c>
      <c r="AC76" s="142">
        <v>0</v>
      </c>
      <c r="AD76" s="142">
        <f t="shared" ref="AD76:AD81" si="53">AE76+AF76+AG76+AH76</f>
        <v>0</v>
      </c>
      <c r="AE76" s="142">
        <v>0</v>
      </c>
      <c r="AF76" s="142">
        <v>0</v>
      </c>
      <c r="AG76" s="142">
        <v>0</v>
      </c>
      <c r="AH76" s="142">
        <v>0</v>
      </c>
      <c r="AI76" s="140">
        <f t="shared" ref="AI76:AI81" si="54">AJ76+AK76+AL76+AM76</f>
        <v>0</v>
      </c>
      <c r="AJ76" s="142">
        <v>0</v>
      </c>
      <c r="AK76" s="142">
        <v>0</v>
      </c>
      <c r="AL76" s="142">
        <v>0</v>
      </c>
      <c r="AM76" s="142">
        <v>0</v>
      </c>
      <c r="AN76" s="140">
        <f t="shared" ref="AN76:AN81" si="55">AO76+AP76+AQ76+AR76</f>
        <v>0</v>
      </c>
      <c r="AO76" s="142">
        <v>0</v>
      </c>
      <c r="AP76" s="142">
        <v>0</v>
      </c>
      <c r="AQ76" s="60">
        <v>0</v>
      </c>
      <c r="AR76" s="142">
        <v>0</v>
      </c>
      <c r="AS76" s="140">
        <f t="shared" ref="AS76:AS81" si="56">AT76+AU76+AV76+AW76</f>
        <v>0.32200000000000001</v>
      </c>
      <c r="AT76" s="142">
        <v>0</v>
      </c>
      <c r="AU76" s="142">
        <v>0</v>
      </c>
      <c r="AV76" s="143">
        <v>0.32200000000000001</v>
      </c>
      <c r="AW76" s="142">
        <v>0</v>
      </c>
      <c r="AX76" s="140">
        <f t="shared" ref="AX76:AX81" si="57">AY76+AZ76+BA76+BB76</f>
        <v>0</v>
      </c>
      <c r="AY76" s="142">
        <v>0</v>
      </c>
      <c r="AZ76" s="142">
        <v>0</v>
      </c>
      <c r="BA76" s="142">
        <v>0</v>
      </c>
      <c r="BB76" s="142">
        <v>0</v>
      </c>
      <c r="BC76" s="140">
        <f t="shared" si="29"/>
        <v>0</v>
      </c>
      <c r="BD76" s="142">
        <v>0</v>
      </c>
      <c r="BE76" s="142">
        <v>0</v>
      </c>
      <c r="BF76" s="142">
        <v>0</v>
      </c>
      <c r="BG76" s="142">
        <v>0</v>
      </c>
      <c r="BH76" s="140">
        <f t="shared" ref="BH76:BH81" si="58">BI76+BJ76+BK76+BL76</f>
        <v>0</v>
      </c>
      <c r="BI76" s="142">
        <v>0</v>
      </c>
      <c r="BJ76" s="142">
        <v>0</v>
      </c>
      <c r="BK76" s="142">
        <v>0</v>
      </c>
      <c r="BL76" s="142">
        <v>0</v>
      </c>
      <c r="BM76" s="140">
        <f t="shared" si="30"/>
        <v>0</v>
      </c>
      <c r="BN76" s="142">
        <v>0</v>
      </c>
      <c r="BO76" s="142">
        <v>0</v>
      </c>
      <c r="BP76" s="142">
        <v>0</v>
      </c>
      <c r="BQ76" s="142">
        <v>0</v>
      </c>
      <c r="BR76" s="140">
        <v>0</v>
      </c>
      <c r="BS76" s="142">
        <v>0</v>
      </c>
      <c r="BT76" s="142">
        <v>0</v>
      </c>
      <c r="BU76" s="142">
        <v>0</v>
      </c>
      <c r="BV76" s="142">
        <v>0</v>
      </c>
      <c r="BW76" s="140">
        <f t="shared" si="32"/>
        <v>0</v>
      </c>
      <c r="BX76" s="142">
        <v>0</v>
      </c>
      <c r="BY76" s="142">
        <v>0</v>
      </c>
      <c r="BZ76" s="142">
        <v>0</v>
      </c>
      <c r="CA76" s="142">
        <v>0</v>
      </c>
      <c r="CB76" s="140">
        <v>0</v>
      </c>
      <c r="CC76" s="142">
        <v>0</v>
      </c>
      <c r="CD76" s="142">
        <v>0</v>
      </c>
      <c r="CE76" s="142">
        <v>0</v>
      </c>
      <c r="CF76" s="142">
        <v>0</v>
      </c>
      <c r="CG76" s="140">
        <f t="shared" ref="CG76:CG81" si="59">AI76+BC76+BM76+BW76+AS76</f>
        <v>0.32200000000000001</v>
      </c>
      <c r="CH76" s="142">
        <f t="shared" ref="CH76:CJ81" si="60">AJ76+AT76+BD76+BN76+BX76</f>
        <v>0</v>
      </c>
      <c r="CI76" s="142">
        <f t="shared" si="60"/>
        <v>0</v>
      </c>
      <c r="CJ76" s="142">
        <f t="shared" si="60"/>
        <v>0.32200000000000001</v>
      </c>
      <c r="CK76" s="142">
        <v>0</v>
      </c>
      <c r="CL76" s="140">
        <f t="shared" ref="CL76:CP81" si="61">AN76+AX76+BH76+BR76+CB76</f>
        <v>0</v>
      </c>
      <c r="CM76" s="142">
        <f t="shared" si="61"/>
        <v>0</v>
      </c>
      <c r="CN76" s="142">
        <f t="shared" si="61"/>
        <v>0</v>
      </c>
      <c r="CO76" s="142">
        <f t="shared" si="61"/>
        <v>0</v>
      </c>
      <c r="CP76" s="142">
        <f t="shared" si="61"/>
        <v>0</v>
      </c>
      <c r="CQ76" s="114"/>
    </row>
    <row r="77" spans="1:95" ht="72.75" customHeight="1">
      <c r="A77" s="10" t="s">
        <v>100</v>
      </c>
      <c r="B77" s="39" t="s">
        <v>76</v>
      </c>
      <c r="C77" s="9" t="s">
        <v>77</v>
      </c>
      <c r="D77" s="40" t="s">
        <v>253</v>
      </c>
      <c r="E77" s="160">
        <v>2022</v>
      </c>
      <c r="F77" s="160">
        <v>2022</v>
      </c>
      <c r="G77" s="60" t="s">
        <v>254</v>
      </c>
      <c r="H77" s="140">
        <f t="shared" si="20"/>
        <v>3.0366988772332577E-2</v>
      </c>
      <c r="I77" s="140">
        <v>0.21499828050811465</v>
      </c>
      <c r="J77" s="145">
        <v>8.2018000000000004</v>
      </c>
      <c r="K77" s="140">
        <f t="shared" si="22"/>
        <v>0</v>
      </c>
      <c r="L77" s="140">
        <v>0</v>
      </c>
      <c r="M77" s="141" t="s">
        <v>254</v>
      </c>
      <c r="N77" s="142">
        <v>0</v>
      </c>
      <c r="O77" s="142">
        <v>0</v>
      </c>
      <c r="P77" s="142">
        <v>0</v>
      </c>
      <c r="Q77" s="142">
        <v>0</v>
      </c>
      <c r="R77" s="142">
        <v>0</v>
      </c>
      <c r="S77" s="142">
        <v>0</v>
      </c>
      <c r="T77" s="140">
        <f t="shared" si="48"/>
        <v>0.215</v>
      </c>
      <c r="U77" s="140">
        <v>0</v>
      </c>
      <c r="V77" s="142">
        <f t="shared" si="49"/>
        <v>0.215</v>
      </c>
      <c r="W77" s="142">
        <f t="shared" si="50"/>
        <v>0.215</v>
      </c>
      <c r="X77" s="142">
        <f t="shared" si="51"/>
        <v>0</v>
      </c>
      <c r="Y77" s="142">
        <f t="shared" si="52"/>
        <v>0</v>
      </c>
      <c r="Z77" s="142">
        <v>0</v>
      </c>
      <c r="AA77" s="142">
        <v>0</v>
      </c>
      <c r="AB77" s="142">
        <v>0</v>
      </c>
      <c r="AC77" s="142">
        <v>0</v>
      </c>
      <c r="AD77" s="142">
        <f t="shared" si="53"/>
        <v>0</v>
      </c>
      <c r="AE77" s="142">
        <v>0</v>
      </c>
      <c r="AF77" s="142">
        <v>0</v>
      </c>
      <c r="AG77" s="142">
        <v>0</v>
      </c>
      <c r="AH77" s="142">
        <v>0</v>
      </c>
      <c r="AI77" s="140">
        <f t="shared" si="54"/>
        <v>0</v>
      </c>
      <c r="AJ77" s="142">
        <v>0</v>
      </c>
      <c r="AK77" s="142">
        <v>0</v>
      </c>
      <c r="AL77" s="142">
        <v>0</v>
      </c>
      <c r="AM77" s="142">
        <v>0</v>
      </c>
      <c r="AN77" s="140">
        <f t="shared" si="55"/>
        <v>0</v>
      </c>
      <c r="AO77" s="142">
        <v>0</v>
      </c>
      <c r="AP77" s="142">
        <v>0</v>
      </c>
      <c r="AQ77" s="60">
        <v>0</v>
      </c>
      <c r="AR77" s="142">
        <v>0</v>
      </c>
      <c r="AS77" s="140">
        <f t="shared" si="56"/>
        <v>0</v>
      </c>
      <c r="AT77" s="142">
        <v>0</v>
      </c>
      <c r="AU77" s="142">
        <v>0</v>
      </c>
      <c r="AV77" s="142">
        <v>0</v>
      </c>
      <c r="AW77" s="142">
        <v>0</v>
      </c>
      <c r="AX77" s="140">
        <f t="shared" si="57"/>
        <v>0</v>
      </c>
      <c r="AY77" s="142">
        <v>0</v>
      </c>
      <c r="AZ77" s="142">
        <v>0</v>
      </c>
      <c r="BA77" s="142">
        <v>0</v>
      </c>
      <c r="BB77" s="142">
        <v>0</v>
      </c>
      <c r="BC77" s="140">
        <f t="shared" si="29"/>
        <v>0.215</v>
      </c>
      <c r="BD77" s="142">
        <v>0</v>
      </c>
      <c r="BE77" s="142">
        <v>0</v>
      </c>
      <c r="BF77" s="143">
        <v>0.215</v>
      </c>
      <c r="BG77" s="142">
        <v>0</v>
      </c>
      <c r="BH77" s="140">
        <f t="shared" si="58"/>
        <v>0</v>
      </c>
      <c r="BI77" s="142">
        <v>0</v>
      </c>
      <c r="BJ77" s="142">
        <v>0</v>
      </c>
      <c r="BK77" s="142">
        <v>0</v>
      </c>
      <c r="BL77" s="142">
        <v>0</v>
      </c>
      <c r="BM77" s="140">
        <f t="shared" si="30"/>
        <v>0</v>
      </c>
      <c r="BN77" s="142">
        <v>0</v>
      </c>
      <c r="BO77" s="142">
        <v>0</v>
      </c>
      <c r="BP77" s="142">
        <v>0</v>
      </c>
      <c r="BQ77" s="142">
        <v>0</v>
      </c>
      <c r="BR77" s="140">
        <v>0</v>
      </c>
      <c r="BS77" s="142">
        <v>0</v>
      </c>
      <c r="BT77" s="142">
        <v>0</v>
      </c>
      <c r="BU77" s="142">
        <v>0</v>
      </c>
      <c r="BV77" s="142">
        <v>0</v>
      </c>
      <c r="BW77" s="140">
        <f t="shared" si="32"/>
        <v>0</v>
      </c>
      <c r="BX77" s="142">
        <v>0</v>
      </c>
      <c r="BY77" s="142">
        <v>0</v>
      </c>
      <c r="BZ77" s="142">
        <v>0</v>
      </c>
      <c r="CA77" s="142">
        <v>0</v>
      </c>
      <c r="CB77" s="140">
        <v>0</v>
      </c>
      <c r="CC77" s="142">
        <v>0</v>
      </c>
      <c r="CD77" s="142">
        <v>0</v>
      </c>
      <c r="CE77" s="142">
        <v>0</v>
      </c>
      <c r="CF77" s="142">
        <v>0</v>
      </c>
      <c r="CG77" s="140">
        <f t="shared" si="59"/>
        <v>0.215</v>
      </c>
      <c r="CH77" s="142">
        <f t="shared" si="60"/>
        <v>0</v>
      </c>
      <c r="CI77" s="142">
        <f t="shared" si="60"/>
        <v>0</v>
      </c>
      <c r="CJ77" s="142">
        <f t="shared" si="60"/>
        <v>0.215</v>
      </c>
      <c r="CK77" s="142">
        <v>0</v>
      </c>
      <c r="CL77" s="140">
        <f t="shared" si="61"/>
        <v>0</v>
      </c>
      <c r="CM77" s="142">
        <f t="shared" si="61"/>
        <v>0</v>
      </c>
      <c r="CN77" s="142">
        <f t="shared" si="61"/>
        <v>0</v>
      </c>
      <c r="CO77" s="142">
        <f t="shared" si="61"/>
        <v>0</v>
      </c>
      <c r="CP77" s="142">
        <f t="shared" si="61"/>
        <v>0</v>
      </c>
      <c r="CQ77" s="114"/>
    </row>
    <row r="78" spans="1:95" ht="60" customHeight="1">
      <c r="A78" s="10" t="s">
        <v>297</v>
      </c>
      <c r="B78" s="39" t="s">
        <v>87</v>
      </c>
      <c r="C78" s="9" t="s">
        <v>88</v>
      </c>
      <c r="D78" s="40" t="s">
        <v>253</v>
      </c>
      <c r="E78" s="160">
        <v>2023</v>
      </c>
      <c r="F78" s="160">
        <v>2023</v>
      </c>
      <c r="G78" s="139" t="s">
        <v>254</v>
      </c>
      <c r="H78" s="140">
        <f t="shared" si="20"/>
        <v>4.8354031044157912E-2</v>
      </c>
      <c r="I78" s="140">
        <v>0.34234653979263802</v>
      </c>
      <c r="J78" s="145">
        <v>8.2018000000000004</v>
      </c>
      <c r="K78" s="140">
        <f t="shared" si="22"/>
        <v>0</v>
      </c>
      <c r="L78" s="140">
        <v>0</v>
      </c>
      <c r="M78" s="141" t="s">
        <v>254</v>
      </c>
      <c r="N78" s="142">
        <v>0</v>
      </c>
      <c r="O78" s="142">
        <v>0</v>
      </c>
      <c r="P78" s="142">
        <v>0</v>
      </c>
      <c r="Q78" s="142">
        <v>0</v>
      </c>
      <c r="R78" s="142">
        <v>0</v>
      </c>
      <c r="S78" s="142">
        <v>0</v>
      </c>
      <c r="T78" s="140">
        <f t="shared" si="48"/>
        <v>0.34200000000000003</v>
      </c>
      <c r="U78" s="140">
        <v>0</v>
      </c>
      <c r="V78" s="142">
        <f t="shared" si="49"/>
        <v>0.34200000000000003</v>
      </c>
      <c r="W78" s="142">
        <f t="shared" si="50"/>
        <v>0.34200000000000003</v>
      </c>
      <c r="X78" s="142">
        <f t="shared" si="51"/>
        <v>0</v>
      </c>
      <c r="Y78" s="142">
        <f t="shared" si="52"/>
        <v>0</v>
      </c>
      <c r="Z78" s="142">
        <v>0</v>
      </c>
      <c r="AA78" s="142">
        <v>0</v>
      </c>
      <c r="AB78" s="142">
        <v>0</v>
      </c>
      <c r="AC78" s="142">
        <v>0</v>
      </c>
      <c r="AD78" s="142">
        <f t="shared" si="53"/>
        <v>0</v>
      </c>
      <c r="AE78" s="142">
        <v>0</v>
      </c>
      <c r="AF78" s="142">
        <v>0</v>
      </c>
      <c r="AG78" s="142">
        <v>0</v>
      </c>
      <c r="AH78" s="142">
        <v>0</v>
      </c>
      <c r="AI78" s="140">
        <f t="shared" si="54"/>
        <v>0</v>
      </c>
      <c r="AJ78" s="142">
        <v>0</v>
      </c>
      <c r="AK78" s="142">
        <v>0</v>
      </c>
      <c r="AL78" s="142">
        <v>0</v>
      </c>
      <c r="AM78" s="142">
        <v>0</v>
      </c>
      <c r="AN78" s="140">
        <f t="shared" si="55"/>
        <v>0</v>
      </c>
      <c r="AO78" s="142">
        <v>0</v>
      </c>
      <c r="AP78" s="142">
        <v>0</v>
      </c>
      <c r="AQ78" s="60">
        <v>0</v>
      </c>
      <c r="AR78" s="142">
        <v>0</v>
      </c>
      <c r="AS78" s="140">
        <f t="shared" si="56"/>
        <v>0</v>
      </c>
      <c r="AT78" s="142">
        <v>0</v>
      </c>
      <c r="AU78" s="142">
        <v>0</v>
      </c>
      <c r="AV78" s="142">
        <v>0</v>
      </c>
      <c r="AW78" s="142">
        <v>0</v>
      </c>
      <c r="AX78" s="140">
        <f t="shared" si="57"/>
        <v>0</v>
      </c>
      <c r="AY78" s="142">
        <v>0</v>
      </c>
      <c r="AZ78" s="142">
        <v>0</v>
      </c>
      <c r="BA78" s="142">
        <v>0</v>
      </c>
      <c r="BB78" s="142">
        <v>0</v>
      </c>
      <c r="BC78" s="140">
        <f t="shared" si="29"/>
        <v>0</v>
      </c>
      <c r="BD78" s="142">
        <v>0</v>
      </c>
      <c r="BE78" s="142">
        <v>0</v>
      </c>
      <c r="BF78" s="142">
        <v>0</v>
      </c>
      <c r="BG78" s="142">
        <v>0</v>
      </c>
      <c r="BH78" s="140">
        <f t="shared" si="58"/>
        <v>0</v>
      </c>
      <c r="BI78" s="142">
        <v>0</v>
      </c>
      <c r="BJ78" s="142">
        <v>0</v>
      </c>
      <c r="BK78" s="142">
        <v>0</v>
      </c>
      <c r="BL78" s="142">
        <v>0</v>
      </c>
      <c r="BM78" s="140">
        <f t="shared" si="30"/>
        <v>0.34200000000000003</v>
      </c>
      <c r="BN78" s="142">
        <v>0</v>
      </c>
      <c r="BO78" s="142">
        <v>0</v>
      </c>
      <c r="BP78" s="143">
        <v>0.34200000000000003</v>
      </c>
      <c r="BQ78" s="142">
        <v>0</v>
      </c>
      <c r="BR78" s="140">
        <v>0</v>
      </c>
      <c r="BS78" s="142">
        <v>0</v>
      </c>
      <c r="BT78" s="142">
        <v>0</v>
      </c>
      <c r="BU78" s="142">
        <v>0</v>
      </c>
      <c r="BV78" s="142">
        <v>0</v>
      </c>
      <c r="BW78" s="140">
        <f t="shared" si="32"/>
        <v>0</v>
      </c>
      <c r="BX78" s="142">
        <v>0</v>
      </c>
      <c r="BY78" s="142">
        <v>0</v>
      </c>
      <c r="BZ78" s="142">
        <v>0</v>
      </c>
      <c r="CA78" s="142">
        <v>0</v>
      </c>
      <c r="CB78" s="140">
        <v>0</v>
      </c>
      <c r="CC78" s="142">
        <v>0</v>
      </c>
      <c r="CD78" s="142">
        <v>0</v>
      </c>
      <c r="CE78" s="142">
        <v>0</v>
      </c>
      <c r="CF78" s="142">
        <v>0</v>
      </c>
      <c r="CG78" s="140">
        <f t="shared" si="59"/>
        <v>0.34200000000000003</v>
      </c>
      <c r="CH78" s="142">
        <f t="shared" si="60"/>
        <v>0</v>
      </c>
      <c r="CI78" s="142">
        <f t="shared" si="60"/>
        <v>0</v>
      </c>
      <c r="CJ78" s="142">
        <f t="shared" si="60"/>
        <v>0.34200000000000003</v>
      </c>
      <c r="CK78" s="142">
        <v>0</v>
      </c>
      <c r="CL78" s="140">
        <f t="shared" si="61"/>
        <v>0</v>
      </c>
      <c r="CM78" s="142">
        <f t="shared" si="61"/>
        <v>0</v>
      </c>
      <c r="CN78" s="142">
        <f t="shared" si="61"/>
        <v>0</v>
      </c>
      <c r="CO78" s="142">
        <f t="shared" si="61"/>
        <v>0</v>
      </c>
      <c r="CP78" s="142">
        <f t="shared" si="61"/>
        <v>0</v>
      </c>
      <c r="CQ78" s="114"/>
    </row>
    <row r="79" spans="1:95" ht="69.75" customHeight="1">
      <c r="A79" s="10" t="s">
        <v>298</v>
      </c>
      <c r="B79" s="39" t="s">
        <v>95</v>
      </c>
      <c r="C79" s="9" t="s">
        <v>96</v>
      </c>
      <c r="D79" s="40" t="s">
        <v>253</v>
      </c>
      <c r="E79" s="160">
        <v>2024</v>
      </c>
      <c r="F79" s="160">
        <v>2024</v>
      </c>
      <c r="G79" s="139" t="s">
        <v>254</v>
      </c>
      <c r="H79" s="140">
        <f t="shared" si="20"/>
        <v>6.1867939108819124E-2</v>
      </c>
      <c r="I79" s="140">
        <v>0.43802500889043938</v>
      </c>
      <c r="J79" s="145">
        <v>8.2018000000000004</v>
      </c>
      <c r="K79" s="140">
        <f t="shared" si="22"/>
        <v>0</v>
      </c>
      <c r="L79" s="140">
        <v>0</v>
      </c>
      <c r="M79" s="141" t="s">
        <v>254</v>
      </c>
      <c r="N79" s="142">
        <v>0</v>
      </c>
      <c r="O79" s="142">
        <v>0</v>
      </c>
      <c r="P79" s="142">
        <v>0</v>
      </c>
      <c r="Q79" s="142">
        <v>0</v>
      </c>
      <c r="R79" s="142">
        <v>0</v>
      </c>
      <c r="S79" s="142">
        <v>0</v>
      </c>
      <c r="T79" s="140">
        <f t="shared" si="48"/>
        <v>0.43802500889043938</v>
      </c>
      <c r="U79" s="140">
        <v>0</v>
      </c>
      <c r="V79" s="142">
        <f t="shared" si="49"/>
        <v>0.43802500889043938</v>
      </c>
      <c r="W79" s="142">
        <f t="shared" si="50"/>
        <v>0.43802500889043938</v>
      </c>
      <c r="X79" s="142">
        <f t="shared" si="51"/>
        <v>0</v>
      </c>
      <c r="Y79" s="142">
        <f t="shared" si="52"/>
        <v>0</v>
      </c>
      <c r="Z79" s="142">
        <v>0</v>
      </c>
      <c r="AA79" s="142">
        <v>0</v>
      </c>
      <c r="AB79" s="142">
        <v>0</v>
      </c>
      <c r="AC79" s="142">
        <v>0</v>
      </c>
      <c r="AD79" s="142">
        <f t="shared" si="53"/>
        <v>0</v>
      </c>
      <c r="AE79" s="142">
        <v>0</v>
      </c>
      <c r="AF79" s="142">
        <v>0</v>
      </c>
      <c r="AG79" s="142">
        <v>0</v>
      </c>
      <c r="AH79" s="142">
        <v>0</v>
      </c>
      <c r="AI79" s="140">
        <f t="shared" si="54"/>
        <v>0</v>
      </c>
      <c r="AJ79" s="142">
        <v>0</v>
      </c>
      <c r="AK79" s="142">
        <v>0</v>
      </c>
      <c r="AL79" s="142">
        <v>0</v>
      </c>
      <c r="AM79" s="142">
        <v>0</v>
      </c>
      <c r="AN79" s="140">
        <f t="shared" si="55"/>
        <v>0</v>
      </c>
      <c r="AO79" s="142">
        <v>0</v>
      </c>
      <c r="AP79" s="142">
        <v>0</v>
      </c>
      <c r="AQ79" s="60">
        <v>0</v>
      </c>
      <c r="AR79" s="142">
        <v>0</v>
      </c>
      <c r="AS79" s="140">
        <f t="shared" si="56"/>
        <v>0</v>
      </c>
      <c r="AT79" s="142">
        <v>0</v>
      </c>
      <c r="AU79" s="142">
        <v>0</v>
      </c>
      <c r="AV79" s="142">
        <v>0</v>
      </c>
      <c r="AW79" s="142">
        <v>0</v>
      </c>
      <c r="AX79" s="140">
        <f t="shared" si="57"/>
        <v>0</v>
      </c>
      <c r="AY79" s="142">
        <v>0</v>
      </c>
      <c r="AZ79" s="142">
        <v>0</v>
      </c>
      <c r="BA79" s="142">
        <v>0</v>
      </c>
      <c r="BB79" s="142">
        <v>0</v>
      </c>
      <c r="BC79" s="140">
        <f t="shared" si="29"/>
        <v>0</v>
      </c>
      <c r="BD79" s="142">
        <v>0</v>
      </c>
      <c r="BE79" s="142">
        <v>0</v>
      </c>
      <c r="BF79" s="142">
        <v>0</v>
      </c>
      <c r="BG79" s="142">
        <v>0</v>
      </c>
      <c r="BH79" s="140">
        <f t="shared" si="58"/>
        <v>0</v>
      </c>
      <c r="BI79" s="142">
        <v>0</v>
      </c>
      <c r="BJ79" s="142">
        <v>0</v>
      </c>
      <c r="BK79" s="142">
        <v>0</v>
      </c>
      <c r="BL79" s="142">
        <v>0</v>
      </c>
      <c r="BM79" s="140">
        <f t="shared" si="30"/>
        <v>0</v>
      </c>
      <c r="BN79" s="142">
        <v>0</v>
      </c>
      <c r="BO79" s="142">
        <v>0</v>
      </c>
      <c r="BP79" s="142">
        <v>0</v>
      </c>
      <c r="BQ79" s="142">
        <v>0</v>
      </c>
      <c r="BR79" s="140">
        <v>0</v>
      </c>
      <c r="BS79" s="142">
        <v>0</v>
      </c>
      <c r="BT79" s="142">
        <v>0</v>
      </c>
      <c r="BU79" s="142">
        <v>0</v>
      </c>
      <c r="BV79" s="142">
        <v>0</v>
      </c>
      <c r="BW79" s="140">
        <f t="shared" si="32"/>
        <v>0.43802500889043938</v>
      </c>
      <c r="BX79" s="142">
        <v>0</v>
      </c>
      <c r="BY79" s="142">
        <v>0</v>
      </c>
      <c r="BZ79" s="143">
        <v>0.43802500889043938</v>
      </c>
      <c r="CA79" s="142">
        <v>0</v>
      </c>
      <c r="CB79" s="140">
        <v>0</v>
      </c>
      <c r="CC79" s="142">
        <v>0</v>
      </c>
      <c r="CD79" s="142">
        <v>0</v>
      </c>
      <c r="CE79" s="142">
        <v>0</v>
      </c>
      <c r="CF79" s="142">
        <v>0</v>
      </c>
      <c r="CG79" s="140">
        <f t="shared" si="59"/>
        <v>0.43802500889043938</v>
      </c>
      <c r="CH79" s="142">
        <f t="shared" si="60"/>
        <v>0</v>
      </c>
      <c r="CI79" s="142">
        <f t="shared" si="60"/>
        <v>0</v>
      </c>
      <c r="CJ79" s="142">
        <f t="shared" si="60"/>
        <v>0.43802500889043938</v>
      </c>
      <c r="CK79" s="142">
        <v>0</v>
      </c>
      <c r="CL79" s="140">
        <f t="shared" si="61"/>
        <v>0</v>
      </c>
      <c r="CM79" s="142">
        <f t="shared" si="61"/>
        <v>0</v>
      </c>
      <c r="CN79" s="142">
        <f t="shared" si="61"/>
        <v>0</v>
      </c>
      <c r="CO79" s="142">
        <f t="shared" si="61"/>
        <v>0</v>
      </c>
      <c r="CP79" s="142">
        <f t="shared" si="61"/>
        <v>0</v>
      </c>
      <c r="CQ79" s="114"/>
    </row>
    <row r="80" spans="1:95" ht="60.75" customHeight="1">
      <c r="A80" s="10" t="s">
        <v>299</v>
      </c>
      <c r="B80" s="39" t="s">
        <v>98</v>
      </c>
      <c r="C80" s="9" t="s">
        <v>99</v>
      </c>
      <c r="D80" s="40" t="s">
        <v>253</v>
      </c>
      <c r="E80" s="160">
        <v>2024</v>
      </c>
      <c r="F80" s="160">
        <v>2024</v>
      </c>
      <c r="G80" s="139" t="s">
        <v>254</v>
      </c>
      <c r="H80" s="140">
        <f t="shared" si="20"/>
        <v>4.9853006006526826E-2</v>
      </c>
      <c r="I80" s="140">
        <v>0.35295928252620995</v>
      </c>
      <c r="J80" s="145">
        <v>8.2018000000000004</v>
      </c>
      <c r="K80" s="140">
        <f t="shared" si="22"/>
        <v>0</v>
      </c>
      <c r="L80" s="140">
        <v>0</v>
      </c>
      <c r="M80" s="141" t="s">
        <v>254</v>
      </c>
      <c r="N80" s="142">
        <v>0</v>
      </c>
      <c r="O80" s="142">
        <v>0</v>
      </c>
      <c r="P80" s="142">
        <v>0</v>
      </c>
      <c r="Q80" s="142">
        <v>0</v>
      </c>
      <c r="R80" s="142">
        <v>0</v>
      </c>
      <c r="S80" s="142">
        <v>0</v>
      </c>
      <c r="T80" s="140">
        <f t="shared" si="48"/>
        <v>0.35295928252620995</v>
      </c>
      <c r="U80" s="140">
        <v>0</v>
      </c>
      <c r="V80" s="142">
        <f t="shared" si="49"/>
        <v>0.35295928252620995</v>
      </c>
      <c r="W80" s="142">
        <f t="shared" si="50"/>
        <v>0.35295928252620995</v>
      </c>
      <c r="X80" s="142">
        <f t="shared" si="51"/>
        <v>0</v>
      </c>
      <c r="Y80" s="142">
        <f t="shared" si="52"/>
        <v>0</v>
      </c>
      <c r="Z80" s="142">
        <v>0</v>
      </c>
      <c r="AA80" s="142">
        <v>0</v>
      </c>
      <c r="AB80" s="142">
        <v>0</v>
      </c>
      <c r="AC80" s="142">
        <v>0</v>
      </c>
      <c r="AD80" s="142">
        <f t="shared" si="53"/>
        <v>0</v>
      </c>
      <c r="AE80" s="142">
        <v>0</v>
      </c>
      <c r="AF80" s="142">
        <v>0</v>
      </c>
      <c r="AG80" s="142">
        <v>0</v>
      </c>
      <c r="AH80" s="142">
        <v>0</v>
      </c>
      <c r="AI80" s="140">
        <f t="shared" si="54"/>
        <v>0</v>
      </c>
      <c r="AJ80" s="142">
        <v>0</v>
      </c>
      <c r="AK80" s="142">
        <v>0</v>
      </c>
      <c r="AL80" s="142">
        <v>0</v>
      </c>
      <c r="AM80" s="142">
        <v>0</v>
      </c>
      <c r="AN80" s="140">
        <f t="shared" si="55"/>
        <v>0</v>
      </c>
      <c r="AO80" s="142">
        <v>0</v>
      </c>
      <c r="AP80" s="142">
        <v>0</v>
      </c>
      <c r="AQ80" s="60">
        <v>0</v>
      </c>
      <c r="AR80" s="142">
        <v>0</v>
      </c>
      <c r="AS80" s="140">
        <f t="shared" si="56"/>
        <v>0</v>
      </c>
      <c r="AT80" s="142">
        <v>0</v>
      </c>
      <c r="AU80" s="142">
        <v>0</v>
      </c>
      <c r="AV80" s="142">
        <v>0</v>
      </c>
      <c r="AW80" s="142">
        <v>0</v>
      </c>
      <c r="AX80" s="140">
        <f t="shared" si="57"/>
        <v>0</v>
      </c>
      <c r="AY80" s="142">
        <v>0</v>
      </c>
      <c r="AZ80" s="142">
        <v>0</v>
      </c>
      <c r="BA80" s="142">
        <v>0</v>
      </c>
      <c r="BB80" s="142">
        <v>0</v>
      </c>
      <c r="BC80" s="140">
        <f t="shared" si="29"/>
        <v>0</v>
      </c>
      <c r="BD80" s="142">
        <v>0</v>
      </c>
      <c r="BE80" s="142">
        <v>0</v>
      </c>
      <c r="BF80" s="142">
        <v>0</v>
      </c>
      <c r="BG80" s="142">
        <v>0</v>
      </c>
      <c r="BH80" s="140">
        <f t="shared" si="58"/>
        <v>0</v>
      </c>
      <c r="BI80" s="142">
        <v>0</v>
      </c>
      <c r="BJ80" s="142">
        <v>0</v>
      </c>
      <c r="BK80" s="142">
        <v>0</v>
      </c>
      <c r="BL80" s="142">
        <v>0</v>
      </c>
      <c r="BM80" s="140">
        <f t="shared" si="30"/>
        <v>0</v>
      </c>
      <c r="BN80" s="142">
        <v>0</v>
      </c>
      <c r="BO80" s="142">
        <v>0</v>
      </c>
      <c r="BP80" s="142">
        <v>0</v>
      </c>
      <c r="BQ80" s="142">
        <v>0</v>
      </c>
      <c r="BR80" s="140">
        <v>0</v>
      </c>
      <c r="BS80" s="142">
        <v>0</v>
      </c>
      <c r="BT80" s="142">
        <v>0</v>
      </c>
      <c r="BU80" s="142">
        <v>0</v>
      </c>
      <c r="BV80" s="142">
        <v>0</v>
      </c>
      <c r="BW80" s="140">
        <f t="shared" si="32"/>
        <v>0.35295928252620995</v>
      </c>
      <c r="BX80" s="142">
        <v>0</v>
      </c>
      <c r="BY80" s="142">
        <v>0</v>
      </c>
      <c r="BZ80" s="143">
        <v>0.35295928252620995</v>
      </c>
      <c r="CA80" s="142">
        <v>0</v>
      </c>
      <c r="CB80" s="140">
        <v>0</v>
      </c>
      <c r="CC80" s="142">
        <v>0</v>
      </c>
      <c r="CD80" s="142">
        <v>0</v>
      </c>
      <c r="CE80" s="142">
        <v>0</v>
      </c>
      <c r="CF80" s="142">
        <v>0</v>
      </c>
      <c r="CG80" s="140">
        <f t="shared" si="59"/>
        <v>0.35295928252620995</v>
      </c>
      <c r="CH80" s="142">
        <f t="shared" si="60"/>
        <v>0</v>
      </c>
      <c r="CI80" s="142">
        <f t="shared" si="60"/>
        <v>0</v>
      </c>
      <c r="CJ80" s="142">
        <f t="shared" si="60"/>
        <v>0.35295928252620995</v>
      </c>
      <c r="CK80" s="142">
        <v>0</v>
      </c>
      <c r="CL80" s="140">
        <f t="shared" si="61"/>
        <v>0</v>
      </c>
      <c r="CM80" s="142">
        <f t="shared" si="61"/>
        <v>0</v>
      </c>
      <c r="CN80" s="142">
        <f t="shared" si="61"/>
        <v>0</v>
      </c>
      <c r="CO80" s="142">
        <f t="shared" si="61"/>
        <v>0</v>
      </c>
      <c r="CP80" s="142">
        <f t="shared" si="61"/>
        <v>0</v>
      </c>
      <c r="CQ80" s="114"/>
    </row>
    <row r="81" spans="1:95" ht="60.75" customHeight="1">
      <c r="A81" s="10" t="s">
        <v>300</v>
      </c>
      <c r="B81" s="39" t="s">
        <v>101</v>
      </c>
      <c r="C81" s="9" t="s">
        <v>102</v>
      </c>
      <c r="D81" s="40" t="s">
        <v>253</v>
      </c>
      <c r="E81" s="160">
        <v>2024</v>
      </c>
      <c r="F81" s="160">
        <v>2024</v>
      </c>
      <c r="G81" s="139" t="s">
        <v>254</v>
      </c>
      <c r="H81" s="140">
        <f t="shared" si="20"/>
        <v>0.40819209039548027</v>
      </c>
      <c r="I81" s="140">
        <v>2.89</v>
      </c>
      <c r="J81" s="145">
        <v>8.2018000000000004</v>
      </c>
      <c r="K81" s="140">
        <v>0</v>
      </c>
      <c r="L81" s="140">
        <v>0</v>
      </c>
      <c r="M81" s="141" t="s">
        <v>254</v>
      </c>
      <c r="N81" s="142">
        <v>0</v>
      </c>
      <c r="O81" s="142">
        <v>0</v>
      </c>
      <c r="P81" s="142">
        <v>0</v>
      </c>
      <c r="Q81" s="142">
        <v>0</v>
      </c>
      <c r="R81" s="142">
        <v>0</v>
      </c>
      <c r="S81" s="142">
        <v>0</v>
      </c>
      <c r="T81" s="140">
        <f t="shared" si="48"/>
        <v>2.89</v>
      </c>
      <c r="U81" s="140">
        <v>0</v>
      </c>
      <c r="V81" s="142">
        <f t="shared" si="49"/>
        <v>2.89</v>
      </c>
      <c r="W81" s="142">
        <f t="shared" si="50"/>
        <v>2.89</v>
      </c>
      <c r="X81" s="142">
        <f t="shared" si="51"/>
        <v>0</v>
      </c>
      <c r="Y81" s="142">
        <f t="shared" si="52"/>
        <v>0</v>
      </c>
      <c r="Z81" s="142">
        <v>0</v>
      </c>
      <c r="AA81" s="142">
        <v>0</v>
      </c>
      <c r="AB81" s="142">
        <v>0</v>
      </c>
      <c r="AC81" s="142">
        <v>0</v>
      </c>
      <c r="AD81" s="142">
        <f t="shared" si="53"/>
        <v>0</v>
      </c>
      <c r="AE81" s="142">
        <v>0</v>
      </c>
      <c r="AF81" s="142">
        <v>0</v>
      </c>
      <c r="AG81" s="142">
        <v>0</v>
      </c>
      <c r="AH81" s="142">
        <v>0</v>
      </c>
      <c r="AI81" s="140">
        <f t="shared" si="54"/>
        <v>0</v>
      </c>
      <c r="AJ81" s="142">
        <v>0</v>
      </c>
      <c r="AK81" s="142">
        <v>0</v>
      </c>
      <c r="AL81" s="142">
        <v>0</v>
      </c>
      <c r="AM81" s="142">
        <v>0</v>
      </c>
      <c r="AN81" s="140">
        <f t="shared" si="55"/>
        <v>0</v>
      </c>
      <c r="AO81" s="142">
        <v>0</v>
      </c>
      <c r="AP81" s="142">
        <v>0</v>
      </c>
      <c r="AQ81" s="60">
        <v>0</v>
      </c>
      <c r="AR81" s="142">
        <v>0</v>
      </c>
      <c r="AS81" s="140">
        <f t="shared" si="56"/>
        <v>0</v>
      </c>
      <c r="AT81" s="142">
        <v>0</v>
      </c>
      <c r="AU81" s="142">
        <v>0</v>
      </c>
      <c r="AV81" s="142">
        <v>0</v>
      </c>
      <c r="AW81" s="142">
        <v>0</v>
      </c>
      <c r="AX81" s="140">
        <f t="shared" si="57"/>
        <v>0</v>
      </c>
      <c r="AY81" s="142">
        <v>0</v>
      </c>
      <c r="AZ81" s="142">
        <v>0</v>
      </c>
      <c r="BA81" s="142">
        <v>0</v>
      </c>
      <c r="BB81" s="142">
        <v>0</v>
      </c>
      <c r="BC81" s="140">
        <f t="shared" si="29"/>
        <v>0</v>
      </c>
      <c r="BD81" s="142">
        <v>0</v>
      </c>
      <c r="BE81" s="142">
        <v>0</v>
      </c>
      <c r="BF81" s="142">
        <v>0</v>
      </c>
      <c r="BG81" s="142">
        <v>0</v>
      </c>
      <c r="BH81" s="140">
        <f t="shared" si="58"/>
        <v>0</v>
      </c>
      <c r="BI81" s="142">
        <v>0</v>
      </c>
      <c r="BJ81" s="142">
        <v>0</v>
      </c>
      <c r="BK81" s="142">
        <v>0</v>
      </c>
      <c r="BL81" s="142">
        <v>0</v>
      </c>
      <c r="BM81" s="140">
        <f t="shared" si="30"/>
        <v>0</v>
      </c>
      <c r="BN81" s="142">
        <v>0</v>
      </c>
      <c r="BO81" s="142">
        <v>0</v>
      </c>
      <c r="BP81" s="142">
        <v>0</v>
      </c>
      <c r="BQ81" s="142">
        <v>0</v>
      </c>
      <c r="BR81" s="140">
        <v>0</v>
      </c>
      <c r="BS81" s="142">
        <v>0</v>
      </c>
      <c r="BT81" s="142">
        <v>0</v>
      </c>
      <c r="BU81" s="142">
        <v>0</v>
      </c>
      <c r="BV81" s="142">
        <v>0</v>
      </c>
      <c r="BW81" s="140">
        <f t="shared" si="32"/>
        <v>2.89</v>
      </c>
      <c r="BX81" s="142">
        <v>0</v>
      </c>
      <c r="BY81" s="142">
        <v>0</v>
      </c>
      <c r="BZ81" s="143">
        <v>2.89</v>
      </c>
      <c r="CA81" s="142">
        <v>0</v>
      </c>
      <c r="CB81" s="140">
        <v>0</v>
      </c>
      <c r="CC81" s="142">
        <v>0</v>
      </c>
      <c r="CD81" s="142">
        <v>0</v>
      </c>
      <c r="CE81" s="142">
        <v>0</v>
      </c>
      <c r="CF81" s="142">
        <v>0</v>
      </c>
      <c r="CG81" s="140">
        <f t="shared" si="59"/>
        <v>2.89</v>
      </c>
      <c r="CH81" s="142">
        <f t="shared" si="60"/>
        <v>0</v>
      </c>
      <c r="CI81" s="142">
        <f t="shared" si="60"/>
        <v>0</v>
      </c>
      <c r="CJ81" s="142">
        <f t="shared" si="60"/>
        <v>2.89</v>
      </c>
      <c r="CK81" s="142">
        <v>1</v>
      </c>
      <c r="CL81" s="140">
        <f t="shared" si="61"/>
        <v>0</v>
      </c>
      <c r="CM81" s="142">
        <f t="shared" si="61"/>
        <v>0</v>
      </c>
      <c r="CN81" s="142">
        <f t="shared" si="61"/>
        <v>0</v>
      </c>
      <c r="CO81" s="142">
        <f t="shared" si="61"/>
        <v>0</v>
      </c>
      <c r="CP81" s="142">
        <f t="shared" si="61"/>
        <v>0</v>
      </c>
      <c r="CQ81" s="114"/>
    </row>
    <row r="82" spans="1:95" ht="145.5" customHeight="1">
      <c r="A82" s="161" t="s">
        <v>301</v>
      </c>
      <c r="B82" s="161"/>
      <c r="C82" s="161"/>
      <c r="D82" s="161"/>
      <c r="E82" s="161"/>
      <c r="F82" s="161"/>
      <c r="G82" s="161"/>
      <c r="H82" s="161"/>
      <c r="I82" s="161"/>
      <c r="J82" s="161"/>
      <c r="K82" s="161"/>
      <c r="L82" s="161"/>
      <c r="M82" s="161"/>
      <c r="N82" s="161"/>
      <c r="O82" s="161"/>
      <c r="P82" s="161"/>
      <c r="Q82" s="162"/>
      <c r="R82" s="162"/>
      <c r="S82" s="162"/>
      <c r="T82" s="162"/>
      <c r="U82" s="162"/>
      <c r="AB82" s="163"/>
    </row>
    <row r="83" spans="1:95" ht="40.5" customHeight="1">
      <c r="A83" s="164" t="s">
        <v>302</v>
      </c>
      <c r="B83" s="164"/>
      <c r="C83" s="164"/>
      <c r="D83" s="164"/>
      <c r="E83" s="164"/>
      <c r="F83" s="164"/>
      <c r="G83" s="164"/>
      <c r="H83" s="164"/>
      <c r="I83" s="164"/>
      <c r="J83" s="164"/>
      <c r="K83" s="164"/>
      <c r="L83" s="164"/>
      <c r="M83" s="164"/>
      <c r="N83" s="164"/>
      <c r="O83" s="164"/>
      <c r="P83" s="164"/>
      <c r="Q83" s="165"/>
      <c r="R83" s="165"/>
      <c r="S83" s="165"/>
      <c r="T83" s="165"/>
      <c r="U83" s="165"/>
    </row>
    <row r="84" spans="1:95" ht="57.75" customHeight="1">
      <c r="A84" s="164" t="s">
        <v>303</v>
      </c>
      <c r="B84" s="164"/>
      <c r="C84" s="164"/>
      <c r="D84" s="164"/>
      <c r="E84" s="164"/>
      <c r="F84" s="164"/>
      <c r="G84" s="164"/>
      <c r="H84" s="164"/>
      <c r="I84" s="164"/>
      <c r="J84" s="164"/>
      <c r="K84" s="164"/>
      <c r="L84" s="164"/>
      <c r="M84" s="164"/>
      <c r="N84" s="164"/>
      <c r="O84" s="164"/>
      <c r="P84" s="164"/>
      <c r="Q84" s="165"/>
      <c r="R84" s="165"/>
      <c r="S84" s="165"/>
      <c r="T84" s="165"/>
      <c r="U84" s="165"/>
    </row>
    <row r="85" spans="1:95" ht="37.5" customHeight="1">
      <c r="A85" s="164" t="s">
        <v>304</v>
      </c>
      <c r="B85" s="164"/>
      <c r="C85" s="164"/>
      <c r="D85" s="164"/>
      <c r="E85" s="164"/>
      <c r="F85" s="164"/>
      <c r="G85" s="164"/>
      <c r="H85" s="164"/>
      <c r="I85" s="164"/>
      <c r="J85" s="164"/>
      <c r="K85" s="164"/>
      <c r="L85" s="164"/>
      <c r="M85" s="164"/>
      <c r="N85" s="164"/>
      <c r="O85" s="164"/>
      <c r="P85" s="164"/>
      <c r="Q85" s="165"/>
      <c r="R85" s="165"/>
      <c r="S85" s="165"/>
      <c r="T85" s="165"/>
      <c r="U85" s="165"/>
    </row>
    <row r="86" spans="1:95">
      <c r="A86" s="166"/>
      <c r="B86" s="166"/>
      <c r="C86" s="166"/>
      <c r="D86" s="166"/>
      <c r="E86" s="166"/>
      <c r="F86" s="166"/>
      <c r="G86" s="166"/>
      <c r="H86" s="166"/>
      <c r="I86" s="166"/>
      <c r="J86" s="166"/>
      <c r="K86" s="166"/>
      <c r="L86" s="166"/>
      <c r="M86" s="166"/>
      <c r="N86" s="166"/>
      <c r="O86" s="166"/>
      <c r="P86" s="166"/>
      <c r="Q86" s="167"/>
      <c r="R86" s="167"/>
      <c r="S86" s="167"/>
      <c r="T86" s="167"/>
      <c r="U86" s="167">
        <v>0</v>
      </c>
      <c r="V86" s="162"/>
    </row>
    <row r="87" spans="1:95">
      <c r="A87" s="168"/>
      <c r="B87" s="168"/>
      <c r="C87" s="168"/>
      <c r="D87" s="168"/>
      <c r="E87" s="168"/>
      <c r="F87" s="168"/>
      <c r="G87" s="168"/>
      <c r="H87" s="168"/>
      <c r="I87" s="168"/>
      <c r="J87" s="168"/>
      <c r="K87" s="168"/>
      <c r="L87" s="168"/>
      <c r="M87" s="168"/>
      <c r="N87" s="168"/>
      <c r="O87" s="168"/>
      <c r="P87" s="168"/>
    </row>
    <row r="88" spans="1:95" s="2" customFormat="1">
      <c r="B88" s="67" t="s">
        <v>2</v>
      </c>
      <c r="C88" s="67"/>
      <c r="D88" s="67"/>
      <c r="F88" s="169" t="s">
        <v>305</v>
      </c>
      <c r="G88" s="3"/>
      <c r="H88" s="3"/>
      <c r="I88" s="3"/>
      <c r="J88" s="3"/>
      <c r="K88" s="3"/>
      <c r="L88" s="3"/>
      <c r="M88" s="3"/>
      <c r="N88" s="3"/>
      <c r="O88" s="3"/>
      <c r="P88" s="3"/>
      <c r="Q88" s="3"/>
      <c r="R88" s="3"/>
      <c r="S88" s="170"/>
      <c r="T88" s="3"/>
      <c r="U88" s="3"/>
      <c r="Y88" s="171"/>
      <c r="AB88" s="171"/>
      <c r="AC88" s="171"/>
      <c r="AD88" s="171"/>
      <c r="AG88" s="171"/>
      <c r="AH88" s="171"/>
      <c r="AI88" s="171"/>
      <c r="AL88" s="171"/>
      <c r="AM88" s="171"/>
      <c r="AN88" s="171"/>
      <c r="AQ88" s="171"/>
      <c r="AR88" s="171"/>
      <c r="AS88" s="171"/>
      <c r="AV88" s="171"/>
      <c r="AW88" s="171"/>
      <c r="AX88" s="171"/>
      <c r="BA88" s="171"/>
      <c r="BB88" s="171"/>
      <c r="BC88" s="171"/>
      <c r="BF88" s="171"/>
      <c r="BG88" s="171"/>
      <c r="BH88" s="171"/>
      <c r="BK88" s="171"/>
      <c r="BL88" s="171"/>
      <c r="BM88" s="171"/>
      <c r="BN88" s="171"/>
      <c r="BO88" s="171"/>
      <c r="BP88" s="171"/>
      <c r="BQ88" s="171"/>
      <c r="BR88" s="171"/>
      <c r="BS88" s="171"/>
      <c r="BT88" s="171"/>
      <c r="BU88" s="171"/>
      <c r="BV88" s="171"/>
      <c r="BW88" s="171"/>
      <c r="BX88" s="171"/>
      <c r="BY88" s="171"/>
      <c r="BZ88" s="171"/>
      <c r="CA88" s="171"/>
      <c r="CB88" s="171"/>
      <c r="CC88" s="171"/>
      <c r="CD88" s="171"/>
      <c r="CE88" s="171"/>
      <c r="CF88" s="171"/>
      <c r="CG88" s="171"/>
      <c r="CJ88" s="171"/>
      <c r="CK88" s="171"/>
      <c r="CL88" s="171"/>
      <c r="CO88" s="171"/>
      <c r="CP88" s="171"/>
    </row>
    <row r="89" spans="1:95" s="2" customFormat="1" ht="15">
      <c r="B89" s="3"/>
      <c r="C89" s="3"/>
      <c r="D89" s="3"/>
      <c r="E89" s="3"/>
      <c r="F89" s="3"/>
      <c r="G89" s="3"/>
      <c r="H89" s="3"/>
      <c r="I89" s="3"/>
      <c r="J89" s="3"/>
      <c r="K89" s="3"/>
      <c r="L89" s="3"/>
      <c r="M89" s="3"/>
      <c r="N89" s="3"/>
      <c r="O89" s="3"/>
      <c r="P89" s="3"/>
      <c r="Q89" s="3"/>
      <c r="R89" s="3"/>
      <c r="S89" s="170"/>
      <c r="T89" s="3"/>
      <c r="U89" s="3"/>
      <c r="Y89" s="171"/>
      <c r="AB89" s="171"/>
      <c r="AC89" s="171"/>
      <c r="AD89" s="171"/>
      <c r="AG89" s="171"/>
      <c r="AH89" s="171"/>
      <c r="AI89" s="171"/>
      <c r="AL89" s="171"/>
      <c r="AM89" s="171"/>
      <c r="AN89" s="171"/>
      <c r="AQ89" s="171"/>
      <c r="AR89" s="171"/>
      <c r="AS89" s="171"/>
      <c r="AV89" s="171"/>
      <c r="AW89" s="171"/>
      <c r="AX89" s="171"/>
      <c r="BA89" s="171"/>
      <c r="BB89" s="171"/>
      <c r="BC89" s="171"/>
      <c r="BF89" s="171"/>
      <c r="BG89" s="171"/>
      <c r="BH89" s="171"/>
      <c r="BK89" s="171"/>
      <c r="BL89" s="171"/>
      <c r="BM89" s="171"/>
      <c r="BN89" s="171"/>
      <c r="BO89" s="171"/>
      <c r="BP89" s="171"/>
      <c r="BQ89" s="171"/>
      <c r="BR89" s="171"/>
      <c r="BS89" s="171"/>
      <c r="BT89" s="171"/>
      <c r="BU89" s="171"/>
      <c r="BV89" s="171"/>
      <c r="BW89" s="171"/>
      <c r="BX89" s="171"/>
      <c r="BY89" s="171"/>
      <c r="BZ89" s="171"/>
      <c r="CA89" s="171"/>
      <c r="CB89" s="171"/>
      <c r="CC89" s="171"/>
      <c r="CD89" s="171"/>
      <c r="CE89" s="171"/>
      <c r="CF89" s="171"/>
      <c r="CG89" s="171"/>
      <c r="CJ89" s="171"/>
      <c r="CK89" s="171"/>
      <c r="CL89" s="171"/>
      <c r="CO89" s="171"/>
      <c r="CP89" s="171"/>
    </row>
    <row r="90" spans="1:95" s="2" customFormat="1" ht="15">
      <c r="B90" s="3"/>
      <c r="C90" s="3"/>
      <c r="D90" s="3"/>
      <c r="E90" s="3"/>
      <c r="F90" s="3"/>
      <c r="G90" s="3"/>
      <c r="H90" s="3"/>
      <c r="I90" s="3"/>
      <c r="J90" s="3"/>
      <c r="K90" s="3"/>
      <c r="L90" s="3"/>
      <c r="M90" s="3"/>
      <c r="N90" s="3"/>
      <c r="O90" s="3"/>
      <c r="P90" s="3"/>
      <c r="Q90" s="3"/>
      <c r="R90" s="3"/>
      <c r="S90" s="170"/>
      <c r="T90" s="3"/>
      <c r="U90" s="3"/>
      <c r="Y90" s="171"/>
      <c r="AB90" s="171"/>
      <c r="AC90" s="171"/>
      <c r="AD90" s="171"/>
      <c r="AG90" s="171"/>
      <c r="AH90" s="171"/>
      <c r="AI90" s="171"/>
      <c r="AL90" s="171"/>
      <c r="AM90" s="171"/>
      <c r="AN90" s="171"/>
      <c r="AQ90" s="171"/>
      <c r="AR90" s="171"/>
      <c r="AS90" s="171"/>
      <c r="AV90" s="171"/>
      <c r="AW90" s="171"/>
      <c r="AX90" s="171"/>
      <c r="BA90" s="171"/>
      <c r="BB90" s="171"/>
      <c r="BC90" s="171"/>
      <c r="BF90" s="171"/>
      <c r="BG90" s="171"/>
      <c r="BH90" s="171"/>
      <c r="BK90" s="171"/>
      <c r="BL90" s="171"/>
      <c r="BM90" s="171"/>
      <c r="BN90" s="171"/>
      <c r="BO90" s="171"/>
      <c r="BP90" s="171"/>
      <c r="BQ90" s="171"/>
      <c r="BR90" s="171"/>
      <c r="BS90" s="171"/>
      <c r="BT90" s="171"/>
      <c r="BU90" s="171"/>
      <c r="BV90" s="171"/>
      <c r="BW90" s="171"/>
      <c r="BX90" s="171"/>
      <c r="BY90" s="171"/>
      <c r="BZ90" s="171"/>
      <c r="CA90" s="171"/>
      <c r="CB90" s="171"/>
      <c r="CC90" s="171"/>
      <c r="CD90" s="171"/>
      <c r="CE90" s="171"/>
      <c r="CF90" s="171"/>
      <c r="CG90" s="171"/>
      <c r="CJ90" s="171"/>
      <c r="CK90" s="171"/>
      <c r="CL90" s="171"/>
      <c r="CO90" s="171"/>
      <c r="CP90" s="171"/>
    </row>
    <row r="91" spans="1:95" s="2" customFormat="1" ht="15">
      <c r="B91" s="3"/>
      <c r="C91" s="3"/>
      <c r="D91" s="3"/>
      <c r="E91" s="3"/>
      <c r="F91" s="3"/>
      <c r="G91" s="3"/>
      <c r="H91" s="3"/>
      <c r="I91" s="3"/>
      <c r="J91" s="3"/>
      <c r="K91" s="3"/>
      <c r="L91" s="3"/>
      <c r="M91" s="3"/>
      <c r="N91" s="3"/>
      <c r="O91" s="3"/>
      <c r="P91" s="3"/>
      <c r="Q91" s="3"/>
      <c r="R91" s="3"/>
      <c r="S91" s="170"/>
      <c r="T91" s="3"/>
      <c r="U91" s="3"/>
      <c r="Y91" s="171"/>
      <c r="AB91" s="171"/>
      <c r="AC91" s="171"/>
      <c r="AD91" s="171"/>
      <c r="AG91" s="171"/>
      <c r="AH91" s="171"/>
      <c r="AI91" s="171"/>
      <c r="AL91" s="171"/>
      <c r="AM91" s="171"/>
      <c r="AN91" s="171"/>
      <c r="AQ91" s="171"/>
      <c r="AR91" s="171"/>
      <c r="AS91" s="171"/>
      <c r="AV91" s="171"/>
      <c r="AW91" s="171"/>
      <c r="AX91" s="171"/>
      <c r="BA91" s="171"/>
      <c r="BB91" s="171"/>
      <c r="BC91" s="171"/>
      <c r="BF91" s="171"/>
      <c r="BG91" s="171"/>
      <c r="BH91" s="171"/>
      <c r="BK91" s="171"/>
      <c r="BL91" s="171"/>
      <c r="BM91" s="171"/>
      <c r="BN91" s="171"/>
      <c r="BO91" s="171"/>
      <c r="BP91" s="171"/>
      <c r="BQ91" s="171"/>
      <c r="BR91" s="171"/>
      <c r="BS91" s="171"/>
      <c r="BT91" s="171"/>
      <c r="BU91" s="171"/>
      <c r="BV91" s="171"/>
      <c r="BW91" s="171"/>
      <c r="BX91" s="171"/>
      <c r="BY91" s="171"/>
      <c r="BZ91" s="171"/>
      <c r="CA91" s="171"/>
      <c r="CB91" s="171"/>
      <c r="CC91" s="171"/>
      <c r="CD91" s="171"/>
      <c r="CE91" s="171"/>
      <c r="CF91" s="171"/>
      <c r="CG91" s="171"/>
      <c r="CJ91" s="171"/>
      <c r="CK91" s="171"/>
      <c r="CL91" s="171"/>
      <c r="CO91" s="171"/>
      <c r="CP91" s="171"/>
    </row>
    <row r="92" spans="1:95" s="2" customFormat="1">
      <c r="B92" s="68" t="s">
        <v>0</v>
      </c>
      <c r="C92" s="68"/>
      <c r="D92" s="4"/>
      <c r="E92" s="4"/>
      <c r="F92" s="4"/>
      <c r="G92" s="4"/>
      <c r="H92" s="4"/>
      <c r="I92" s="4"/>
      <c r="J92" s="4"/>
      <c r="K92" s="4"/>
      <c r="L92" s="3"/>
      <c r="M92" s="3"/>
      <c r="N92" s="3"/>
      <c r="O92" s="3"/>
      <c r="P92" s="3"/>
      <c r="Q92" s="3"/>
      <c r="R92" s="3"/>
      <c r="S92" s="170"/>
      <c r="T92" s="3"/>
      <c r="U92" s="3"/>
      <c r="Y92" s="171"/>
      <c r="AB92" s="171"/>
      <c r="AC92" s="171"/>
      <c r="AD92" s="171"/>
      <c r="AG92" s="171"/>
      <c r="AH92" s="171"/>
      <c r="AI92" s="171"/>
      <c r="AL92" s="171"/>
      <c r="AM92" s="171"/>
      <c r="AN92" s="171"/>
      <c r="AQ92" s="171"/>
      <c r="AR92" s="171"/>
      <c r="AS92" s="171"/>
      <c r="AV92" s="171"/>
      <c r="AW92" s="171"/>
      <c r="AX92" s="171"/>
      <c r="BA92" s="171"/>
      <c r="BB92" s="171"/>
      <c r="BC92" s="171"/>
      <c r="BF92" s="171"/>
      <c r="BG92" s="171"/>
      <c r="BH92" s="171"/>
      <c r="BK92" s="171"/>
      <c r="BL92" s="171"/>
      <c r="BM92" s="171"/>
      <c r="BN92" s="171"/>
      <c r="BO92" s="171"/>
      <c r="BP92" s="171"/>
      <c r="BQ92" s="171"/>
      <c r="BR92" s="171"/>
      <c r="BS92" s="171"/>
      <c r="BT92" s="171"/>
      <c r="BU92" s="171"/>
      <c r="BV92" s="171"/>
      <c r="BW92" s="171"/>
      <c r="BX92" s="171"/>
      <c r="BY92" s="171"/>
      <c r="BZ92" s="171"/>
      <c r="CA92" s="171"/>
      <c r="CB92" s="171"/>
      <c r="CC92" s="171"/>
      <c r="CD92" s="171"/>
      <c r="CE92" s="171"/>
      <c r="CF92" s="171"/>
      <c r="CG92" s="171"/>
      <c r="CJ92" s="171"/>
      <c r="CK92" s="171"/>
      <c r="CL92" s="171"/>
      <c r="CO92" s="171"/>
      <c r="CP92" s="171"/>
    </row>
  </sheetData>
  <mergeCells count="49">
    <mergeCell ref="A84:P84"/>
    <mergeCell ref="A85:P85"/>
    <mergeCell ref="A86:P86"/>
    <mergeCell ref="A87:P87"/>
    <mergeCell ref="B88:D88"/>
    <mergeCell ref="BW15:CA15"/>
    <mergeCell ref="CB15:CF15"/>
    <mergeCell ref="CG15:CK15"/>
    <mergeCell ref="CL15:CP15"/>
    <mergeCell ref="A82:P82"/>
    <mergeCell ref="A83:P83"/>
    <mergeCell ref="AS15:AW15"/>
    <mergeCell ref="AX15:BB15"/>
    <mergeCell ref="BC15:BG15"/>
    <mergeCell ref="BH15:BL15"/>
    <mergeCell ref="BM15:BQ15"/>
    <mergeCell ref="BR15:BV15"/>
    <mergeCell ref="AI14:CP14"/>
    <mergeCell ref="CQ14:CQ16"/>
    <mergeCell ref="H15:J15"/>
    <mergeCell ref="K15:M15"/>
    <mergeCell ref="P15:Q15"/>
    <mergeCell ref="R15:S15"/>
    <mergeCell ref="Y15:AC15"/>
    <mergeCell ref="AD15:AH15"/>
    <mergeCell ref="AI15:AM15"/>
    <mergeCell ref="AN15:AR15"/>
    <mergeCell ref="N14:N16"/>
    <mergeCell ref="O14:O16"/>
    <mergeCell ref="P14:S14"/>
    <mergeCell ref="T14:U15"/>
    <mergeCell ref="V14:X15"/>
    <mergeCell ref="Y14:AH14"/>
    <mergeCell ref="A10:AH10"/>
    <mergeCell ref="A11:AH11"/>
    <mergeCell ref="A12:AH12"/>
    <mergeCell ref="A14:A16"/>
    <mergeCell ref="B14:B16"/>
    <mergeCell ref="C14:C16"/>
    <mergeCell ref="D14:D16"/>
    <mergeCell ref="E14:E16"/>
    <mergeCell ref="F14:G15"/>
    <mergeCell ref="H14:M14"/>
    <mergeCell ref="A4:AH4"/>
    <mergeCell ref="A5:AH5"/>
    <mergeCell ref="A6:AH6"/>
    <mergeCell ref="A7:AH7"/>
    <mergeCell ref="A8:AH8"/>
    <mergeCell ref="A9:AH9"/>
  </mergeCells>
  <printOptions horizontalCentered="1"/>
  <pageMargins left="0.70866141732283472" right="0.70866141732283472" top="0.74803149606299213" bottom="0.74803149606299213" header="0.31496062992125984" footer="0.31496062992125984"/>
  <pageSetup paperSize="8" scale="50" fitToWidth="2" orientation="landscape" r:id="rId1"/>
  <headerFooter differentFirst="1">
    <oddHeader>&amp;C&amp;P</oddHeader>
  </headerFooter>
  <colBreaks count="1" manualBreakCount="1">
    <brk id="34" max="4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V57"/>
  <sheetViews>
    <sheetView topLeftCell="A13" zoomScale="70" zoomScaleNormal="70" zoomScaleSheetLayoutView="55" workbookViewId="0">
      <pane ySplit="3" topLeftCell="A28" activePane="bottomLeft" state="frozen"/>
      <selection activeCell="I13" sqref="I13"/>
      <selection pane="bottomLeft" activeCell="I31" sqref="I31"/>
    </sheetView>
  </sheetViews>
  <sheetFormatPr defaultRowHeight="15.75"/>
  <cols>
    <col min="1" max="1" width="10.875" style="71" customWidth="1"/>
    <col min="2" max="2" width="36.875" style="71" customWidth="1"/>
    <col min="3" max="3" width="15.75" style="71" customWidth="1"/>
    <col min="4" max="4" width="7.625" style="71" customWidth="1"/>
    <col min="5" max="5" width="7.25" style="71" customWidth="1"/>
    <col min="6" max="6" width="13" style="71" customWidth="1"/>
    <col min="7" max="7" width="14.375" style="71" customWidth="1"/>
    <col min="8" max="8" width="16" style="71" customWidth="1"/>
    <col min="9" max="10" width="19" style="71" customWidth="1"/>
    <col min="11" max="11" width="12.875" style="71" customWidth="1"/>
    <col min="12" max="12" width="7.5" style="69" customWidth="1"/>
    <col min="13" max="13" width="9.5" style="69" customWidth="1"/>
    <col min="14" max="14" width="8.75" style="69" customWidth="1"/>
    <col min="15" max="15" width="9.25" style="69" customWidth="1"/>
    <col min="16" max="16" width="7" style="69" customWidth="1"/>
    <col min="17" max="20" width="9.25" style="69" customWidth="1"/>
    <col min="21" max="21" width="11.25" style="69" customWidth="1"/>
    <col min="22" max="22" width="12.375" style="69" customWidth="1"/>
    <col min="23" max="23" width="11.75" style="69" customWidth="1"/>
    <col min="24" max="24" width="12.25" style="69" customWidth="1"/>
    <col min="25" max="25" width="13.75" style="69" customWidth="1"/>
    <col min="26" max="26" width="15.375" style="69" customWidth="1"/>
    <col min="27" max="27" width="15" style="69" customWidth="1"/>
    <col min="28" max="28" width="15.875" style="69" customWidth="1"/>
    <col min="29" max="40" width="16.625" style="69" customWidth="1"/>
    <col min="41" max="41" width="19.5" style="69" customWidth="1"/>
    <col min="42" max="42" width="7.25" style="69" customWidth="1"/>
    <col min="43" max="43" width="9.875" style="69" customWidth="1"/>
    <col min="44" max="44" width="7.125" style="69" customWidth="1"/>
    <col min="45" max="45" width="6" style="71" customWidth="1"/>
    <col min="46" max="46" width="8.375" style="71" customWidth="1"/>
    <col min="47" max="47" width="5.625" style="71" customWidth="1"/>
    <col min="48" max="48" width="7.375" style="71" customWidth="1"/>
    <col min="49" max="49" width="10" style="71" customWidth="1"/>
    <col min="50" max="50" width="7.875" style="71" customWidth="1"/>
    <col min="51" max="51" width="6.75" style="71" customWidth="1"/>
    <col min="52" max="52" width="9" style="71" customWidth="1"/>
    <col min="53" max="53" width="6.125" style="71" customWidth="1"/>
    <col min="54" max="54" width="6.75" style="71" customWidth="1"/>
    <col min="55" max="55" width="9.375" style="71" customWidth="1"/>
    <col min="56" max="56" width="7.375" style="71" customWidth="1"/>
    <col min="57" max="63" width="7.25" style="71" customWidth="1"/>
    <col min="64" max="64" width="8.625" style="71" customWidth="1"/>
    <col min="65" max="65" width="6.125" style="71" customWidth="1"/>
    <col min="66" max="66" width="6.875" style="71" customWidth="1"/>
    <col min="67" max="67" width="9.625" style="71" customWidth="1"/>
    <col min="68" max="68" width="6.75" style="71" customWidth="1"/>
    <col min="69" max="69" width="7.75" style="71" customWidth="1"/>
    <col min="70" max="16384" width="9" style="71"/>
  </cols>
  <sheetData>
    <row r="1" spans="1:74" ht="18.75">
      <c r="A1" s="69"/>
      <c r="B1" s="69"/>
      <c r="C1" s="69"/>
      <c r="D1" s="69"/>
      <c r="E1" s="69"/>
      <c r="F1" s="69"/>
      <c r="G1" s="69"/>
      <c r="H1" s="69"/>
      <c r="I1" s="69"/>
      <c r="J1" s="69"/>
      <c r="K1" s="69"/>
      <c r="AO1" s="172" t="s">
        <v>306</v>
      </c>
      <c r="AS1" s="69"/>
      <c r="AT1" s="69"/>
      <c r="AU1" s="69"/>
      <c r="AV1" s="69"/>
      <c r="AW1" s="69"/>
    </row>
    <row r="2" spans="1:74" ht="18.75">
      <c r="A2" s="69"/>
      <c r="B2" s="69"/>
      <c r="C2" s="69"/>
      <c r="D2" s="69"/>
      <c r="E2" s="69"/>
      <c r="F2" s="69"/>
      <c r="G2" s="69"/>
      <c r="H2" s="69"/>
      <c r="I2" s="69"/>
      <c r="J2" s="69"/>
      <c r="K2" s="69"/>
      <c r="AO2" s="80" t="s">
        <v>104</v>
      </c>
      <c r="AS2" s="69"/>
      <c r="AT2" s="69"/>
      <c r="AU2" s="69"/>
      <c r="AV2" s="69"/>
      <c r="AW2" s="69"/>
    </row>
    <row r="3" spans="1:74" ht="18.75">
      <c r="A3" s="69"/>
      <c r="B3" s="69"/>
      <c r="C3" s="69"/>
      <c r="D3" s="69"/>
      <c r="E3" s="69"/>
      <c r="F3" s="69"/>
      <c r="G3" s="69"/>
      <c r="H3" s="69"/>
      <c r="I3" s="69"/>
      <c r="J3" s="69"/>
      <c r="K3" s="69"/>
      <c r="AN3" s="71"/>
      <c r="AO3" s="80" t="s">
        <v>105</v>
      </c>
      <c r="AS3" s="69"/>
      <c r="AT3" s="69"/>
      <c r="AU3" s="69"/>
      <c r="AV3" s="69"/>
      <c r="AW3" s="69"/>
    </row>
    <row r="4" spans="1:74" ht="18.75">
      <c r="A4" s="74" t="s">
        <v>307</v>
      </c>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S4" s="69"/>
      <c r="AT4" s="69"/>
      <c r="AU4" s="69"/>
      <c r="AV4" s="69"/>
      <c r="AW4" s="69"/>
    </row>
    <row r="5" spans="1:74" ht="18.75">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173"/>
      <c r="AQ5" s="173"/>
      <c r="AR5" s="173"/>
      <c r="AS5" s="173"/>
      <c r="AT5" s="173"/>
      <c r="AU5" s="173"/>
      <c r="AV5" s="173"/>
      <c r="AW5" s="173"/>
      <c r="AX5" s="173"/>
      <c r="AY5" s="173"/>
      <c r="AZ5" s="173"/>
      <c r="BA5" s="173"/>
      <c r="BB5" s="173"/>
      <c r="BC5" s="173"/>
      <c r="BD5" s="173"/>
      <c r="BE5" s="173"/>
      <c r="BF5" s="173"/>
      <c r="BG5" s="173"/>
      <c r="BH5" s="173"/>
      <c r="BI5" s="173"/>
      <c r="BJ5" s="173"/>
      <c r="BK5" s="173"/>
      <c r="BL5" s="173"/>
      <c r="BM5" s="173"/>
      <c r="BN5" s="173"/>
      <c r="BO5" s="173"/>
      <c r="BP5" s="173"/>
      <c r="BQ5" s="173"/>
      <c r="BR5" s="173"/>
      <c r="BS5" s="173"/>
      <c r="BT5" s="173"/>
    </row>
    <row r="6" spans="1:74" ht="18.75">
      <c r="A6" s="51" t="s">
        <v>107</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row>
    <row r="7" spans="1:74">
      <c r="A7" s="52" t="s">
        <v>57</v>
      </c>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row>
    <row r="8" spans="1:74" ht="18.75">
      <c r="A8" s="69"/>
      <c r="B8" s="69"/>
      <c r="C8" s="69"/>
      <c r="D8" s="69"/>
      <c r="E8" s="69"/>
      <c r="F8" s="69"/>
      <c r="G8" s="69"/>
      <c r="H8" s="69"/>
      <c r="I8" s="69"/>
      <c r="J8" s="69"/>
      <c r="K8" s="69"/>
      <c r="AN8" s="80"/>
      <c r="AS8" s="69"/>
      <c r="AT8" s="69"/>
      <c r="AU8" s="69"/>
      <c r="AV8" s="69"/>
      <c r="AW8" s="69"/>
    </row>
    <row r="9" spans="1:74" ht="18.75">
      <c r="A9" s="54" t="s">
        <v>61</v>
      </c>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173"/>
      <c r="AQ9" s="173"/>
      <c r="AR9" s="173"/>
      <c r="AS9" s="173"/>
      <c r="AT9" s="173"/>
      <c r="AU9" s="173"/>
      <c r="AV9" s="173"/>
      <c r="AW9" s="173"/>
      <c r="AX9" s="173"/>
      <c r="AY9" s="173"/>
      <c r="AZ9" s="173"/>
      <c r="BA9" s="173"/>
      <c r="BB9" s="173"/>
      <c r="BC9" s="173"/>
      <c r="BD9" s="173"/>
      <c r="BE9" s="173"/>
      <c r="BF9" s="173"/>
      <c r="BG9" s="173"/>
      <c r="BH9" s="173"/>
      <c r="BI9" s="173"/>
      <c r="BJ9" s="173"/>
      <c r="BK9" s="173"/>
      <c r="BL9" s="173"/>
      <c r="BM9" s="173"/>
      <c r="BN9" s="173"/>
      <c r="BO9" s="173"/>
      <c r="BP9" s="173"/>
      <c r="BQ9" s="173"/>
      <c r="BR9" s="173"/>
      <c r="BS9" s="173"/>
    </row>
    <row r="10" spans="1:74" ht="18.75">
      <c r="A10" s="75"/>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173"/>
      <c r="AQ10" s="173"/>
      <c r="AR10" s="173"/>
      <c r="AS10" s="173"/>
      <c r="AT10" s="173"/>
      <c r="AU10" s="173"/>
      <c r="AV10" s="173"/>
      <c r="AW10" s="173"/>
      <c r="AX10" s="173"/>
      <c r="AY10" s="173"/>
      <c r="AZ10" s="173"/>
      <c r="BA10" s="173"/>
      <c r="BB10" s="173"/>
      <c r="BC10" s="173"/>
      <c r="BD10" s="173"/>
      <c r="BE10" s="173"/>
      <c r="BF10" s="173"/>
      <c r="BG10" s="173"/>
      <c r="BH10" s="173"/>
      <c r="BI10" s="173"/>
      <c r="BJ10" s="173"/>
      <c r="BK10" s="173"/>
      <c r="BL10" s="173"/>
      <c r="BM10" s="173"/>
      <c r="BN10" s="173"/>
      <c r="BO10" s="173"/>
      <c r="BP10" s="173"/>
      <c r="BQ10" s="173"/>
      <c r="BR10" s="173"/>
      <c r="BS10" s="173"/>
    </row>
    <row r="11" spans="1:74" ht="18.75">
      <c r="A11" s="54" t="str">
        <f>'[2]2'!A11:AH11</f>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row>
    <row r="12" spans="1:74">
      <c r="A12" s="55" t="s">
        <v>308</v>
      </c>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row>
    <row r="13" spans="1:74" ht="15.75" customHeight="1">
      <c r="A13" s="174"/>
      <c r="B13" s="174"/>
      <c r="C13" s="174"/>
      <c r="D13" s="174"/>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5"/>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row>
    <row r="14" spans="1:74" ht="72.75" customHeight="1">
      <c r="A14" s="85" t="s">
        <v>55</v>
      </c>
      <c r="B14" s="85" t="s">
        <v>54</v>
      </c>
      <c r="C14" s="85" t="s">
        <v>53</v>
      </c>
      <c r="D14" s="86" t="s">
        <v>309</v>
      </c>
      <c r="E14" s="86" t="s">
        <v>112</v>
      </c>
      <c r="F14" s="85" t="s">
        <v>310</v>
      </c>
      <c r="G14" s="85"/>
      <c r="H14" s="176" t="s">
        <v>311</v>
      </c>
      <c r="I14" s="176"/>
      <c r="J14" s="97" t="s">
        <v>312</v>
      </c>
      <c r="K14" s="94" t="s">
        <v>313</v>
      </c>
      <c r="L14" s="95"/>
      <c r="M14" s="95"/>
      <c r="N14" s="95"/>
      <c r="O14" s="95"/>
      <c r="P14" s="95"/>
      <c r="Q14" s="95"/>
      <c r="R14" s="95"/>
      <c r="S14" s="95"/>
      <c r="T14" s="96"/>
      <c r="U14" s="94" t="s">
        <v>314</v>
      </c>
      <c r="V14" s="95"/>
      <c r="W14" s="95"/>
      <c r="X14" s="95"/>
      <c r="Y14" s="95"/>
      <c r="Z14" s="96"/>
      <c r="AA14" s="90" t="s">
        <v>315</v>
      </c>
      <c r="AB14" s="92"/>
      <c r="AC14" s="94" t="s">
        <v>316</v>
      </c>
      <c r="AD14" s="95"/>
      <c r="AE14" s="95"/>
      <c r="AF14" s="95"/>
      <c r="AG14" s="95"/>
      <c r="AH14" s="95"/>
      <c r="AI14" s="95"/>
      <c r="AJ14" s="95"/>
      <c r="AK14" s="95"/>
      <c r="AL14" s="95"/>
      <c r="AM14" s="95"/>
      <c r="AN14" s="95"/>
      <c r="AO14" s="177" t="s">
        <v>317</v>
      </c>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row>
    <row r="15" spans="1:74" ht="66" customHeight="1">
      <c r="A15" s="85"/>
      <c r="B15" s="85"/>
      <c r="C15" s="85"/>
      <c r="D15" s="86"/>
      <c r="E15" s="86"/>
      <c r="F15" s="85"/>
      <c r="G15" s="85"/>
      <c r="H15" s="176"/>
      <c r="I15" s="176"/>
      <c r="J15" s="103"/>
      <c r="K15" s="94" t="s">
        <v>123</v>
      </c>
      <c r="L15" s="95"/>
      <c r="M15" s="95"/>
      <c r="N15" s="95"/>
      <c r="O15" s="96"/>
      <c r="P15" s="94" t="s">
        <v>318</v>
      </c>
      <c r="Q15" s="95"/>
      <c r="R15" s="95"/>
      <c r="S15" s="95"/>
      <c r="T15" s="96"/>
      <c r="U15" s="85" t="s">
        <v>319</v>
      </c>
      <c r="V15" s="85"/>
      <c r="W15" s="94" t="s">
        <v>320</v>
      </c>
      <c r="X15" s="96"/>
      <c r="Y15" s="85" t="s">
        <v>321</v>
      </c>
      <c r="Z15" s="85"/>
      <c r="AA15" s="98"/>
      <c r="AB15" s="100"/>
      <c r="AC15" s="178" t="s">
        <v>322</v>
      </c>
      <c r="AD15" s="178"/>
      <c r="AE15" s="178" t="s">
        <v>323</v>
      </c>
      <c r="AF15" s="178"/>
      <c r="AG15" s="178" t="s">
        <v>324</v>
      </c>
      <c r="AH15" s="178"/>
      <c r="AI15" s="178" t="s">
        <v>325</v>
      </c>
      <c r="AJ15" s="178"/>
      <c r="AK15" s="178" t="s">
        <v>326</v>
      </c>
      <c r="AL15" s="178"/>
      <c r="AM15" s="85" t="s">
        <v>327</v>
      </c>
      <c r="AN15" s="176" t="s">
        <v>328</v>
      </c>
      <c r="AO15" s="17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row>
    <row r="16" spans="1:74" ht="135" customHeight="1">
      <c r="A16" s="85"/>
      <c r="B16" s="85"/>
      <c r="C16" s="85"/>
      <c r="D16" s="86"/>
      <c r="E16" s="86"/>
      <c r="F16" s="180" t="s">
        <v>123</v>
      </c>
      <c r="G16" s="180" t="s">
        <v>124</v>
      </c>
      <c r="H16" s="181" t="s">
        <v>139</v>
      </c>
      <c r="I16" s="181" t="s">
        <v>124</v>
      </c>
      <c r="J16" s="113"/>
      <c r="K16" s="107" t="s">
        <v>329</v>
      </c>
      <c r="L16" s="107" t="s">
        <v>330</v>
      </c>
      <c r="M16" s="107" t="s">
        <v>331</v>
      </c>
      <c r="N16" s="182" t="s">
        <v>332</v>
      </c>
      <c r="O16" s="182" t="s">
        <v>333</v>
      </c>
      <c r="P16" s="107" t="s">
        <v>329</v>
      </c>
      <c r="Q16" s="107" t="s">
        <v>330</v>
      </c>
      <c r="R16" s="107" t="s">
        <v>331</v>
      </c>
      <c r="S16" s="182" t="s">
        <v>332</v>
      </c>
      <c r="T16" s="182" t="s">
        <v>333</v>
      </c>
      <c r="U16" s="107" t="s">
        <v>334</v>
      </c>
      <c r="V16" s="107" t="s">
        <v>335</v>
      </c>
      <c r="W16" s="107" t="s">
        <v>334</v>
      </c>
      <c r="X16" s="107" t="s">
        <v>335</v>
      </c>
      <c r="Y16" s="107" t="s">
        <v>334</v>
      </c>
      <c r="Z16" s="107" t="s">
        <v>335</v>
      </c>
      <c r="AA16" s="114" t="s">
        <v>336</v>
      </c>
      <c r="AB16" s="114" t="s">
        <v>337</v>
      </c>
      <c r="AC16" s="114" t="s">
        <v>338</v>
      </c>
      <c r="AD16" s="114" t="s">
        <v>337</v>
      </c>
      <c r="AE16" s="114" t="s">
        <v>338</v>
      </c>
      <c r="AF16" s="114" t="s">
        <v>339</v>
      </c>
      <c r="AG16" s="114" t="s">
        <v>338</v>
      </c>
      <c r="AH16" s="114" t="s">
        <v>339</v>
      </c>
      <c r="AI16" s="114" t="s">
        <v>338</v>
      </c>
      <c r="AJ16" s="114" t="s">
        <v>339</v>
      </c>
      <c r="AK16" s="114" t="s">
        <v>338</v>
      </c>
      <c r="AL16" s="114" t="s">
        <v>339</v>
      </c>
      <c r="AM16" s="85"/>
      <c r="AN16" s="176"/>
      <c r="AO16" s="183"/>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row>
    <row r="17" spans="1:69" ht="19.5" customHeight="1">
      <c r="A17" s="114">
        <v>1</v>
      </c>
      <c r="B17" s="114">
        <v>2</v>
      </c>
      <c r="C17" s="114">
        <v>3</v>
      </c>
      <c r="D17" s="114">
        <v>4</v>
      </c>
      <c r="E17" s="114">
        <v>5</v>
      </c>
      <c r="F17" s="114">
        <v>6</v>
      </c>
      <c r="G17" s="114">
        <v>7</v>
      </c>
      <c r="H17" s="114">
        <v>8</v>
      </c>
      <c r="I17" s="114">
        <v>9</v>
      </c>
      <c r="J17" s="114">
        <v>10</v>
      </c>
      <c r="K17" s="114">
        <v>11</v>
      </c>
      <c r="L17" s="114">
        <v>12</v>
      </c>
      <c r="M17" s="114">
        <v>13</v>
      </c>
      <c r="N17" s="114">
        <v>14</v>
      </c>
      <c r="O17" s="114">
        <v>15</v>
      </c>
      <c r="P17" s="114">
        <v>16</v>
      </c>
      <c r="Q17" s="114">
        <v>17</v>
      </c>
      <c r="R17" s="114">
        <v>18</v>
      </c>
      <c r="S17" s="114">
        <v>19</v>
      </c>
      <c r="T17" s="114">
        <v>20</v>
      </c>
      <c r="U17" s="114">
        <v>21</v>
      </c>
      <c r="V17" s="114">
        <v>22</v>
      </c>
      <c r="W17" s="114">
        <v>23</v>
      </c>
      <c r="X17" s="114">
        <v>24</v>
      </c>
      <c r="Y17" s="114">
        <v>25</v>
      </c>
      <c r="Z17" s="114">
        <v>26</v>
      </c>
      <c r="AA17" s="114">
        <v>27</v>
      </c>
      <c r="AB17" s="114">
        <v>28</v>
      </c>
      <c r="AC17" s="10" t="s">
        <v>340</v>
      </c>
      <c r="AD17" s="10" t="s">
        <v>341</v>
      </c>
      <c r="AE17" s="10" t="s">
        <v>342</v>
      </c>
      <c r="AF17" s="10" t="s">
        <v>343</v>
      </c>
      <c r="AG17" s="10" t="s">
        <v>344</v>
      </c>
      <c r="AH17" s="10" t="s">
        <v>345</v>
      </c>
      <c r="AI17" s="10" t="s">
        <v>346</v>
      </c>
      <c r="AJ17" s="10" t="s">
        <v>347</v>
      </c>
      <c r="AK17" s="10" t="s">
        <v>348</v>
      </c>
      <c r="AL17" s="10" t="s">
        <v>349</v>
      </c>
      <c r="AM17" s="114">
        <v>30</v>
      </c>
      <c r="AN17" s="114">
        <v>31</v>
      </c>
      <c r="AO17" s="114">
        <v>32</v>
      </c>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row>
    <row r="18" spans="1:69" ht="15.75" customHeight="1">
      <c r="A18" s="184" t="str">
        <f>'[2]2'!A18</f>
        <v>0</v>
      </c>
      <c r="B18" s="185" t="str">
        <f>'[2]2'!B18</f>
        <v>ВСЕГО по инвестиционной программе, в том числе:</v>
      </c>
      <c r="C18" s="185">
        <f>'[2]2'!C18</f>
        <v>0</v>
      </c>
      <c r="D18" s="140">
        <f>'[2]2'!D18</f>
        <v>0</v>
      </c>
      <c r="E18" s="140">
        <f>'[2]2'!E18</f>
        <v>0</v>
      </c>
      <c r="F18" s="140">
        <f>'[2]2'!F18</f>
        <v>0</v>
      </c>
      <c r="G18" s="186">
        <f>'[2]2'!G18</f>
        <v>0</v>
      </c>
      <c r="H18" s="140">
        <f>('[2]2'!H18)/1.2</f>
        <v>1.178456633240422</v>
      </c>
      <c r="I18" s="140">
        <f>('[2]2'!BR18)/1.18</f>
        <v>0</v>
      </c>
      <c r="J18" s="187">
        <f>'[2]2'!O18</f>
        <v>0</v>
      </c>
      <c r="K18" s="188">
        <f t="shared" ref="K18:T33" si="0">L18+M18+N18+O18</f>
        <v>27.982454166666667</v>
      </c>
      <c r="L18" s="140">
        <f>SUM(L19:L21)</f>
        <v>0.97912083333333344</v>
      </c>
      <c r="M18" s="140">
        <f t="shared" ref="M18:O18" si="1">SUM(M19:M21)</f>
        <v>6.8047499999999994</v>
      </c>
      <c r="N18" s="140">
        <f t="shared" si="1"/>
        <v>15.662083333333332</v>
      </c>
      <c r="O18" s="140">
        <f t="shared" si="1"/>
        <v>4.5365000000000002</v>
      </c>
      <c r="P18" s="189">
        <f>(Q18+R18+S18+T18)</f>
        <v>0</v>
      </c>
      <c r="Q18" s="187">
        <f>SUM(Q20:Q21)</f>
        <v>0</v>
      </c>
      <c r="R18" s="140">
        <f>SUM(R20:R21)</f>
        <v>0</v>
      </c>
      <c r="S18" s="140">
        <f>SUM(S20:S21)</f>
        <v>0</v>
      </c>
      <c r="T18" s="140">
        <f>SUM(T20:T21)</f>
        <v>0</v>
      </c>
      <c r="U18" s="140">
        <f t="shared" ref="U18:AN18" si="2">U19+U20+U21+U22+U23</f>
        <v>0</v>
      </c>
      <c r="V18" s="140">
        <f t="shared" si="2"/>
        <v>0</v>
      </c>
      <c r="W18" s="140">
        <f t="shared" si="2"/>
        <v>3.6235253956100046</v>
      </c>
      <c r="X18" s="140">
        <f t="shared" si="2"/>
        <v>23.66162083333333</v>
      </c>
      <c r="Y18" s="140">
        <f t="shared" si="2"/>
        <v>0</v>
      </c>
      <c r="Z18" s="140">
        <f t="shared" si="2"/>
        <v>0</v>
      </c>
      <c r="AA18" s="140">
        <f t="shared" si="2"/>
        <v>0</v>
      </c>
      <c r="AB18" s="140">
        <f t="shared" si="2"/>
        <v>0</v>
      </c>
      <c r="AC18" s="140">
        <f t="shared" si="2"/>
        <v>5.6391666666666671</v>
      </c>
      <c r="AD18" s="140">
        <f t="shared" si="2"/>
        <v>0</v>
      </c>
      <c r="AE18" s="140">
        <f t="shared" si="2"/>
        <v>5.6383333333333336</v>
      </c>
      <c r="AF18" s="140">
        <f t="shared" si="2"/>
        <v>0</v>
      </c>
      <c r="AG18" s="140">
        <f t="shared" si="2"/>
        <v>5.5949999999999989</v>
      </c>
      <c r="AH18" s="140">
        <f t="shared" si="2"/>
        <v>0</v>
      </c>
      <c r="AI18" s="140">
        <f t="shared" si="2"/>
        <v>5.5791208333333344</v>
      </c>
      <c r="AJ18" s="140">
        <f t="shared" si="2"/>
        <v>0</v>
      </c>
      <c r="AK18" s="140">
        <f>AK19+AK20+AK21+AK22+AK23</f>
        <v>3.1224869095138743</v>
      </c>
      <c r="AL18" s="140">
        <f t="shared" ref="AL18" si="3">AL19+AL20+AL21+AL22+AL23</f>
        <v>0</v>
      </c>
      <c r="AM18" s="140">
        <f>AM19+AM20+AM21+AM22</f>
        <v>25.574107742847204</v>
      </c>
      <c r="AN18" s="140">
        <f t="shared" si="2"/>
        <v>0</v>
      </c>
      <c r="AO18" s="190"/>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row>
    <row r="19" spans="1:69" ht="15.75" customHeight="1">
      <c r="A19" s="184" t="str">
        <f>'[2]2'!A19</f>
        <v>0.1</v>
      </c>
      <c r="B19" s="185" t="str">
        <f>'[2]2'!B19</f>
        <v>Технологическое присоединение, всего</v>
      </c>
      <c r="C19" s="185">
        <f>'[2]2'!C19</f>
        <v>0</v>
      </c>
      <c r="D19" s="140">
        <f>'[2]2'!D19</f>
        <v>0</v>
      </c>
      <c r="E19" s="140">
        <f>'[2]2'!E19</f>
        <v>0</v>
      </c>
      <c r="F19" s="140">
        <f>'[2]2'!F19</f>
        <v>0</v>
      </c>
      <c r="G19" s="186">
        <f>'[2]2'!G19</f>
        <v>0</v>
      </c>
      <c r="H19" s="140">
        <f>('[2]2'!H19)/1.2</f>
        <v>0</v>
      </c>
      <c r="I19" s="140">
        <v>0</v>
      </c>
      <c r="J19" s="187">
        <f>'[2]2'!O19</f>
        <v>0</v>
      </c>
      <c r="K19" s="188">
        <f t="shared" si="0"/>
        <v>0</v>
      </c>
      <c r="L19" s="188">
        <f t="shared" si="0"/>
        <v>0</v>
      </c>
      <c r="M19" s="188">
        <f t="shared" si="0"/>
        <v>0</v>
      </c>
      <c r="N19" s="188">
        <f t="shared" si="0"/>
        <v>0</v>
      </c>
      <c r="O19" s="188">
        <f t="shared" si="0"/>
        <v>0</v>
      </c>
      <c r="P19" s="189">
        <f>(Q19+R19+S19+T19)/1.18</f>
        <v>0</v>
      </c>
      <c r="Q19" s="189">
        <f t="shared" ref="Q19:T19" si="4">(R19+S19+T19+U19)/1.18</f>
        <v>0</v>
      </c>
      <c r="R19" s="189">
        <f t="shared" si="4"/>
        <v>0</v>
      </c>
      <c r="S19" s="189">
        <f t="shared" si="4"/>
        <v>0</v>
      </c>
      <c r="T19" s="189">
        <f t="shared" si="4"/>
        <v>0</v>
      </c>
      <c r="U19" s="140">
        <f t="shared" ref="U19:U22" si="5">V19/6.53</f>
        <v>0</v>
      </c>
      <c r="V19" s="140">
        <v>0</v>
      </c>
      <c r="W19" s="186">
        <f t="shared" ref="W19:W22" si="6">X19/6.53</f>
        <v>0</v>
      </c>
      <c r="X19" s="140">
        <f>('[2]2'!AI19)/1.18</f>
        <v>0</v>
      </c>
      <c r="Y19" s="140">
        <f t="shared" ref="Y19:Y26" si="7">Z19/6.53</f>
        <v>0</v>
      </c>
      <c r="Z19" s="140">
        <f>('[2]2'!AN19)/1.18</f>
        <v>0</v>
      </c>
      <c r="AA19" s="140">
        <v>0</v>
      </c>
      <c r="AB19" s="140">
        <v>0</v>
      </c>
      <c r="AC19" s="140">
        <f>('[2]2'!AI19)/1.18</f>
        <v>0</v>
      </c>
      <c r="AD19" s="140">
        <f>('[2]2'!AN19)/1.18</f>
        <v>0</v>
      </c>
      <c r="AE19" s="140">
        <f>('[2]2'!AS19)/1.18</f>
        <v>0</v>
      </c>
      <c r="AF19" s="140">
        <f>'[2]2'!AX19</f>
        <v>0</v>
      </c>
      <c r="AG19" s="140">
        <f>('[2]2'!BC19)/1.18</f>
        <v>0</v>
      </c>
      <c r="AH19" s="140">
        <f>'[2]2'!BH19</f>
        <v>0</v>
      </c>
      <c r="AI19" s="140">
        <f>'[2]2'!BI19</f>
        <v>0</v>
      </c>
      <c r="AJ19" s="140">
        <f>'[2]2'!BJ19</f>
        <v>0</v>
      </c>
      <c r="AK19" s="140">
        <f>'[2]2'!BK19</f>
        <v>0</v>
      </c>
      <c r="AL19" s="140">
        <f>'[2]2'!BL19</f>
        <v>0</v>
      </c>
      <c r="AM19" s="140">
        <f>(AC19+AE19+AG19)/1.18</f>
        <v>0</v>
      </c>
      <c r="AN19" s="140">
        <f>(AD19+AF19+AH19)/1.18</f>
        <v>0</v>
      </c>
      <c r="AO19" s="190"/>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row>
    <row r="20" spans="1:69" ht="31.5">
      <c r="A20" s="184" t="str">
        <f>'[2]2'!A20</f>
        <v>0.2</v>
      </c>
      <c r="B20" s="185" t="str">
        <f>'[2]2'!B20</f>
        <v>Реконструкция, модернизация, техническое перевооружение, всего</v>
      </c>
      <c r="C20" s="185">
        <f>'[2]2'!C20</f>
        <v>0</v>
      </c>
      <c r="D20" s="140">
        <f>'[2]2'!D20</f>
        <v>0</v>
      </c>
      <c r="E20" s="140">
        <f>'[2]2'!E20</f>
        <v>0</v>
      </c>
      <c r="F20" s="140">
        <f>'[2]2'!F20</f>
        <v>0</v>
      </c>
      <c r="G20" s="186">
        <f>'[2]2'!G20</f>
        <v>0</v>
      </c>
      <c r="H20" s="140">
        <f>H24</f>
        <v>3.3420368408662893</v>
      </c>
      <c r="I20" s="140">
        <f>('[2]2'!BR20)/1.18</f>
        <v>0</v>
      </c>
      <c r="J20" s="187">
        <f>'[2]2'!O20</f>
        <v>0</v>
      </c>
      <c r="K20" s="188">
        <f t="shared" si="0"/>
        <v>23.661620833333334</v>
      </c>
      <c r="L20" s="140">
        <f>L24</f>
        <v>0.97912083333333344</v>
      </c>
      <c r="M20" s="140">
        <f>M24</f>
        <v>6.8047499999999994</v>
      </c>
      <c r="N20" s="140">
        <f>N24</f>
        <v>11.341249999999999</v>
      </c>
      <c r="O20" s="186">
        <f>O24</f>
        <v>4.5365000000000002</v>
      </c>
      <c r="P20" s="191">
        <f>(Q20+R20+S20+T20)</f>
        <v>0</v>
      </c>
      <c r="Q20" s="187">
        <f>Q24</f>
        <v>0</v>
      </c>
      <c r="R20" s="140">
        <f>R24</f>
        <v>0</v>
      </c>
      <c r="S20" s="140">
        <f>S24</f>
        <v>0</v>
      </c>
      <c r="T20" s="140">
        <f>T24</f>
        <v>0</v>
      </c>
      <c r="U20" s="140">
        <f t="shared" si="5"/>
        <v>0</v>
      </c>
      <c r="V20" s="140">
        <v>0</v>
      </c>
      <c r="W20" s="186">
        <f t="shared" si="6"/>
        <v>3.6235253956100046</v>
      </c>
      <c r="X20" s="140">
        <f>X24</f>
        <v>23.66162083333333</v>
      </c>
      <c r="Y20" s="140">
        <f t="shared" si="7"/>
        <v>0</v>
      </c>
      <c r="Z20" s="140">
        <f>Z24</f>
        <v>0</v>
      </c>
      <c r="AA20" s="140">
        <v>0</v>
      </c>
      <c r="AB20" s="140">
        <v>0</v>
      </c>
      <c r="AC20" s="140">
        <f t="shared" ref="AC20:AN20" si="8">AC24</f>
        <v>5.1183333333333341</v>
      </c>
      <c r="AD20" s="140">
        <f t="shared" si="8"/>
        <v>0</v>
      </c>
      <c r="AE20" s="140">
        <f t="shared" si="8"/>
        <v>5.37</v>
      </c>
      <c r="AF20" s="140">
        <f t="shared" si="8"/>
        <v>0</v>
      </c>
      <c r="AG20" s="140">
        <f t="shared" si="8"/>
        <v>5.4158333333333326</v>
      </c>
      <c r="AH20" s="140">
        <f t="shared" si="8"/>
        <v>0</v>
      </c>
      <c r="AI20" s="140">
        <f t="shared" si="8"/>
        <v>5.2941208333333343</v>
      </c>
      <c r="AJ20" s="140">
        <f t="shared" si="8"/>
        <v>0</v>
      </c>
      <c r="AK20" s="140">
        <f t="shared" si="8"/>
        <v>2.4633333333333334</v>
      </c>
      <c r="AL20" s="140">
        <f t="shared" si="8"/>
        <v>0</v>
      </c>
      <c r="AM20" s="140">
        <f t="shared" si="8"/>
        <v>23.66162083333333</v>
      </c>
      <c r="AN20" s="140">
        <f t="shared" si="8"/>
        <v>0</v>
      </c>
      <c r="AO20" s="190"/>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row>
    <row r="21" spans="1:69" ht="31.5">
      <c r="A21" s="184" t="str">
        <f>'[2]2'!A21</f>
        <v>0.6</v>
      </c>
      <c r="B21" s="185" t="str">
        <f>'[2]2'!B21</f>
        <v>Прочие инвестиционные проекты, всего</v>
      </c>
      <c r="C21" s="185">
        <f>'[2]2'!C21</f>
        <v>0</v>
      </c>
      <c r="D21" s="140">
        <f>'[2]2'!D21</f>
        <v>0</v>
      </c>
      <c r="E21" s="140">
        <f>'[2]2'!E21</f>
        <v>0</v>
      </c>
      <c r="F21" s="140">
        <f>'[2]2'!F21</f>
        <v>0</v>
      </c>
      <c r="G21" s="186">
        <f>'[2]2'!G21</f>
        <v>0</v>
      </c>
      <c r="H21" s="140">
        <f>H35</f>
        <v>0.61028719397363473</v>
      </c>
      <c r="I21" s="140">
        <f>('[2]2'!BR21)/1.18</f>
        <v>0</v>
      </c>
      <c r="J21" s="187">
        <f>'[2]2'!O21</f>
        <v>0</v>
      </c>
      <c r="K21" s="188">
        <f t="shared" si="0"/>
        <v>4.3208333333333337</v>
      </c>
      <c r="L21" s="140">
        <f>L35</f>
        <v>0</v>
      </c>
      <c r="M21" s="140">
        <f t="shared" ref="M21:AN21" si="9">M35</f>
        <v>0</v>
      </c>
      <c r="N21" s="140">
        <f t="shared" si="9"/>
        <v>4.3208333333333337</v>
      </c>
      <c r="O21" s="140">
        <f t="shared" si="9"/>
        <v>0</v>
      </c>
      <c r="P21" s="140">
        <f t="shared" si="9"/>
        <v>0</v>
      </c>
      <c r="Q21" s="140">
        <f t="shared" si="9"/>
        <v>0</v>
      </c>
      <c r="R21" s="140">
        <f t="shared" si="9"/>
        <v>0</v>
      </c>
      <c r="S21" s="140">
        <f t="shared" si="9"/>
        <v>0</v>
      </c>
      <c r="T21" s="140">
        <f t="shared" si="9"/>
        <v>0</v>
      </c>
      <c r="U21" s="140">
        <f t="shared" si="9"/>
        <v>0</v>
      </c>
      <c r="V21" s="140">
        <f t="shared" si="9"/>
        <v>0</v>
      </c>
      <c r="W21" s="140">
        <f t="shared" si="9"/>
        <v>0</v>
      </c>
      <c r="X21" s="140">
        <f t="shared" si="9"/>
        <v>0</v>
      </c>
      <c r="Y21" s="140">
        <f t="shared" si="9"/>
        <v>0</v>
      </c>
      <c r="Z21" s="140">
        <f t="shared" si="9"/>
        <v>0</v>
      </c>
      <c r="AA21" s="140">
        <f t="shared" si="9"/>
        <v>0</v>
      </c>
      <c r="AB21" s="140">
        <f t="shared" si="9"/>
        <v>0</v>
      </c>
      <c r="AC21" s="140">
        <f t="shared" si="9"/>
        <v>0.52083333333333337</v>
      </c>
      <c r="AD21" s="140">
        <f t="shared" si="9"/>
        <v>0</v>
      </c>
      <c r="AE21" s="140">
        <f t="shared" si="9"/>
        <v>0.26833333333333337</v>
      </c>
      <c r="AF21" s="140">
        <f t="shared" si="9"/>
        <v>0</v>
      </c>
      <c r="AG21" s="140">
        <f t="shared" si="9"/>
        <v>0.17916666666666667</v>
      </c>
      <c r="AH21" s="140">
        <f t="shared" si="9"/>
        <v>0</v>
      </c>
      <c r="AI21" s="140">
        <f t="shared" si="9"/>
        <v>0.28500000000000003</v>
      </c>
      <c r="AJ21" s="140">
        <f t="shared" si="9"/>
        <v>0</v>
      </c>
      <c r="AK21" s="140">
        <f t="shared" si="9"/>
        <v>0.65915357618054116</v>
      </c>
      <c r="AL21" s="140">
        <f t="shared" si="9"/>
        <v>0</v>
      </c>
      <c r="AM21" s="140">
        <f t="shared" si="9"/>
        <v>1.9124869095138746</v>
      </c>
      <c r="AN21" s="140">
        <f t="shared" si="9"/>
        <v>0</v>
      </c>
      <c r="AO21" s="190"/>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row>
    <row r="22" spans="1:69" ht="31.5">
      <c r="A22" s="184">
        <f>'[2]2'!A22</f>
        <v>0</v>
      </c>
      <c r="B22" s="185" t="str">
        <f>'[2]2'!B22</f>
        <v>Технологическое присоединение, всего, в том числе:</v>
      </c>
      <c r="C22" s="185">
        <f>'[2]2'!C22</f>
        <v>0</v>
      </c>
      <c r="D22" s="140">
        <f>'[2]2'!D22</f>
        <v>0</v>
      </c>
      <c r="E22" s="140">
        <f>'[2]2'!E22</f>
        <v>0</v>
      </c>
      <c r="F22" s="140">
        <f>'[2]2'!F22</f>
        <v>0</v>
      </c>
      <c r="G22" s="186">
        <f>'[2]2'!G22</f>
        <v>0</v>
      </c>
      <c r="H22" s="140">
        <f>('[2]2'!H22)/1.2</f>
        <v>0</v>
      </c>
      <c r="I22" s="140">
        <v>0</v>
      </c>
      <c r="J22" s="187">
        <f>'[2]2'!O22</f>
        <v>0</v>
      </c>
      <c r="K22" s="188">
        <f t="shared" si="0"/>
        <v>0</v>
      </c>
      <c r="L22" s="188">
        <f t="shared" si="0"/>
        <v>0</v>
      </c>
      <c r="M22" s="188">
        <f t="shared" si="0"/>
        <v>0</v>
      </c>
      <c r="N22" s="188">
        <f t="shared" si="0"/>
        <v>0</v>
      </c>
      <c r="O22" s="188">
        <f t="shared" si="0"/>
        <v>0</v>
      </c>
      <c r="P22" s="188">
        <f t="shared" si="0"/>
        <v>0</v>
      </c>
      <c r="Q22" s="188">
        <f t="shared" si="0"/>
        <v>0</v>
      </c>
      <c r="R22" s="188">
        <f t="shared" si="0"/>
        <v>0</v>
      </c>
      <c r="S22" s="188">
        <f t="shared" si="0"/>
        <v>0</v>
      </c>
      <c r="T22" s="188">
        <f t="shared" si="0"/>
        <v>0</v>
      </c>
      <c r="U22" s="140">
        <f t="shared" si="5"/>
        <v>0</v>
      </c>
      <c r="V22" s="140">
        <v>0</v>
      </c>
      <c r="W22" s="186">
        <f t="shared" si="6"/>
        <v>0</v>
      </c>
      <c r="X22" s="140">
        <f>('[2]2'!AI22)/1.18</f>
        <v>0</v>
      </c>
      <c r="Y22" s="140">
        <f t="shared" si="7"/>
        <v>0</v>
      </c>
      <c r="Z22" s="140">
        <f>('[2]2'!AN22)/1.18</f>
        <v>0</v>
      </c>
      <c r="AA22" s="140">
        <v>0</v>
      </c>
      <c r="AB22" s="140">
        <v>0</v>
      </c>
      <c r="AC22" s="140">
        <f>('[2]2'!AI22)/1.18</f>
        <v>0</v>
      </c>
      <c r="AD22" s="140">
        <f>('[2]2'!AN22)/1.18</f>
        <v>0</v>
      </c>
      <c r="AE22" s="140">
        <f>('[2]2'!AS22)/1.18</f>
        <v>0</v>
      </c>
      <c r="AF22" s="140">
        <v>0</v>
      </c>
      <c r="AG22" s="140">
        <v>0</v>
      </c>
      <c r="AH22" s="140">
        <f>'[2]2'!BH22</f>
        <v>0</v>
      </c>
      <c r="AI22" s="140">
        <f>'[2]2'!BI22</f>
        <v>0</v>
      </c>
      <c r="AJ22" s="140">
        <f>'[2]2'!BJ22</f>
        <v>0</v>
      </c>
      <c r="AK22" s="140">
        <f>'[2]2'!BK22</f>
        <v>0</v>
      </c>
      <c r="AL22" s="140">
        <f>'[2]2'!BL22</f>
        <v>0</v>
      </c>
      <c r="AM22" s="140">
        <v>0</v>
      </c>
      <c r="AN22" s="140">
        <f>(AD22+AF22+AH22)/1.18</f>
        <v>0</v>
      </c>
      <c r="AO22" s="190"/>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row>
    <row r="23" spans="1:69" ht="33" customHeight="1">
      <c r="A23" s="184">
        <f>'[2]2'!A23</f>
        <v>0</v>
      </c>
      <c r="B23" s="185" t="str">
        <f>'[2]2'!B23</f>
        <v>Республика Марий Эл</v>
      </c>
      <c r="C23" s="185"/>
      <c r="D23" s="140"/>
      <c r="E23" s="140"/>
      <c r="F23" s="140"/>
      <c r="G23" s="186"/>
      <c r="H23" s="140"/>
      <c r="I23" s="140"/>
      <c r="J23" s="187"/>
      <c r="K23" s="188"/>
      <c r="L23" s="188"/>
      <c r="M23" s="188"/>
      <c r="N23" s="188"/>
      <c r="O23" s="188"/>
      <c r="P23" s="188"/>
      <c r="Q23" s="188"/>
      <c r="R23" s="188"/>
      <c r="S23" s="188"/>
      <c r="T23" s="188"/>
      <c r="U23" s="140"/>
      <c r="V23" s="140"/>
      <c r="W23" s="186"/>
      <c r="X23" s="140"/>
      <c r="Y23" s="140"/>
      <c r="Z23" s="140"/>
      <c r="AA23" s="140"/>
      <c r="AB23" s="140"/>
      <c r="AC23" s="140"/>
      <c r="AD23" s="140"/>
      <c r="AE23" s="140"/>
      <c r="AF23" s="140"/>
      <c r="AG23" s="140"/>
      <c r="AH23" s="140"/>
      <c r="AI23" s="140"/>
      <c r="AJ23" s="140"/>
      <c r="AK23" s="140"/>
      <c r="AL23" s="140"/>
      <c r="AM23" s="140"/>
      <c r="AN23" s="140"/>
      <c r="AO23" s="190"/>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row>
    <row r="24" spans="1:69" ht="31.5" customHeight="1">
      <c r="A24" s="184" t="str">
        <f>'[2]2'!A24</f>
        <v>1.2.2</v>
      </c>
      <c r="B24" s="185" t="str">
        <f>'[2]2'!B24</f>
        <v>Реконструкция, модернизация, техническое перевооружение линий электропередачи, всего, в том числе:</v>
      </c>
      <c r="C24" s="185">
        <f>'[2]2'!C24</f>
        <v>0</v>
      </c>
      <c r="D24" s="140">
        <f>'[2]2'!D24</f>
        <v>0</v>
      </c>
      <c r="E24" s="140">
        <f>'[2]2'!E24</f>
        <v>0</v>
      </c>
      <c r="F24" s="140">
        <f>'[2]2'!F24</f>
        <v>0</v>
      </c>
      <c r="G24" s="186">
        <f>'[2]2'!G24</f>
        <v>0</v>
      </c>
      <c r="H24" s="140">
        <f>H25</f>
        <v>3.3420368408662893</v>
      </c>
      <c r="I24" s="140">
        <f t="shared" ref="I24:AN24" si="10">I25</f>
        <v>0</v>
      </c>
      <c r="J24" s="140">
        <f t="shared" si="10"/>
        <v>0</v>
      </c>
      <c r="K24" s="140">
        <f t="shared" si="10"/>
        <v>23.661620833333327</v>
      </c>
      <c r="L24" s="140">
        <f t="shared" si="10"/>
        <v>0.97912083333333344</v>
      </c>
      <c r="M24" s="140">
        <f t="shared" si="10"/>
        <v>6.8047499999999994</v>
      </c>
      <c r="N24" s="140">
        <f t="shared" si="10"/>
        <v>11.341249999999999</v>
      </c>
      <c r="O24" s="140">
        <f t="shared" si="10"/>
        <v>4.5365000000000002</v>
      </c>
      <c r="P24" s="140">
        <f t="shared" si="10"/>
        <v>0</v>
      </c>
      <c r="Q24" s="140">
        <f t="shared" si="10"/>
        <v>0</v>
      </c>
      <c r="R24" s="140">
        <f t="shared" si="10"/>
        <v>0</v>
      </c>
      <c r="S24" s="140">
        <f t="shared" si="10"/>
        <v>0</v>
      </c>
      <c r="T24" s="140">
        <f t="shared" si="10"/>
        <v>0</v>
      </c>
      <c r="U24" s="140">
        <f t="shared" si="10"/>
        <v>0</v>
      </c>
      <c r="V24" s="140">
        <f t="shared" si="10"/>
        <v>0</v>
      </c>
      <c r="W24" s="140">
        <f t="shared" si="10"/>
        <v>3.3420368408662893</v>
      </c>
      <c r="X24" s="140">
        <f t="shared" si="10"/>
        <v>23.66162083333333</v>
      </c>
      <c r="Y24" s="140">
        <f t="shared" si="10"/>
        <v>0</v>
      </c>
      <c r="Z24" s="140">
        <f t="shared" si="10"/>
        <v>0</v>
      </c>
      <c r="AA24" s="140">
        <f t="shared" si="10"/>
        <v>0</v>
      </c>
      <c r="AB24" s="140">
        <f t="shared" si="10"/>
        <v>0</v>
      </c>
      <c r="AC24" s="140">
        <f t="shared" si="10"/>
        <v>5.1183333333333341</v>
      </c>
      <c r="AD24" s="140">
        <f t="shared" si="10"/>
        <v>0</v>
      </c>
      <c r="AE24" s="140">
        <f t="shared" si="10"/>
        <v>5.37</v>
      </c>
      <c r="AF24" s="140">
        <f t="shared" si="10"/>
        <v>0</v>
      </c>
      <c r="AG24" s="140">
        <f t="shared" si="10"/>
        <v>5.4158333333333326</v>
      </c>
      <c r="AH24" s="140">
        <f t="shared" si="10"/>
        <v>0</v>
      </c>
      <c r="AI24" s="140">
        <f t="shared" si="10"/>
        <v>5.2941208333333343</v>
      </c>
      <c r="AJ24" s="140">
        <f t="shared" si="10"/>
        <v>0</v>
      </c>
      <c r="AK24" s="140">
        <f t="shared" si="10"/>
        <v>2.4633333333333334</v>
      </c>
      <c r="AL24" s="140">
        <f t="shared" si="10"/>
        <v>0</v>
      </c>
      <c r="AM24" s="140">
        <f t="shared" si="10"/>
        <v>23.66162083333333</v>
      </c>
      <c r="AN24" s="140">
        <f t="shared" si="10"/>
        <v>0</v>
      </c>
      <c r="AO24" s="190"/>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row>
    <row r="25" spans="1:69" ht="37.5" customHeight="1">
      <c r="A25" s="184" t="str">
        <f>'[2]2'!A25</f>
        <v>1.2.2.1</v>
      </c>
      <c r="B25" s="185" t="str">
        <f>'[2]2'!B25</f>
        <v>Реконструкция линий электропередачи, всего, в том числе:</v>
      </c>
      <c r="C25" s="185">
        <f>'[2]2'!C25</f>
        <v>0</v>
      </c>
      <c r="D25" s="140">
        <f>'[2]2'!D25</f>
        <v>0</v>
      </c>
      <c r="E25" s="140">
        <f>'[2]2'!E25</f>
        <v>0</v>
      </c>
      <c r="F25" s="140">
        <f>'[2]2'!F25</f>
        <v>0</v>
      </c>
      <c r="G25" s="186">
        <f>'[2]2'!G25</f>
        <v>0</v>
      </c>
      <c r="H25" s="140">
        <f>SUM(H26:H34)</f>
        <v>3.3420368408662893</v>
      </c>
      <c r="I25" s="140">
        <f t="shared" ref="I25:AN25" si="11">SUM(I26:I34)</f>
        <v>0</v>
      </c>
      <c r="J25" s="140">
        <f t="shared" si="11"/>
        <v>0</v>
      </c>
      <c r="K25" s="140">
        <f t="shared" si="11"/>
        <v>23.661620833333327</v>
      </c>
      <c r="L25" s="140">
        <f t="shared" si="11"/>
        <v>0.97912083333333344</v>
      </c>
      <c r="M25" s="140">
        <f t="shared" si="11"/>
        <v>6.8047499999999994</v>
      </c>
      <c r="N25" s="140">
        <f t="shared" si="11"/>
        <v>11.341249999999999</v>
      </c>
      <c r="O25" s="140">
        <f t="shared" si="11"/>
        <v>4.5365000000000002</v>
      </c>
      <c r="P25" s="140">
        <f t="shared" si="11"/>
        <v>0</v>
      </c>
      <c r="Q25" s="140">
        <f t="shared" si="11"/>
        <v>0</v>
      </c>
      <c r="R25" s="140">
        <f t="shared" si="11"/>
        <v>0</v>
      </c>
      <c r="S25" s="140">
        <f t="shared" si="11"/>
        <v>0</v>
      </c>
      <c r="T25" s="140">
        <f t="shared" si="11"/>
        <v>0</v>
      </c>
      <c r="U25" s="140">
        <f t="shared" si="11"/>
        <v>0</v>
      </c>
      <c r="V25" s="140">
        <f t="shared" si="11"/>
        <v>0</v>
      </c>
      <c r="W25" s="140">
        <f t="shared" si="11"/>
        <v>3.3420368408662893</v>
      </c>
      <c r="X25" s="140">
        <f t="shared" si="11"/>
        <v>23.66162083333333</v>
      </c>
      <c r="Y25" s="140">
        <f t="shared" si="11"/>
        <v>0</v>
      </c>
      <c r="Z25" s="140">
        <f t="shared" si="11"/>
        <v>0</v>
      </c>
      <c r="AA25" s="140">
        <f t="shared" si="11"/>
        <v>0</v>
      </c>
      <c r="AB25" s="140">
        <f t="shared" si="11"/>
        <v>0</v>
      </c>
      <c r="AC25" s="140">
        <f t="shared" si="11"/>
        <v>5.1183333333333341</v>
      </c>
      <c r="AD25" s="140">
        <f t="shared" si="11"/>
        <v>0</v>
      </c>
      <c r="AE25" s="140">
        <f t="shared" si="11"/>
        <v>5.37</v>
      </c>
      <c r="AF25" s="140">
        <f t="shared" si="11"/>
        <v>0</v>
      </c>
      <c r="AG25" s="140">
        <f t="shared" si="11"/>
        <v>5.4158333333333326</v>
      </c>
      <c r="AH25" s="140">
        <f t="shared" si="11"/>
        <v>0</v>
      </c>
      <c r="AI25" s="140">
        <f t="shared" si="11"/>
        <v>5.2941208333333343</v>
      </c>
      <c r="AJ25" s="140">
        <f t="shared" si="11"/>
        <v>0</v>
      </c>
      <c r="AK25" s="140">
        <f t="shared" si="11"/>
        <v>2.4633333333333334</v>
      </c>
      <c r="AL25" s="140">
        <f t="shared" si="11"/>
        <v>0</v>
      </c>
      <c r="AM25" s="140">
        <f t="shared" si="11"/>
        <v>23.66162083333333</v>
      </c>
      <c r="AN25" s="140">
        <f t="shared" si="11"/>
        <v>0</v>
      </c>
      <c r="AO25" s="190"/>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row>
    <row r="26" spans="1:69" ht="150.75" customHeight="1">
      <c r="A26" s="137" t="s">
        <v>8</v>
      </c>
      <c r="B26" s="192" t="str">
        <f>'[2]2'!B26</f>
        <v xml:space="preserve">Выполнение строительно-монтажных работ проводимых по программе реконструкции воздушной линии электропередач 35 кВ (бух. Наименование ПС "Силикатный"-ТП 35/6 "Сурок") инв. № 865002901 находящаяся по адресу  Республика Марий Эл, Медведевский район, в/г 18, п. Сурок  </v>
      </c>
      <c r="C26" s="60" t="s">
        <v>72</v>
      </c>
      <c r="D26" s="114" t="str">
        <f>'[2]2'!D26</f>
        <v>С</v>
      </c>
      <c r="E26" s="114">
        <f>'[2]2'!E26</f>
        <v>2017</v>
      </c>
      <c r="F26" s="144">
        <v>2022</v>
      </c>
      <c r="G26" s="193">
        <f>'[2]2'!G26</f>
        <v>2021</v>
      </c>
      <c r="H26" s="142">
        <f t="shared" ref="H26:H34" si="12">K26/7.08</f>
        <v>2.128648775894538</v>
      </c>
      <c r="I26" s="142">
        <f>('[2]2'!BR26)/1.18</f>
        <v>0</v>
      </c>
      <c r="J26" s="194">
        <f>'[2]2'!O26</f>
        <v>0</v>
      </c>
      <c r="K26" s="195">
        <f t="shared" si="0"/>
        <v>15.070833333333331</v>
      </c>
      <c r="L26" s="142">
        <v>0</v>
      </c>
      <c r="M26" s="142">
        <f>AM26*0.3</f>
        <v>4.5212499999999993</v>
      </c>
      <c r="N26" s="142">
        <f>AM26*0.5</f>
        <v>7.5354166666666664</v>
      </c>
      <c r="O26" s="142">
        <f>AM26*0.2</f>
        <v>3.0141666666666667</v>
      </c>
      <c r="P26" s="196">
        <f>(Q26+R26+S26+T26)</f>
        <v>0</v>
      </c>
      <c r="Q26" s="142">
        <v>0</v>
      </c>
      <c r="R26" s="142">
        <f>AN26*0.3</f>
        <v>0</v>
      </c>
      <c r="S26" s="142">
        <f>AN26*0.5</f>
        <v>0</v>
      </c>
      <c r="T26" s="142">
        <f>AN26*0.2</f>
        <v>0</v>
      </c>
      <c r="U26" s="142">
        <f>AA26</f>
        <v>0</v>
      </c>
      <c r="V26" s="142">
        <f>AB26</f>
        <v>0</v>
      </c>
      <c r="W26" s="197">
        <f>X26/7.08</f>
        <v>2.1286487758945385</v>
      </c>
      <c r="X26" s="142">
        <f>AC26+AE26+AG26+AI26+AK26</f>
        <v>15.070833333333333</v>
      </c>
      <c r="Y26" s="142">
        <f t="shared" si="7"/>
        <v>0</v>
      </c>
      <c r="Z26" s="142">
        <f>('[2]2'!AX26)/1.18</f>
        <v>0</v>
      </c>
      <c r="AA26" s="142">
        <v>0</v>
      </c>
      <c r="AB26" s="142">
        <f>Z26</f>
        <v>0</v>
      </c>
      <c r="AC26" s="143">
        <f>6.142/1.2</f>
        <v>5.1183333333333341</v>
      </c>
      <c r="AD26" s="142">
        <f>('[2]2'!AN26)/1.18</f>
        <v>0</v>
      </c>
      <c r="AE26" s="143">
        <f>6.444/1.2</f>
        <v>5.37</v>
      </c>
      <c r="AF26" s="142">
        <f>'[2]2'!AX26/1.18</f>
        <v>0</v>
      </c>
      <c r="AG26" s="143">
        <f>5.499/1.2</f>
        <v>4.5824999999999996</v>
      </c>
      <c r="AH26" s="142">
        <f>'[2]2'!BH26/1.18</f>
        <v>0</v>
      </c>
      <c r="AI26" s="142">
        <f>'[2]2'!BI26/1.18</f>
        <v>0</v>
      </c>
      <c r="AJ26" s="142">
        <f>'[2]2'!BJ26/1.18</f>
        <v>0</v>
      </c>
      <c r="AK26" s="142">
        <f>'[2]2'!BK26/1.18</f>
        <v>0</v>
      </c>
      <c r="AL26" s="142">
        <f>'[2]2'!BL26/1.18</f>
        <v>0</v>
      </c>
      <c r="AM26" s="142">
        <f t="shared" ref="AM26:AM31" si="13">(AC26+AE26+AG26+AI26+AK26)</f>
        <v>15.070833333333333</v>
      </c>
      <c r="AN26" s="142">
        <f t="shared" ref="AN26:AN42" si="14">(AD26+AF26+AH26)</f>
        <v>0</v>
      </c>
      <c r="AO26" s="190"/>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row>
    <row r="27" spans="1:69" ht="120" customHeight="1">
      <c r="A27" s="137" t="s">
        <v>73</v>
      </c>
      <c r="B27" s="138" t="s">
        <v>74</v>
      </c>
      <c r="C27" s="60" t="s">
        <v>72</v>
      </c>
      <c r="D27" s="142" t="str">
        <f>'[2]2'!D27</f>
        <v>П</v>
      </c>
      <c r="E27" s="144">
        <v>2022</v>
      </c>
      <c r="F27" s="144">
        <v>2022</v>
      </c>
      <c r="G27" s="197" t="str">
        <f>'[2]2'!G27</f>
        <v>нд</v>
      </c>
      <c r="H27" s="142">
        <f t="shared" si="12"/>
        <v>0.11770244821092279</v>
      </c>
      <c r="I27" s="142">
        <v>0</v>
      </c>
      <c r="J27" s="194">
        <f>'[2]2'!O27</f>
        <v>0</v>
      </c>
      <c r="K27" s="195">
        <f t="shared" si="0"/>
        <v>0.83333333333333337</v>
      </c>
      <c r="L27" s="142">
        <f>AM27</f>
        <v>0.83333333333333337</v>
      </c>
      <c r="M27" s="142">
        <v>0</v>
      </c>
      <c r="N27" s="142">
        <v>0</v>
      </c>
      <c r="O27" s="142">
        <v>0</v>
      </c>
      <c r="P27" s="142">
        <v>0</v>
      </c>
      <c r="Q27" s="142">
        <f>SUM(Q28:Q32)</f>
        <v>0</v>
      </c>
      <c r="R27" s="142">
        <f>SUM(R28:R32)</f>
        <v>0</v>
      </c>
      <c r="S27" s="142">
        <f>SUM(S28:S35)</f>
        <v>0</v>
      </c>
      <c r="T27" s="142">
        <f>SUM(T28:T32)</f>
        <v>0</v>
      </c>
      <c r="U27" s="142">
        <f t="shared" ref="U27:V34" si="15">AA27</f>
        <v>0</v>
      </c>
      <c r="V27" s="142">
        <f t="shared" si="15"/>
        <v>0</v>
      </c>
      <c r="W27" s="197">
        <f t="shared" ref="W27:W35" si="16">X27/7.08</f>
        <v>0.11770244821092279</v>
      </c>
      <c r="X27" s="142">
        <f t="shared" ref="X27:X34" si="17">AC27+AE27+AG27+AI27+AK27</f>
        <v>0.83333333333333337</v>
      </c>
      <c r="Y27" s="142">
        <v>0</v>
      </c>
      <c r="Z27" s="142">
        <v>0</v>
      </c>
      <c r="AA27" s="142">
        <f>SUM(AA28:AA35)</f>
        <v>0</v>
      </c>
      <c r="AB27" s="142">
        <f>SUM(AB28:AB35)</f>
        <v>0</v>
      </c>
      <c r="AC27" s="142">
        <v>0</v>
      </c>
      <c r="AD27" s="142">
        <v>0</v>
      </c>
      <c r="AE27" s="142">
        <v>0</v>
      </c>
      <c r="AF27" s="142">
        <v>0</v>
      </c>
      <c r="AG27" s="143">
        <f>1/1.2</f>
        <v>0.83333333333333337</v>
      </c>
      <c r="AH27" s="142">
        <v>0</v>
      </c>
      <c r="AI27" s="142">
        <f>'[2]2'!BI27/1.18</f>
        <v>0</v>
      </c>
      <c r="AJ27" s="142">
        <f>'[2]2'!BJ27/1.18</f>
        <v>0</v>
      </c>
      <c r="AK27" s="142">
        <f>'[2]2'!BK27/1.18</f>
        <v>0</v>
      </c>
      <c r="AL27" s="142">
        <f>'[2]2'!BL27/1.18</f>
        <v>0</v>
      </c>
      <c r="AM27" s="142">
        <f t="shared" si="13"/>
        <v>0.83333333333333337</v>
      </c>
      <c r="AN27" s="142">
        <f t="shared" si="14"/>
        <v>0</v>
      </c>
      <c r="AO27" s="190"/>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row>
    <row r="28" spans="1:69" ht="114.75" customHeight="1">
      <c r="A28" s="137" t="s">
        <v>257</v>
      </c>
      <c r="B28" s="146" t="s">
        <v>80</v>
      </c>
      <c r="C28" s="60" t="s">
        <v>72</v>
      </c>
      <c r="D28" s="114" t="str">
        <f>'[2]2'!D28</f>
        <v>С</v>
      </c>
      <c r="E28" s="144">
        <v>2023</v>
      </c>
      <c r="F28" s="144">
        <v>2023</v>
      </c>
      <c r="G28" s="197" t="str">
        <f>'[2]2'!G28</f>
        <v>нд</v>
      </c>
      <c r="H28" s="142">
        <f t="shared" si="12"/>
        <v>0.72716572504708099</v>
      </c>
      <c r="I28" s="142">
        <v>0</v>
      </c>
      <c r="J28" s="194">
        <f>'[2]2'!O28</f>
        <v>0</v>
      </c>
      <c r="K28" s="195">
        <f t="shared" si="0"/>
        <v>5.1483333333333334</v>
      </c>
      <c r="L28" s="142">
        <v>0</v>
      </c>
      <c r="M28" s="142">
        <f>AM28*0.3</f>
        <v>1.5445</v>
      </c>
      <c r="N28" s="142">
        <f>AM28*0.5</f>
        <v>2.5741666666666667</v>
      </c>
      <c r="O28" s="142">
        <f>AM28*0.2</f>
        <v>1.0296666666666667</v>
      </c>
      <c r="P28" s="196">
        <f>(Q28+R28+S28+T28)/1.18</f>
        <v>0</v>
      </c>
      <c r="Q28" s="142">
        <v>0</v>
      </c>
      <c r="R28" s="142">
        <v>0</v>
      </c>
      <c r="S28" s="142">
        <v>0</v>
      </c>
      <c r="T28" s="142">
        <v>0</v>
      </c>
      <c r="U28" s="142">
        <f t="shared" si="15"/>
        <v>0</v>
      </c>
      <c r="V28" s="142">
        <f t="shared" si="15"/>
        <v>0</v>
      </c>
      <c r="W28" s="197">
        <f t="shared" si="16"/>
        <v>0.72716572504708099</v>
      </c>
      <c r="X28" s="142">
        <f t="shared" si="17"/>
        <v>5.1483333333333334</v>
      </c>
      <c r="Y28" s="142">
        <f>Z28/6.53</f>
        <v>0</v>
      </c>
      <c r="Z28" s="142">
        <v>0</v>
      </c>
      <c r="AA28" s="142">
        <v>0</v>
      </c>
      <c r="AB28" s="142">
        <v>0</v>
      </c>
      <c r="AC28" s="142">
        <v>0</v>
      </c>
      <c r="AD28" s="142">
        <v>0</v>
      </c>
      <c r="AE28" s="142">
        <f>('[2]2'!AS28)/1.18</f>
        <v>0</v>
      </c>
      <c r="AF28" s="142">
        <v>0</v>
      </c>
      <c r="AG28" s="142">
        <v>0</v>
      </c>
      <c r="AH28" s="142">
        <v>0</v>
      </c>
      <c r="AI28" s="143">
        <f>6.178/1.2</f>
        <v>5.1483333333333334</v>
      </c>
      <c r="AJ28" s="142">
        <f>'[2]2'!BJ28</f>
        <v>0</v>
      </c>
      <c r="AK28" s="142">
        <f>'[2]2'!BK28</f>
        <v>0</v>
      </c>
      <c r="AL28" s="142">
        <f>'[2]2'!BL28</f>
        <v>0</v>
      </c>
      <c r="AM28" s="142">
        <f t="shared" si="13"/>
        <v>5.1483333333333334</v>
      </c>
      <c r="AN28" s="142">
        <f t="shared" si="14"/>
        <v>0</v>
      </c>
      <c r="AO28" s="190"/>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row>
    <row r="29" spans="1:69" ht="103.5" customHeight="1">
      <c r="A29" s="137" t="s">
        <v>258</v>
      </c>
      <c r="B29" s="192" t="s">
        <v>82</v>
      </c>
      <c r="C29" s="198" t="str">
        <f>'[2]2'!C29</f>
        <v>К/ВЛГ/12/01/0002</v>
      </c>
      <c r="D29" s="114" t="str">
        <f>'[2]2'!D29</f>
        <v>П</v>
      </c>
      <c r="E29" s="144">
        <v>2023</v>
      </c>
      <c r="F29" s="144">
        <v>2023</v>
      </c>
      <c r="G29" s="197" t="str">
        <f>'[2]2'!G29</f>
        <v>нд</v>
      </c>
      <c r="H29" s="142">
        <f t="shared" si="12"/>
        <v>6.7090395480225986E-3</v>
      </c>
      <c r="I29" s="142">
        <v>0</v>
      </c>
      <c r="J29" s="194">
        <f>'[2]2'!O29</f>
        <v>0</v>
      </c>
      <c r="K29" s="195">
        <f t="shared" si="0"/>
        <v>4.7500000000000001E-2</v>
      </c>
      <c r="L29" s="142">
        <f>AM29</f>
        <v>4.7500000000000001E-2</v>
      </c>
      <c r="M29" s="142">
        <v>0</v>
      </c>
      <c r="N29" s="142">
        <v>0</v>
      </c>
      <c r="O29" s="142">
        <v>0</v>
      </c>
      <c r="P29" s="196">
        <f>(Q29+R29+S29+T29)</f>
        <v>0</v>
      </c>
      <c r="Q29" s="142">
        <v>0</v>
      </c>
      <c r="R29" s="142">
        <v>0</v>
      </c>
      <c r="S29" s="142">
        <f>AN29</f>
        <v>0</v>
      </c>
      <c r="T29" s="142">
        <v>0</v>
      </c>
      <c r="U29" s="142">
        <f t="shared" si="15"/>
        <v>0</v>
      </c>
      <c r="V29" s="142">
        <f t="shared" si="15"/>
        <v>0</v>
      </c>
      <c r="W29" s="197">
        <f t="shared" si="16"/>
        <v>6.7090395480225986E-3</v>
      </c>
      <c r="X29" s="142">
        <f t="shared" si="17"/>
        <v>4.7500000000000001E-2</v>
      </c>
      <c r="Y29" s="142">
        <f>Z29/6.53</f>
        <v>0</v>
      </c>
      <c r="Z29" s="142">
        <f>S29</f>
        <v>0</v>
      </c>
      <c r="AA29" s="142">
        <v>0</v>
      </c>
      <c r="AB29" s="142">
        <v>0</v>
      </c>
      <c r="AC29" s="142">
        <v>0</v>
      </c>
      <c r="AD29" s="142">
        <v>0</v>
      </c>
      <c r="AE29" s="142">
        <f>('[2]2'!AS29)/1.18</f>
        <v>0</v>
      </c>
      <c r="AF29" s="142">
        <v>0</v>
      </c>
      <c r="AG29" s="142">
        <v>0</v>
      </c>
      <c r="AH29" s="142">
        <v>0</v>
      </c>
      <c r="AI29" s="143">
        <f>0.057/1.2</f>
        <v>4.7500000000000001E-2</v>
      </c>
      <c r="AJ29" s="142">
        <f>'[2]2'!BJ29/1.18</f>
        <v>0</v>
      </c>
      <c r="AK29" s="142">
        <f>'[2]2'!BK29/1.18</f>
        <v>0</v>
      </c>
      <c r="AL29" s="142">
        <f>'[2]2'!BL29/1.18</f>
        <v>0</v>
      </c>
      <c r="AM29" s="142">
        <f t="shared" si="13"/>
        <v>4.7500000000000001E-2</v>
      </c>
      <c r="AN29" s="142">
        <f t="shared" si="14"/>
        <v>0</v>
      </c>
      <c r="AO29" s="190"/>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row>
    <row r="30" spans="1:69" ht="117.75" customHeight="1">
      <c r="A30" s="137" t="s">
        <v>259</v>
      </c>
      <c r="B30" s="192" t="s">
        <v>83</v>
      </c>
      <c r="C30" s="198" t="str">
        <f>'[2]2'!C30</f>
        <v>К/ВЛГ/12/01/0002</v>
      </c>
      <c r="D30" s="114" t="s">
        <v>256</v>
      </c>
      <c r="E30" s="114">
        <f>'[2]2'!E30</f>
        <v>2023</v>
      </c>
      <c r="F30" s="114">
        <f>'[2]2'!F30</f>
        <v>2023</v>
      </c>
      <c r="G30" s="197" t="str">
        <f>'[2]2'!G30</f>
        <v>нд</v>
      </c>
      <c r="H30" s="142">
        <f t="shared" si="12"/>
        <v>8.3568738229755184E-3</v>
      </c>
      <c r="I30" s="142">
        <v>0</v>
      </c>
      <c r="J30" s="194">
        <f>'[2]2'!O30</f>
        <v>0</v>
      </c>
      <c r="K30" s="195">
        <f t="shared" si="0"/>
        <v>5.9166666666666666E-2</v>
      </c>
      <c r="L30" s="142">
        <f>AM30</f>
        <v>5.9166666666666666E-2</v>
      </c>
      <c r="M30" s="142">
        <v>0</v>
      </c>
      <c r="N30" s="142">
        <v>0</v>
      </c>
      <c r="O30" s="142">
        <v>0</v>
      </c>
      <c r="P30" s="196">
        <f>(Q30+R30+S30+T30)</f>
        <v>0</v>
      </c>
      <c r="Q30" s="142">
        <v>0</v>
      </c>
      <c r="R30" s="142">
        <v>0</v>
      </c>
      <c r="S30" s="142">
        <f>AN30</f>
        <v>0</v>
      </c>
      <c r="T30" s="142">
        <v>0</v>
      </c>
      <c r="U30" s="142">
        <f t="shared" si="15"/>
        <v>0</v>
      </c>
      <c r="V30" s="142">
        <f t="shared" si="15"/>
        <v>0</v>
      </c>
      <c r="W30" s="197">
        <f t="shared" si="16"/>
        <v>8.3568738229755184E-3</v>
      </c>
      <c r="X30" s="142">
        <f t="shared" si="17"/>
        <v>5.9166666666666666E-2</v>
      </c>
      <c r="Y30" s="142">
        <f>Z30/6.53</f>
        <v>0</v>
      </c>
      <c r="Z30" s="142">
        <v>0</v>
      </c>
      <c r="AA30" s="142">
        <v>0</v>
      </c>
      <c r="AB30" s="142">
        <v>0</v>
      </c>
      <c r="AC30" s="142">
        <v>0</v>
      </c>
      <c r="AD30" s="142">
        <v>0</v>
      </c>
      <c r="AE30" s="142">
        <f>('[2]2'!AS30)/1.18</f>
        <v>0</v>
      </c>
      <c r="AF30" s="142">
        <v>0</v>
      </c>
      <c r="AG30" s="142">
        <f>('[2]2'!BC30)/1.18</f>
        <v>0</v>
      </c>
      <c r="AH30" s="142">
        <v>0</v>
      </c>
      <c r="AI30" s="143">
        <f>0.071/1.2</f>
        <v>5.9166666666666666E-2</v>
      </c>
      <c r="AJ30" s="142">
        <f>'[2]2'!BJ30/1.18</f>
        <v>0</v>
      </c>
      <c r="AK30" s="142">
        <f>'[2]2'!BK30/1.18</f>
        <v>0</v>
      </c>
      <c r="AL30" s="142">
        <f>'[2]2'!BL30/1.18</f>
        <v>0</v>
      </c>
      <c r="AM30" s="142">
        <f t="shared" si="13"/>
        <v>5.9166666666666666E-2</v>
      </c>
      <c r="AN30" s="142">
        <f t="shared" si="14"/>
        <v>0</v>
      </c>
      <c r="AO30" s="190"/>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row>
    <row r="31" spans="1:69" ht="90" customHeight="1">
      <c r="A31" s="137" t="s">
        <v>260</v>
      </c>
      <c r="B31" s="192" t="str">
        <f>'[2]2'!B31</f>
        <v>Проектные работы по реконструкции кабельной  линии 6 кВ ТП-8 - КТПн-10, расположенной по адресу:  республика Марий Эл, Медведевский район, пос. Речной, в/г 24,  инв. № 864023077</v>
      </c>
      <c r="C31" s="198" t="str">
        <f>'[2]2'!C31</f>
        <v>К/ВЛГ/12/01/0003</v>
      </c>
      <c r="D31" s="114" t="str">
        <f>'[2]2'!D31</f>
        <v>П</v>
      </c>
      <c r="E31" s="114">
        <f>'[2]2'!E31</f>
        <v>2023</v>
      </c>
      <c r="F31" s="114">
        <f>'[2]2'!F31</f>
        <v>2023</v>
      </c>
      <c r="G31" s="193" t="str">
        <f>'[2]2'!G31</f>
        <v>нд</v>
      </c>
      <c r="H31" s="142">
        <f t="shared" si="12"/>
        <v>5.5255414312617704E-3</v>
      </c>
      <c r="I31" s="142">
        <v>0</v>
      </c>
      <c r="J31" s="194">
        <f>'[2]2'!O31</f>
        <v>0</v>
      </c>
      <c r="K31" s="195">
        <f t="shared" si="0"/>
        <v>3.9120833333333334E-2</v>
      </c>
      <c r="L31" s="142">
        <f>AM31</f>
        <v>3.9120833333333334E-2</v>
      </c>
      <c r="M31" s="142">
        <v>0</v>
      </c>
      <c r="N31" s="142">
        <v>0</v>
      </c>
      <c r="O31" s="142">
        <v>0</v>
      </c>
      <c r="P31" s="196">
        <f>(Q31+R31+S31+T31)/1.18</f>
        <v>0</v>
      </c>
      <c r="Q31" s="142">
        <v>0</v>
      </c>
      <c r="R31" s="142">
        <v>0</v>
      </c>
      <c r="S31" s="142">
        <v>0</v>
      </c>
      <c r="T31" s="142">
        <v>0</v>
      </c>
      <c r="U31" s="142">
        <f t="shared" si="15"/>
        <v>0</v>
      </c>
      <c r="V31" s="142">
        <f t="shared" si="15"/>
        <v>0</v>
      </c>
      <c r="W31" s="197">
        <f t="shared" si="16"/>
        <v>5.5255414312617704E-3</v>
      </c>
      <c r="X31" s="142">
        <f t="shared" si="17"/>
        <v>3.9120833333333334E-2</v>
      </c>
      <c r="Y31" s="142">
        <v>0</v>
      </c>
      <c r="Z31" s="142">
        <v>0</v>
      </c>
      <c r="AA31" s="142">
        <v>0</v>
      </c>
      <c r="AB31" s="142">
        <v>0</v>
      </c>
      <c r="AC31" s="142">
        <v>0</v>
      </c>
      <c r="AD31" s="142">
        <v>0</v>
      </c>
      <c r="AE31" s="142">
        <f>('[2]2'!AS31)/1.18</f>
        <v>0</v>
      </c>
      <c r="AF31" s="142">
        <v>0</v>
      </c>
      <c r="AG31" s="142">
        <f>('[2]2'!BC31)/1.18</f>
        <v>0</v>
      </c>
      <c r="AH31" s="142">
        <v>0</v>
      </c>
      <c r="AI31" s="143">
        <f>('[2]2'!BM31)/1.2</f>
        <v>3.9120833333333334E-2</v>
      </c>
      <c r="AJ31" s="142">
        <f>'[2]2'!BJ31</f>
        <v>0</v>
      </c>
      <c r="AK31" s="142">
        <f>'[2]2'!BK31</f>
        <v>0</v>
      </c>
      <c r="AL31" s="142">
        <f>'[2]2'!BL31</f>
        <v>0</v>
      </c>
      <c r="AM31" s="142">
        <f t="shared" si="13"/>
        <v>3.9120833333333334E-2</v>
      </c>
      <c r="AN31" s="142">
        <f t="shared" si="14"/>
        <v>0</v>
      </c>
      <c r="AO31" s="190"/>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row>
    <row r="32" spans="1:69" ht="94.5" customHeight="1">
      <c r="A32" s="137" t="s">
        <v>261</v>
      </c>
      <c r="B32" s="192" t="s">
        <v>90</v>
      </c>
      <c r="C32" s="198" t="str">
        <f>'[2]2'!C32</f>
        <v>К/ВЛГ/12/01/0003</v>
      </c>
      <c r="D32" s="114" t="str">
        <f>'[2]2'!D32</f>
        <v>С</v>
      </c>
      <c r="E32" s="114">
        <f>'[2]2'!E32</f>
        <v>2024</v>
      </c>
      <c r="F32" s="114">
        <f>'[2]2'!F32</f>
        <v>2024</v>
      </c>
      <c r="G32" s="193" t="str">
        <f>'[2]2'!G32</f>
        <v>нд</v>
      </c>
      <c r="H32" s="142">
        <f t="shared" si="12"/>
        <v>0.1105225988700565</v>
      </c>
      <c r="I32" s="142">
        <v>0</v>
      </c>
      <c r="J32" s="194">
        <f>'[2]2'!O32</f>
        <v>0</v>
      </c>
      <c r="K32" s="195">
        <f t="shared" si="0"/>
        <v>0.78249999999999997</v>
      </c>
      <c r="L32" s="142">
        <v>0</v>
      </c>
      <c r="M32" s="142">
        <f>AM32*0.3</f>
        <v>0.23474999999999999</v>
      </c>
      <c r="N32" s="142">
        <f>AM32*0.5</f>
        <v>0.39124999999999999</v>
      </c>
      <c r="O32" s="142">
        <f>AM32*0.2</f>
        <v>0.1565</v>
      </c>
      <c r="P32" s="196">
        <f>(Q32+R32+S32+T32)</f>
        <v>0</v>
      </c>
      <c r="Q32" s="142">
        <v>0</v>
      </c>
      <c r="R32" s="142">
        <v>0</v>
      </c>
      <c r="S32" s="142">
        <f>AN32</f>
        <v>0</v>
      </c>
      <c r="T32" s="142">
        <v>0</v>
      </c>
      <c r="U32" s="142">
        <f t="shared" si="15"/>
        <v>0</v>
      </c>
      <c r="V32" s="142">
        <f t="shared" si="15"/>
        <v>0</v>
      </c>
      <c r="W32" s="197">
        <f t="shared" si="16"/>
        <v>0.1105225988700565</v>
      </c>
      <c r="X32" s="142">
        <f t="shared" si="17"/>
        <v>0.78249999999999997</v>
      </c>
      <c r="Y32" s="142">
        <v>0</v>
      </c>
      <c r="Z32" s="142">
        <v>0</v>
      </c>
      <c r="AA32" s="142">
        <v>0</v>
      </c>
      <c r="AB32" s="142">
        <v>0</v>
      </c>
      <c r="AC32" s="142">
        <v>0</v>
      </c>
      <c r="AD32" s="142">
        <v>0</v>
      </c>
      <c r="AE32" s="142">
        <f>('[2]2'!AS32)/1.18</f>
        <v>0</v>
      </c>
      <c r="AF32" s="142">
        <v>0</v>
      </c>
      <c r="AG32" s="142">
        <f>('[2]2'!BC32)/1.18</f>
        <v>0</v>
      </c>
      <c r="AH32" s="142">
        <v>0</v>
      </c>
      <c r="AI32" s="142">
        <f>'[2]2'!BI32/1.18</f>
        <v>0</v>
      </c>
      <c r="AJ32" s="142">
        <v>0</v>
      </c>
      <c r="AK32" s="143">
        <f>0.939/1.2</f>
        <v>0.78249999999999997</v>
      </c>
      <c r="AL32" s="142">
        <f>'[2]2'!BL32/1.18</f>
        <v>0</v>
      </c>
      <c r="AM32" s="142">
        <f>(AC32+AE32+AG32+AI32+AK32)</f>
        <v>0.78249999999999997</v>
      </c>
      <c r="AN32" s="142">
        <f t="shared" si="14"/>
        <v>0</v>
      </c>
      <c r="AO32" s="190"/>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row>
    <row r="33" spans="1:69" ht="110.25" customHeight="1">
      <c r="A33" s="137" t="s">
        <v>262</v>
      </c>
      <c r="B33" s="192" t="s">
        <v>91</v>
      </c>
      <c r="C33" s="198" t="s">
        <v>92</v>
      </c>
      <c r="D33" s="114" t="s">
        <v>253</v>
      </c>
      <c r="E33" s="114">
        <v>2024</v>
      </c>
      <c r="F33" s="114">
        <v>2024</v>
      </c>
      <c r="G33" s="193" t="s">
        <v>254</v>
      </c>
      <c r="H33" s="142">
        <f t="shared" si="12"/>
        <v>0.1379472693032015</v>
      </c>
      <c r="I33" s="142">
        <v>0</v>
      </c>
      <c r="J33" s="194">
        <v>0</v>
      </c>
      <c r="K33" s="195">
        <f t="shared" si="0"/>
        <v>0.97666666666666668</v>
      </c>
      <c r="L33" s="142">
        <v>0</v>
      </c>
      <c r="M33" s="142">
        <f>AM33*0.3</f>
        <v>0.29299999999999998</v>
      </c>
      <c r="N33" s="142">
        <f>AM33*0.5</f>
        <v>0.48833333333333334</v>
      </c>
      <c r="O33" s="142">
        <f>AM33*0.2</f>
        <v>0.19533333333333336</v>
      </c>
      <c r="P33" s="196">
        <f>(Q33+R33+S33+T33)</f>
        <v>0</v>
      </c>
      <c r="Q33" s="142">
        <v>0</v>
      </c>
      <c r="R33" s="142">
        <v>0</v>
      </c>
      <c r="S33" s="142">
        <f>AN33</f>
        <v>0</v>
      </c>
      <c r="T33" s="142">
        <v>0</v>
      </c>
      <c r="U33" s="142">
        <f t="shared" si="15"/>
        <v>0</v>
      </c>
      <c r="V33" s="142">
        <f t="shared" si="15"/>
        <v>0</v>
      </c>
      <c r="W33" s="197">
        <f t="shared" si="16"/>
        <v>0.1379472693032015</v>
      </c>
      <c r="X33" s="142">
        <f t="shared" si="17"/>
        <v>0.97666666666666668</v>
      </c>
      <c r="Y33" s="142">
        <v>0</v>
      </c>
      <c r="Z33" s="142">
        <v>0</v>
      </c>
      <c r="AA33" s="142">
        <v>0</v>
      </c>
      <c r="AB33" s="142">
        <v>0</v>
      </c>
      <c r="AC33" s="142">
        <v>0</v>
      </c>
      <c r="AD33" s="142">
        <v>0</v>
      </c>
      <c r="AE33" s="142">
        <v>0</v>
      </c>
      <c r="AF33" s="142">
        <v>0</v>
      </c>
      <c r="AG33" s="142">
        <v>0</v>
      </c>
      <c r="AH33" s="142">
        <v>0</v>
      </c>
      <c r="AI33" s="142">
        <v>0</v>
      </c>
      <c r="AJ33" s="142">
        <v>0</v>
      </c>
      <c r="AK33" s="143">
        <f>1.172/1.2</f>
        <v>0.97666666666666668</v>
      </c>
      <c r="AL33" s="142">
        <v>0</v>
      </c>
      <c r="AM33" s="142">
        <f>(AC33+AE33+AG33+AI33+AK33)</f>
        <v>0.97666666666666668</v>
      </c>
      <c r="AN33" s="142">
        <f t="shared" si="14"/>
        <v>0</v>
      </c>
      <c r="AO33" s="190"/>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row>
    <row r="34" spans="1:69" ht="108.75" customHeight="1">
      <c r="A34" s="137" t="s">
        <v>263</v>
      </c>
      <c r="B34" s="146" t="s">
        <v>93</v>
      </c>
      <c r="C34" s="60" t="s">
        <v>94</v>
      </c>
      <c r="D34" s="114" t="s">
        <v>253</v>
      </c>
      <c r="E34" s="114">
        <v>2024</v>
      </c>
      <c r="F34" s="114">
        <v>2024</v>
      </c>
      <c r="G34" s="193" t="s">
        <v>254</v>
      </c>
      <c r="H34" s="142">
        <f t="shared" si="12"/>
        <v>9.9458568738229766E-2</v>
      </c>
      <c r="I34" s="142">
        <v>0</v>
      </c>
      <c r="J34" s="194">
        <v>0</v>
      </c>
      <c r="K34" s="195">
        <f t="shared" ref="K34" si="18">L34+M34+N34+O34</f>
        <v>0.70416666666666672</v>
      </c>
      <c r="L34" s="142">
        <v>0</v>
      </c>
      <c r="M34" s="142">
        <f>AM34*0.3</f>
        <v>0.21125000000000002</v>
      </c>
      <c r="N34" s="142">
        <f>AM34*0.5</f>
        <v>0.35208333333333336</v>
      </c>
      <c r="O34" s="142">
        <f>AM34*0.2</f>
        <v>0.14083333333333334</v>
      </c>
      <c r="P34" s="196">
        <v>0</v>
      </c>
      <c r="Q34" s="142">
        <v>0</v>
      </c>
      <c r="R34" s="142">
        <v>0</v>
      </c>
      <c r="S34" s="142">
        <f>AN34</f>
        <v>0</v>
      </c>
      <c r="T34" s="142">
        <v>0</v>
      </c>
      <c r="U34" s="142">
        <f t="shared" si="15"/>
        <v>0</v>
      </c>
      <c r="V34" s="142">
        <f t="shared" si="15"/>
        <v>0</v>
      </c>
      <c r="W34" s="197">
        <f t="shared" si="16"/>
        <v>9.9458568738229766E-2</v>
      </c>
      <c r="X34" s="142">
        <f t="shared" si="17"/>
        <v>0.70416666666666672</v>
      </c>
      <c r="Y34" s="142">
        <v>0</v>
      </c>
      <c r="Z34" s="142">
        <v>0</v>
      </c>
      <c r="AA34" s="142">
        <v>0</v>
      </c>
      <c r="AB34" s="142">
        <v>0</v>
      </c>
      <c r="AC34" s="142">
        <v>0</v>
      </c>
      <c r="AD34" s="142">
        <v>0</v>
      </c>
      <c r="AE34" s="142">
        <v>0</v>
      </c>
      <c r="AF34" s="142">
        <v>0</v>
      </c>
      <c r="AG34" s="142">
        <v>0</v>
      </c>
      <c r="AH34" s="142">
        <v>0</v>
      </c>
      <c r="AI34" s="142">
        <v>0</v>
      </c>
      <c r="AJ34" s="142">
        <v>0</v>
      </c>
      <c r="AK34" s="143">
        <f>0.845/1.2</f>
        <v>0.70416666666666672</v>
      </c>
      <c r="AL34" s="142">
        <v>0</v>
      </c>
      <c r="AM34" s="142">
        <f>(AC34+AE34+AG34+AI34+AK34)</f>
        <v>0.70416666666666672</v>
      </c>
      <c r="AN34" s="142">
        <f t="shared" si="14"/>
        <v>0</v>
      </c>
      <c r="AO34" s="190"/>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row>
    <row r="35" spans="1:69" ht="31.5">
      <c r="A35" s="184" t="str">
        <f>'[2]2'!A33</f>
        <v>1.6</v>
      </c>
      <c r="B35" s="185" t="str">
        <f>'[2]2'!B33</f>
        <v>Прочие инвестиционные проекты, всего, в том числе:</v>
      </c>
      <c r="C35" s="185"/>
      <c r="D35" s="115">
        <f>'[2]2'!D33</f>
        <v>0</v>
      </c>
      <c r="E35" s="115">
        <f>'[2]2'!E33</f>
        <v>0</v>
      </c>
      <c r="F35" s="115">
        <v>0</v>
      </c>
      <c r="G35" s="199">
        <f>'[2]2'!G33</f>
        <v>0</v>
      </c>
      <c r="H35" s="140">
        <f>SUM(H36:H42)</f>
        <v>0.61028719397363473</v>
      </c>
      <c r="I35" s="140">
        <f t="shared" ref="I35:J35" si="19">I36+I37+I38+I39+I40+I41</f>
        <v>0</v>
      </c>
      <c r="J35" s="140">
        <f t="shared" si="19"/>
        <v>0</v>
      </c>
      <c r="K35" s="188">
        <f>L35+M35+N35+O35</f>
        <v>4.3208333333333337</v>
      </c>
      <c r="L35" s="140">
        <f>SUM(L36:L42)</f>
        <v>0</v>
      </c>
      <c r="M35" s="140">
        <f t="shared" ref="M35:O35" si="20">SUM(M36:M42)</f>
        <v>0</v>
      </c>
      <c r="N35" s="140">
        <f t="shared" si="20"/>
        <v>4.3208333333333337</v>
      </c>
      <c r="O35" s="140">
        <f t="shared" si="20"/>
        <v>0</v>
      </c>
      <c r="P35" s="191">
        <f t="shared" ref="P35:P42" si="21">(Q35+R35+S35+T35)</f>
        <v>0</v>
      </c>
      <c r="Q35" s="140">
        <v>0</v>
      </c>
      <c r="R35" s="140">
        <v>0</v>
      </c>
      <c r="S35" s="140">
        <f t="shared" ref="S35:S42" si="22">AN35</f>
        <v>0</v>
      </c>
      <c r="T35" s="140">
        <v>0</v>
      </c>
      <c r="U35" s="140">
        <f>V35/6.53</f>
        <v>0</v>
      </c>
      <c r="V35" s="140">
        <v>0</v>
      </c>
      <c r="W35" s="186">
        <f t="shared" si="16"/>
        <v>0</v>
      </c>
      <c r="X35" s="140">
        <v>0</v>
      </c>
      <c r="Y35" s="140">
        <f t="shared" ref="Y35" si="23">Z35/6.53</f>
        <v>0</v>
      </c>
      <c r="Z35" s="140">
        <v>0</v>
      </c>
      <c r="AA35" s="140">
        <v>0</v>
      </c>
      <c r="AB35" s="140">
        <v>0</v>
      </c>
      <c r="AC35" s="140">
        <f>('[2]2'!AI33)/1.2</f>
        <v>0.52083333333333337</v>
      </c>
      <c r="AD35" s="140">
        <f>('[2]2'!AN33)/1.18</f>
        <v>0</v>
      </c>
      <c r="AE35" s="140">
        <f>('[2]2'!AS33)/1.2</f>
        <v>0.26833333333333337</v>
      </c>
      <c r="AF35" s="140">
        <f>'[2]2'!AX33/1.18</f>
        <v>0</v>
      </c>
      <c r="AG35" s="140">
        <f>('[2]2'!BC33)/1.2</f>
        <v>0.17916666666666667</v>
      </c>
      <c r="AH35" s="140">
        <f>('[2]2'!BD33)/1.18</f>
        <v>0</v>
      </c>
      <c r="AI35" s="140">
        <f>('[2]2'!BP33)/1.2</f>
        <v>0.28500000000000003</v>
      </c>
      <c r="AJ35" s="140">
        <v>0</v>
      </c>
      <c r="AK35" s="140">
        <f>('[2]2'!BZ33)/1.2</f>
        <v>0.65915357618054116</v>
      </c>
      <c r="AL35" s="140">
        <v>0</v>
      </c>
      <c r="AM35" s="140">
        <f>(AC35+AE35+AG35+AI35+AK35)</f>
        <v>1.9124869095138746</v>
      </c>
      <c r="AN35" s="140">
        <f t="shared" si="14"/>
        <v>0</v>
      </c>
      <c r="AO35" s="190"/>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row>
    <row r="36" spans="1:69" ht="63">
      <c r="A36" s="137" t="s">
        <v>3</v>
      </c>
      <c r="B36" s="200" t="s">
        <v>63</v>
      </c>
      <c r="C36" s="9" t="s">
        <v>64</v>
      </c>
      <c r="D36" s="40" t="s">
        <v>253</v>
      </c>
      <c r="E36" s="160">
        <v>2020</v>
      </c>
      <c r="F36" s="160">
        <v>2020</v>
      </c>
      <c r="G36" s="60" t="s">
        <v>254</v>
      </c>
      <c r="H36" s="142">
        <f>K36/7.08</f>
        <v>7.3564030131826746E-2</v>
      </c>
      <c r="I36" s="142">
        <f>('[2]2'!BR34)/1.18</f>
        <v>0</v>
      </c>
      <c r="J36" s="142">
        <f>'[2]2'!O34</f>
        <v>0</v>
      </c>
      <c r="K36" s="195">
        <f t="shared" ref="K36:K42" si="24">L36+M36+N36+O36</f>
        <v>0.52083333333333337</v>
      </c>
      <c r="L36" s="142">
        <v>0</v>
      </c>
      <c r="M36" s="142">
        <v>0</v>
      </c>
      <c r="N36" s="201">
        <f>AC36</f>
        <v>0.52083333333333337</v>
      </c>
      <c r="O36" s="142">
        <v>0</v>
      </c>
      <c r="P36" s="191">
        <f t="shared" si="21"/>
        <v>0</v>
      </c>
      <c r="Q36" s="142">
        <v>0</v>
      </c>
      <c r="R36" s="142">
        <v>0</v>
      </c>
      <c r="S36" s="60">
        <f t="shared" si="22"/>
        <v>0</v>
      </c>
      <c r="T36" s="142">
        <v>0</v>
      </c>
      <c r="U36" s="142">
        <f>AA36</f>
        <v>0</v>
      </c>
      <c r="V36" s="142">
        <f>AB36</f>
        <v>0</v>
      </c>
      <c r="W36" s="197">
        <f>X36/7.08</f>
        <v>7.3564030131826746E-2</v>
      </c>
      <c r="X36" s="142">
        <f>AC36+AE36+AG36+AI36+AK36</f>
        <v>0.52083333333333337</v>
      </c>
      <c r="Y36" s="142">
        <v>0</v>
      </c>
      <c r="Z36" s="142">
        <v>0</v>
      </c>
      <c r="AA36" s="142">
        <v>0</v>
      </c>
      <c r="AB36" s="142">
        <v>0</v>
      </c>
      <c r="AC36" s="143">
        <f>0.625/1.2</f>
        <v>0.52083333333333337</v>
      </c>
      <c r="AD36" s="142">
        <f>('[2]2'!AN34)/1.18</f>
        <v>0</v>
      </c>
      <c r="AE36" s="142">
        <f>('[2]2'!AS34)/1.18</f>
        <v>0</v>
      </c>
      <c r="AF36" s="142">
        <f>'[2]2'!AX34/1.18</f>
        <v>0</v>
      </c>
      <c r="AG36" s="142">
        <f>('[2]2'!BC34)/1.18</f>
        <v>0</v>
      </c>
      <c r="AH36" s="142">
        <f>'[2]2'!BH34/1.18</f>
        <v>0</v>
      </c>
      <c r="AI36" s="142">
        <f>'[2]2'!BI34/1.18</f>
        <v>0</v>
      </c>
      <c r="AJ36" s="142">
        <f>'[2]2'!BJ34/1.18</f>
        <v>0</v>
      </c>
      <c r="AK36" s="142">
        <f>'[2]2'!BK34/1.18</f>
        <v>0</v>
      </c>
      <c r="AL36" s="142">
        <f>'[2]2'!BL34/1.18</f>
        <v>0</v>
      </c>
      <c r="AM36" s="142">
        <f t="shared" ref="AM36:AM37" si="25">(AC36+AE36+AG36+AI36+AK36)</f>
        <v>0.52083333333333337</v>
      </c>
      <c r="AN36" s="142">
        <f t="shared" si="14"/>
        <v>0</v>
      </c>
      <c r="AO36" s="190"/>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69"/>
      <c r="BQ36" s="69"/>
    </row>
    <row r="37" spans="1:69" ht="63">
      <c r="A37" s="137" t="s">
        <v>97</v>
      </c>
      <c r="B37" s="200" t="s">
        <v>68</v>
      </c>
      <c r="C37" s="9" t="s">
        <v>69</v>
      </c>
      <c r="D37" s="40" t="s">
        <v>253</v>
      </c>
      <c r="E37" s="160">
        <v>2021</v>
      </c>
      <c r="F37" s="160">
        <v>2021</v>
      </c>
      <c r="G37" s="60" t="s">
        <v>254</v>
      </c>
      <c r="H37" s="142">
        <f t="shared" ref="H37:H42" si="26">K37/7.08</f>
        <v>3.7900188323917144E-2</v>
      </c>
      <c r="I37" s="142">
        <f>('[2]2'!BR35)/1.18</f>
        <v>0</v>
      </c>
      <c r="J37" s="142">
        <f>'[2]2'!O35</f>
        <v>0</v>
      </c>
      <c r="K37" s="195">
        <f t="shared" si="24"/>
        <v>0.26833333333333337</v>
      </c>
      <c r="L37" s="142">
        <v>0</v>
      </c>
      <c r="M37" s="142">
        <v>0</v>
      </c>
      <c r="N37" s="201">
        <f>AE37</f>
        <v>0.26833333333333337</v>
      </c>
      <c r="O37" s="142">
        <v>0</v>
      </c>
      <c r="P37" s="191">
        <f t="shared" si="21"/>
        <v>0</v>
      </c>
      <c r="Q37" s="142">
        <v>0</v>
      </c>
      <c r="R37" s="142">
        <v>0</v>
      </c>
      <c r="S37" s="60">
        <f t="shared" si="22"/>
        <v>0</v>
      </c>
      <c r="T37" s="142">
        <v>0</v>
      </c>
      <c r="U37" s="142">
        <f t="shared" ref="U37:V42" si="27">AA37</f>
        <v>0</v>
      </c>
      <c r="V37" s="142">
        <f t="shared" si="27"/>
        <v>0</v>
      </c>
      <c r="W37" s="197">
        <f t="shared" ref="W37:W42" si="28">X37/7.08</f>
        <v>3.7900188323917144E-2</v>
      </c>
      <c r="X37" s="142">
        <f t="shared" ref="X37:X42" si="29">AC37+AE37+AG37+AI37+AK37</f>
        <v>0.26833333333333337</v>
      </c>
      <c r="Y37" s="142">
        <v>0</v>
      </c>
      <c r="Z37" s="142">
        <v>0</v>
      </c>
      <c r="AA37" s="142">
        <v>0</v>
      </c>
      <c r="AB37" s="142">
        <v>0</v>
      </c>
      <c r="AC37" s="142">
        <f>('[2]2'!AI35)/1.18</f>
        <v>0</v>
      </c>
      <c r="AD37" s="142">
        <f>('[2]2'!AN35)/1.18</f>
        <v>0</v>
      </c>
      <c r="AE37" s="143">
        <f>0.322/1.2</f>
        <v>0.26833333333333337</v>
      </c>
      <c r="AF37" s="142">
        <f>'[2]2'!AX35/1.18</f>
        <v>0</v>
      </c>
      <c r="AG37" s="142">
        <f>('[2]2'!BC35)/1.18</f>
        <v>0</v>
      </c>
      <c r="AH37" s="142">
        <f>'[2]2'!BH35/1.18</f>
        <v>0</v>
      </c>
      <c r="AI37" s="142">
        <f>'[2]2'!BI35/1.18</f>
        <v>0</v>
      </c>
      <c r="AJ37" s="142">
        <f>'[2]2'!BJ35/1.18</f>
        <v>0</v>
      </c>
      <c r="AK37" s="142">
        <f>'[2]2'!BK35/1.18</f>
        <v>0</v>
      </c>
      <c r="AL37" s="142">
        <f>'[2]2'!BL35/1.18</f>
        <v>0</v>
      </c>
      <c r="AM37" s="142">
        <f t="shared" si="25"/>
        <v>0.26833333333333337</v>
      </c>
      <c r="AN37" s="142">
        <f t="shared" si="14"/>
        <v>0</v>
      </c>
      <c r="AO37" s="190"/>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row>
    <row r="38" spans="1:69" ht="63">
      <c r="A38" s="137" t="s">
        <v>100</v>
      </c>
      <c r="B38" s="200" t="s">
        <v>76</v>
      </c>
      <c r="C38" s="9" t="s">
        <v>77</v>
      </c>
      <c r="D38" s="40" t="s">
        <v>253</v>
      </c>
      <c r="E38" s="160">
        <v>2022</v>
      </c>
      <c r="F38" s="160">
        <v>2022</v>
      </c>
      <c r="G38" s="60" t="s">
        <v>254</v>
      </c>
      <c r="H38" s="142">
        <f t="shared" si="26"/>
        <v>2.53060263653484E-2</v>
      </c>
      <c r="I38" s="142">
        <f>('[2]2'!BR36)/1.18</f>
        <v>0</v>
      </c>
      <c r="J38" s="142">
        <f>'[2]2'!O36</f>
        <v>0</v>
      </c>
      <c r="K38" s="195">
        <f t="shared" si="24"/>
        <v>0.17916666666666667</v>
      </c>
      <c r="L38" s="142">
        <v>0</v>
      </c>
      <c r="M38" s="142">
        <v>0</v>
      </c>
      <c r="N38" s="201">
        <f>AG38</f>
        <v>0.17916666666666667</v>
      </c>
      <c r="O38" s="142">
        <v>0</v>
      </c>
      <c r="P38" s="191">
        <f t="shared" si="21"/>
        <v>0</v>
      </c>
      <c r="Q38" s="142">
        <v>0</v>
      </c>
      <c r="R38" s="142">
        <v>0</v>
      </c>
      <c r="S38" s="60">
        <f t="shared" si="22"/>
        <v>0</v>
      </c>
      <c r="T38" s="142">
        <v>0</v>
      </c>
      <c r="U38" s="142">
        <f t="shared" si="27"/>
        <v>0</v>
      </c>
      <c r="V38" s="142">
        <f t="shared" si="27"/>
        <v>0</v>
      </c>
      <c r="W38" s="197">
        <f t="shared" si="28"/>
        <v>2.53060263653484E-2</v>
      </c>
      <c r="X38" s="142">
        <f t="shared" si="29"/>
        <v>0.17916666666666667</v>
      </c>
      <c r="Y38" s="142">
        <v>0</v>
      </c>
      <c r="Z38" s="142">
        <v>0</v>
      </c>
      <c r="AA38" s="142">
        <v>0</v>
      </c>
      <c r="AB38" s="142">
        <v>0</v>
      </c>
      <c r="AC38" s="142">
        <f>('[2]2'!AI36)/1.18</f>
        <v>0</v>
      </c>
      <c r="AD38" s="142">
        <f>('[2]2'!AN36)/1.18</f>
        <v>0</v>
      </c>
      <c r="AE38" s="142">
        <f>('[2]2'!AS36)/1.18</f>
        <v>0</v>
      </c>
      <c r="AF38" s="142">
        <f>'[2]2'!AX36/1.18</f>
        <v>0</v>
      </c>
      <c r="AG38" s="143">
        <f>0.215/1.2</f>
        <v>0.17916666666666667</v>
      </c>
      <c r="AH38" s="142">
        <f>'[2]2'!BH36/1.18</f>
        <v>0</v>
      </c>
      <c r="AI38" s="142">
        <f>'[2]2'!BI36/1.18</f>
        <v>0</v>
      </c>
      <c r="AJ38" s="142">
        <f>'[2]2'!BJ36/1.18</f>
        <v>0</v>
      </c>
      <c r="AK38" s="142">
        <f>'[2]2'!BK36/1.18</f>
        <v>0</v>
      </c>
      <c r="AL38" s="142">
        <f>'[2]2'!BL36/1.18</f>
        <v>0</v>
      </c>
      <c r="AM38" s="142">
        <f>(AC38+AE38+AG38+AI38+AK38)</f>
        <v>0.17916666666666667</v>
      </c>
      <c r="AN38" s="142">
        <f t="shared" si="14"/>
        <v>0</v>
      </c>
      <c r="AO38" s="190"/>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row>
    <row r="39" spans="1:69" ht="72.75" customHeight="1">
      <c r="A39" s="137" t="s">
        <v>297</v>
      </c>
      <c r="B39" s="200" t="s">
        <v>87</v>
      </c>
      <c r="C39" s="9" t="s">
        <v>88</v>
      </c>
      <c r="D39" s="40" t="s">
        <v>253</v>
      </c>
      <c r="E39" s="160">
        <v>2023</v>
      </c>
      <c r="F39" s="160">
        <v>2023</v>
      </c>
      <c r="G39" s="139" t="s">
        <v>254</v>
      </c>
      <c r="H39" s="142">
        <f t="shared" si="26"/>
        <v>4.0254237288135597E-2</v>
      </c>
      <c r="I39" s="142">
        <f>('[2]2'!BR37)/1.18</f>
        <v>0</v>
      </c>
      <c r="J39" s="142">
        <f>'[2]2'!O37</f>
        <v>0</v>
      </c>
      <c r="K39" s="195">
        <f t="shared" si="24"/>
        <v>0.28500000000000003</v>
      </c>
      <c r="L39" s="142">
        <v>0</v>
      </c>
      <c r="M39" s="142">
        <v>0</v>
      </c>
      <c r="N39" s="201">
        <f>AI39</f>
        <v>0.28500000000000003</v>
      </c>
      <c r="O39" s="142">
        <v>0</v>
      </c>
      <c r="P39" s="191">
        <f t="shared" si="21"/>
        <v>0</v>
      </c>
      <c r="Q39" s="142">
        <v>0</v>
      </c>
      <c r="R39" s="142">
        <v>0</v>
      </c>
      <c r="S39" s="60">
        <f t="shared" si="22"/>
        <v>0</v>
      </c>
      <c r="T39" s="142">
        <v>0</v>
      </c>
      <c r="U39" s="142">
        <f t="shared" si="27"/>
        <v>0</v>
      </c>
      <c r="V39" s="142">
        <f t="shared" si="27"/>
        <v>0</v>
      </c>
      <c r="W39" s="197">
        <f t="shared" si="28"/>
        <v>4.0254237288135597E-2</v>
      </c>
      <c r="X39" s="142">
        <f t="shared" si="29"/>
        <v>0.28500000000000003</v>
      </c>
      <c r="Y39" s="142">
        <v>0</v>
      </c>
      <c r="Z39" s="142">
        <v>0</v>
      </c>
      <c r="AA39" s="142">
        <v>0</v>
      </c>
      <c r="AB39" s="142">
        <v>0</v>
      </c>
      <c r="AC39" s="142">
        <f>('[2]2'!AI37)/1.18</f>
        <v>0</v>
      </c>
      <c r="AD39" s="142">
        <f>('[2]2'!AN37)/1.18</f>
        <v>0</v>
      </c>
      <c r="AE39" s="142">
        <f>('[2]2'!AS37)/1.18</f>
        <v>0</v>
      </c>
      <c r="AF39" s="142">
        <f>'[2]2'!AX37/1.18</f>
        <v>0</v>
      </c>
      <c r="AG39" s="142">
        <f>('[2]2'!BC37)/1.18</f>
        <v>0</v>
      </c>
      <c r="AH39" s="142">
        <f>'[2]2'!BH37/1.18</f>
        <v>0</v>
      </c>
      <c r="AI39" s="143">
        <f>0.342/1.2</f>
        <v>0.28500000000000003</v>
      </c>
      <c r="AJ39" s="142">
        <f>'[2]2'!BJ37/1.18</f>
        <v>0</v>
      </c>
      <c r="AK39" s="142">
        <f>'[2]2'!BK37/1.18</f>
        <v>0</v>
      </c>
      <c r="AL39" s="142">
        <f>'[2]2'!BL37/1.18</f>
        <v>0</v>
      </c>
      <c r="AM39" s="142">
        <f t="shared" ref="AM39:AM42" si="30">(AC39+AE39+AG39+AI39+AK39)</f>
        <v>0.28500000000000003</v>
      </c>
      <c r="AN39" s="142">
        <f t="shared" si="14"/>
        <v>0</v>
      </c>
      <c r="AO39" s="190"/>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row>
    <row r="40" spans="1:69" ht="63">
      <c r="A40" s="137" t="s">
        <v>298</v>
      </c>
      <c r="B40" s="200" t="s">
        <v>95</v>
      </c>
      <c r="C40" s="9" t="s">
        <v>96</v>
      </c>
      <c r="D40" s="40" t="s">
        <v>253</v>
      </c>
      <c r="E40" s="160">
        <v>2024</v>
      </c>
      <c r="F40" s="160">
        <v>2024</v>
      </c>
      <c r="G40" s="139" t="s">
        <v>254</v>
      </c>
      <c r="H40" s="142">
        <f t="shared" si="26"/>
        <v>5.1553672316384178E-2</v>
      </c>
      <c r="I40" s="142">
        <f>('[2]2'!BR38)/1.18</f>
        <v>0</v>
      </c>
      <c r="J40" s="142">
        <f>'[2]2'!O38</f>
        <v>0</v>
      </c>
      <c r="K40" s="195">
        <f t="shared" si="24"/>
        <v>0.36499999999999999</v>
      </c>
      <c r="L40" s="142">
        <v>0</v>
      </c>
      <c r="M40" s="142">
        <v>0</v>
      </c>
      <c r="N40" s="201">
        <f>AK40</f>
        <v>0.36499999999999999</v>
      </c>
      <c r="O40" s="142">
        <v>0</v>
      </c>
      <c r="P40" s="191">
        <f t="shared" si="21"/>
        <v>0</v>
      </c>
      <c r="Q40" s="142">
        <v>0</v>
      </c>
      <c r="R40" s="142">
        <v>0</v>
      </c>
      <c r="S40" s="60">
        <f t="shared" si="22"/>
        <v>0</v>
      </c>
      <c r="T40" s="142">
        <v>0</v>
      </c>
      <c r="U40" s="142">
        <f t="shared" si="27"/>
        <v>0</v>
      </c>
      <c r="V40" s="142">
        <f t="shared" si="27"/>
        <v>0</v>
      </c>
      <c r="W40" s="197">
        <f t="shared" si="28"/>
        <v>5.1553672316384178E-2</v>
      </c>
      <c r="X40" s="142">
        <f t="shared" si="29"/>
        <v>0.36499999999999999</v>
      </c>
      <c r="Y40" s="142">
        <v>0</v>
      </c>
      <c r="Z40" s="142">
        <v>0</v>
      </c>
      <c r="AA40" s="142">
        <v>0</v>
      </c>
      <c r="AB40" s="142">
        <v>0</v>
      </c>
      <c r="AC40" s="142">
        <f>('[2]2'!AI38)/1.18</f>
        <v>0</v>
      </c>
      <c r="AD40" s="142">
        <f>('[2]2'!AN38)/1.18</f>
        <v>0</v>
      </c>
      <c r="AE40" s="142">
        <f>('[2]2'!AS38)/1.18</f>
        <v>0</v>
      </c>
      <c r="AF40" s="142">
        <f>'[2]2'!AX38/1.18</f>
        <v>0</v>
      </c>
      <c r="AG40" s="142">
        <f>('[2]2'!BC38)/1.18</f>
        <v>0</v>
      </c>
      <c r="AH40" s="142">
        <f>'[2]2'!BH38/1.18</f>
        <v>0</v>
      </c>
      <c r="AI40" s="142">
        <f>'[2]2'!BI38/1.18</f>
        <v>0</v>
      </c>
      <c r="AJ40" s="142">
        <f>'[2]2'!BJ38/1.18</f>
        <v>0</v>
      </c>
      <c r="AK40" s="143">
        <f>0.438/1.2</f>
        <v>0.36499999999999999</v>
      </c>
      <c r="AL40" s="142">
        <f>'[2]2'!BL38/1.18</f>
        <v>0</v>
      </c>
      <c r="AM40" s="142">
        <f t="shared" si="30"/>
        <v>0.36499999999999999</v>
      </c>
      <c r="AN40" s="142">
        <f t="shared" si="14"/>
        <v>0</v>
      </c>
      <c r="AO40" s="190"/>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row>
    <row r="41" spans="1:69" ht="63">
      <c r="A41" s="137" t="s">
        <v>299</v>
      </c>
      <c r="B41" s="200" t="s">
        <v>98</v>
      </c>
      <c r="C41" s="9" t="s">
        <v>99</v>
      </c>
      <c r="D41" s="40" t="s">
        <v>253</v>
      </c>
      <c r="E41" s="160">
        <v>2024</v>
      </c>
      <c r="F41" s="160">
        <v>2024</v>
      </c>
      <c r="G41" s="139" t="s">
        <v>254</v>
      </c>
      <c r="H41" s="142">
        <f t="shared" si="26"/>
        <v>4.1548964218455747E-2</v>
      </c>
      <c r="I41" s="142">
        <f>('[2]2'!BR39)/1.18</f>
        <v>0</v>
      </c>
      <c r="J41" s="142">
        <f>'[2]2'!O39</f>
        <v>0</v>
      </c>
      <c r="K41" s="195">
        <f t="shared" si="24"/>
        <v>0.29416666666666669</v>
      </c>
      <c r="L41" s="142">
        <v>0</v>
      </c>
      <c r="M41" s="142">
        <v>0</v>
      </c>
      <c r="N41" s="201">
        <f t="shared" ref="N41:N42" si="31">AK41</f>
        <v>0.29416666666666669</v>
      </c>
      <c r="O41" s="142">
        <v>0</v>
      </c>
      <c r="P41" s="191">
        <f t="shared" si="21"/>
        <v>0</v>
      </c>
      <c r="Q41" s="142">
        <v>0</v>
      </c>
      <c r="R41" s="142">
        <v>0</v>
      </c>
      <c r="S41" s="60">
        <f t="shared" si="22"/>
        <v>0</v>
      </c>
      <c r="T41" s="142">
        <v>0</v>
      </c>
      <c r="U41" s="142">
        <f t="shared" si="27"/>
        <v>0</v>
      </c>
      <c r="V41" s="142">
        <f t="shared" si="27"/>
        <v>0</v>
      </c>
      <c r="W41" s="197">
        <f t="shared" si="28"/>
        <v>4.1548964218455747E-2</v>
      </c>
      <c r="X41" s="142">
        <f t="shared" si="29"/>
        <v>0.29416666666666669</v>
      </c>
      <c r="Y41" s="142">
        <v>0</v>
      </c>
      <c r="Z41" s="142">
        <v>0</v>
      </c>
      <c r="AA41" s="142">
        <v>0</v>
      </c>
      <c r="AB41" s="142">
        <v>0</v>
      </c>
      <c r="AC41" s="142">
        <f>('[2]2'!AI39)/1.18</f>
        <v>0</v>
      </c>
      <c r="AD41" s="142">
        <f>('[2]2'!AN39)/1.18</f>
        <v>0</v>
      </c>
      <c r="AE41" s="142">
        <f>('[2]2'!AS39)/1.18</f>
        <v>0</v>
      </c>
      <c r="AF41" s="142">
        <f>'[2]2'!AX39/1.18</f>
        <v>0</v>
      </c>
      <c r="AG41" s="142">
        <f>('[2]2'!BC39)/1.18</f>
        <v>0</v>
      </c>
      <c r="AH41" s="142">
        <f>'[2]2'!BH39/1.18</f>
        <v>0</v>
      </c>
      <c r="AI41" s="142">
        <f>'[2]2'!BI39/1.18</f>
        <v>0</v>
      </c>
      <c r="AJ41" s="142">
        <f>'[2]2'!BJ39/1.18</f>
        <v>0</v>
      </c>
      <c r="AK41" s="143">
        <f>0.353/1.2</f>
        <v>0.29416666666666669</v>
      </c>
      <c r="AL41" s="142">
        <f>'[2]2'!BL39/1.18</f>
        <v>0</v>
      </c>
      <c r="AM41" s="142">
        <f t="shared" si="30"/>
        <v>0.29416666666666669</v>
      </c>
      <c r="AN41" s="142">
        <f t="shared" si="14"/>
        <v>0</v>
      </c>
      <c r="AO41" s="190"/>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row>
    <row r="42" spans="1:69" ht="73.5" customHeight="1">
      <c r="A42" s="137" t="s">
        <v>300</v>
      </c>
      <c r="B42" s="200" t="s">
        <v>101</v>
      </c>
      <c r="C42" s="9" t="s">
        <v>102</v>
      </c>
      <c r="D42" s="40" t="s">
        <v>253</v>
      </c>
      <c r="E42" s="160">
        <v>2024</v>
      </c>
      <c r="F42" s="160">
        <v>2024</v>
      </c>
      <c r="G42" s="139" t="s">
        <v>254</v>
      </c>
      <c r="H42" s="142">
        <f t="shared" si="26"/>
        <v>0.34016007532956688</v>
      </c>
      <c r="I42" s="142">
        <v>0</v>
      </c>
      <c r="J42" s="142">
        <v>0</v>
      </c>
      <c r="K42" s="195">
        <f t="shared" si="24"/>
        <v>2.4083333333333337</v>
      </c>
      <c r="L42" s="142">
        <v>0</v>
      </c>
      <c r="M42" s="142">
        <v>0</v>
      </c>
      <c r="N42" s="201">
        <f t="shared" si="31"/>
        <v>2.4083333333333337</v>
      </c>
      <c r="O42" s="142">
        <v>0</v>
      </c>
      <c r="P42" s="191">
        <f t="shared" si="21"/>
        <v>0</v>
      </c>
      <c r="Q42" s="142">
        <v>0</v>
      </c>
      <c r="R42" s="142">
        <v>0</v>
      </c>
      <c r="S42" s="60">
        <f t="shared" si="22"/>
        <v>0</v>
      </c>
      <c r="T42" s="142">
        <v>0</v>
      </c>
      <c r="U42" s="142">
        <f t="shared" si="27"/>
        <v>0</v>
      </c>
      <c r="V42" s="142">
        <f t="shared" si="27"/>
        <v>0</v>
      </c>
      <c r="W42" s="197">
        <f t="shared" si="28"/>
        <v>0.34016007532956688</v>
      </c>
      <c r="X42" s="142">
        <f t="shared" si="29"/>
        <v>2.4083333333333337</v>
      </c>
      <c r="Y42" s="142">
        <v>0</v>
      </c>
      <c r="Z42" s="142">
        <v>0</v>
      </c>
      <c r="AA42" s="142">
        <v>0</v>
      </c>
      <c r="AB42" s="142">
        <v>0</v>
      </c>
      <c r="AC42" s="142">
        <v>0</v>
      </c>
      <c r="AD42" s="142">
        <v>0</v>
      </c>
      <c r="AE42" s="142">
        <v>0</v>
      </c>
      <c r="AF42" s="142">
        <v>0</v>
      </c>
      <c r="AG42" s="142">
        <v>0</v>
      </c>
      <c r="AH42" s="142">
        <v>0</v>
      </c>
      <c r="AI42" s="142">
        <v>0</v>
      </c>
      <c r="AJ42" s="142">
        <v>0</v>
      </c>
      <c r="AK42" s="143">
        <f>2.89/1.2</f>
        <v>2.4083333333333337</v>
      </c>
      <c r="AL42" s="142">
        <v>0</v>
      </c>
      <c r="AM42" s="142">
        <f t="shared" si="30"/>
        <v>2.4083333333333337</v>
      </c>
      <c r="AN42" s="142">
        <f t="shared" si="14"/>
        <v>0</v>
      </c>
    </row>
    <row r="46" spans="1:69" s="2" customFormat="1" ht="15.75" customHeight="1">
      <c r="B46" s="202" t="s">
        <v>2</v>
      </c>
      <c r="C46" s="202"/>
      <c r="D46" s="202"/>
      <c r="E46" s="169" t="s">
        <v>305</v>
      </c>
      <c r="F46" s="3"/>
      <c r="G46" s="3"/>
      <c r="H46" s="3"/>
      <c r="I46" s="3"/>
      <c r="J46" s="3"/>
      <c r="K46" s="3"/>
      <c r="L46" s="3"/>
      <c r="M46" s="3"/>
      <c r="N46" s="3"/>
      <c r="O46" s="3"/>
      <c r="P46" s="3"/>
      <c r="Q46" s="3"/>
      <c r="R46" s="3"/>
      <c r="S46" s="170"/>
      <c r="T46" s="3"/>
      <c r="U46" s="3"/>
    </row>
    <row r="47" spans="1:69" s="2" customFormat="1" ht="15">
      <c r="B47" s="3"/>
      <c r="C47" s="3"/>
      <c r="D47" s="3"/>
      <c r="E47" s="3"/>
      <c r="F47" s="3"/>
      <c r="G47" s="3"/>
      <c r="H47" s="3"/>
      <c r="I47" s="3"/>
      <c r="J47" s="3"/>
      <c r="K47" s="3"/>
      <c r="L47" s="3"/>
      <c r="M47" s="3"/>
      <c r="N47" s="3"/>
      <c r="O47" s="3"/>
      <c r="P47" s="3"/>
      <c r="Q47" s="3"/>
      <c r="R47" s="3"/>
      <c r="S47" s="170"/>
      <c r="T47" s="3"/>
      <c r="U47" s="3"/>
    </row>
    <row r="48" spans="1:69" s="2" customFormat="1" ht="15">
      <c r="B48" s="3"/>
      <c r="C48" s="3"/>
      <c r="D48" s="3"/>
      <c r="E48" s="3"/>
      <c r="F48" s="3"/>
      <c r="G48" s="3"/>
      <c r="H48" s="3"/>
      <c r="I48" s="3"/>
      <c r="J48" s="3"/>
      <c r="K48" s="3"/>
      <c r="L48" s="3"/>
      <c r="M48" s="3"/>
      <c r="N48" s="3"/>
      <c r="O48" s="3"/>
      <c r="P48" s="3"/>
      <c r="Q48" s="3"/>
      <c r="R48" s="3"/>
      <c r="S48" s="170"/>
      <c r="T48" s="3"/>
      <c r="U48" s="3"/>
    </row>
    <row r="49" spans="2:30" s="2" customFormat="1" ht="15">
      <c r="B49" s="3"/>
      <c r="C49" s="3"/>
      <c r="D49" s="3"/>
      <c r="E49" s="3"/>
      <c r="F49" s="3"/>
      <c r="G49" s="3"/>
      <c r="H49" s="3"/>
      <c r="I49" s="3"/>
      <c r="J49" s="3"/>
      <c r="K49" s="3"/>
      <c r="L49" s="3"/>
      <c r="M49" s="3"/>
      <c r="N49" s="3"/>
      <c r="O49" s="3"/>
      <c r="P49" s="3"/>
      <c r="Q49" s="3"/>
      <c r="R49" s="3"/>
      <c r="S49" s="170"/>
      <c r="T49" s="3"/>
      <c r="U49" s="3"/>
    </row>
    <row r="50" spans="2:30" s="2" customFormat="1">
      <c r="B50" s="68" t="s">
        <v>0</v>
      </c>
      <c r="C50" s="68"/>
      <c r="D50" s="4"/>
      <c r="E50" s="4"/>
      <c r="F50" s="4"/>
      <c r="G50" s="4"/>
      <c r="H50" s="4"/>
      <c r="I50" s="4"/>
      <c r="J50" s="4"/>
      <c r="K50" s="4"/>
      <c r="L50" s="3"/>
      <c r="M50" s="3"/>
      <c r="N50" s="3"/>
      <c r="O50" s="3"/>
      <c r="P50" s="3"/>
      <c r="Q50" s="3"/>
      <c r="R50" s="3"/>
      <c r="S50" s="170"/>
      <c r="T50" s="3"/>
      <c r="U50" s="3"/>
    </row>
    <row r="51" spans="2:30" s="2" customFormat="1" ht="15">
      <c r="B51" s="3"/>
      <c r="C51" s="3"/>
      <c r="D51" s="3"/>
      <c r="E51" s="3"/>
      <c r="F51" s="3"/>
      <c r="G51" s="3"/>
      <c r="H51" s="3"/>
      <c r="I51" s="3"/>
      <c r="J51" s="3"/>
      <c r="K51" s="3"/>
      <c r="L51" s="3"/>
      <c r="M51" s="3"/>
      <c r="N51" s="3"/>
      <c r="O51" s="3"/>
      <c r="P51" s="3"/>
      <c r="Q51" s="3"/>
      <c r="R51" s="3"/>
      <c r="S51" s="170"/>
      <c r="T51" s="3"/>
      <c r="U51" s="3"/>
    </row>
    <row r="56" spans="2:30">
      <c r="AD56" s="203"/>
    </row>
    <row r="57" spans="2:30">
      <c r="P57" s="69">
        <v>1.18</v>
      </c>
    </row>
  </sheetData>
  <autoFilter ref="A17:BV17"/>
  <mergeCells count="32">
    <mergeCell ref="AE15:AF15"/>
    <mergeCell ref="AG15:AH15"/>
    <mergeCell ref="AI15:AJ15"/>
    <mergeCell ref="AK15:AL15"/>
    <mergeCell ref="AM15:AM16"/>
    <mergeCell ref="AN15:AN16"/>
    <mergeCell ref="U14:Z14"/>
    <mergeCell ref="AA14:AB15"/>
    <mergeCell ref="AC14:AN14"/>
    <mergeCell ref="AO14:AO16"/>
    <mergeCell ref="K15:O15"/>
    <mergeCell ref="P15:T15"/>
    <mergeCell ref="U15:V15"/>
    <mergeCell ref="W15:X15"/>
    <mergeCell ref="Y15:Z15"/>
    <mergeCell ref="AC15:AD15"/>
    <mergeCell ref="A13:AN13"/>
    <mergeCell ref="A14:A16"/>
    <mergeCell ref="B14:B16"/>
    <mergeCell ref="C14:C16"/>
    <mergeCell ref="D14:D16"/>
    <mergeCell ref="E14:E16"/>
    <mergeCell ref="F14:G15"/>
    <mergeCell ref="H14:I15"/>
    <mergeCell ref="J14:J16"/>
    <mergeCell ref="K14:T14"/>
    <mergeCell ref="A4:AO4"/>
    <mergeCell ref="A6:AO6"/>
    <mergeCell ref="A7:AO7"/>
    <mergeCell ref="A9:AO9"/>
    <mergeCell ref="A11:AO11"/>
    <mergeCell ref="A12:AO12"/>
  </mergeCells>
  <pageMargins left="0.70866141732283472" right="0.70866141732283472" top="0.74803149606299213" bottom="0.74803149606299213" header="0.31496062992125984" footer="0.31496062992125984"/>
  <pageSetup paperSize="8" scale="35" firstPageNumber="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N51"/>
  <sheetViews>
    <sheetView view="pageBreakPreview" topLeftCell="A8" zoomScale="60" zoomScaleNormal="100" workbookViewId="0">
      <pane ySplit="12" topLeftCell="A29" activePane="bottomLeft" state="frozen"/>
      <selection activeCell="A8" sqref="A8"/>
      <selection pane="bottomLeft" activeCell="E31" sqref="E31"/>
    </sheetView>
  </sheetViews>
  <sheetFormatPr defaultRowHeight="15.75"/>
  <cols>
    <col min="1" max="1" width="13.375" style="71" customWidth="1"/>
    <col min="2" max="2" width="39.75" style="71" customWidth="1"/>
    <col min="3" max="3" width="13.875" style="71" customWidth="1"/>
    <col min="4" max="4" width="17.625" style="71" customWidth="1"/>
    <col min="5" max="5" width="22" style="71" customWidth="1"/>
    <col min="6" max="6" width="17.375" style="69" customWidth="1"/>
    <col min="7" max="7" width="9.25" style="69" bestFit="1" customWidth="1"/>
    <col min="8" max="12" width="5.75" style="69" bestFit="1" customWidth="1"/>
    <col min="13" max="13" width="15.375" style="69" customWidth="1"/>
    <col min="14" max="14" width="9.25" style="69" bestFit="1" customWidth="1"/>
    <col min="15" max="19" width="5.75" style="69" bestFit="1" customWidth="1"/>
    <col min="20" max="20" width="15.625" style="71" customWidth="1"/>
    <col min="21" max="21" width="12" style="71" customWidth="1"/>
    <col min="22" max="25" width="6" style="71" customWidth="1"/>
    <col min="26" max="26" width="6.625" style="71" customWidth="1"/>
    <col min="27" max="27" width="17.625" style="71" customWidth="1"/>
    <col min="28" max="28" width="8.75" style="71" customWidth="1"/>
    <col min="29" max="32" width="6" style="71" customWidth="1"/>
    <col min="33" max="33" width="6.375" style="71" customWidth="1"/>
    <col min="34" max="34" width="16.625" style="71" customWidth="1"/>
    <col min="35" max="35" width="9.125" style="71" customWidth="1"/>
    <col min="36" max="39" width="6" style="71" customWidth="1"/>
    <col min="40" max="40" width="6.875" style="71" customWidth="1"/>
    <col min="41" max="41" width="17" style="71" customWidth="1"/>
    <col min="42" max="46" width="6" style="71" customWidth="1"/>
    <col min="47" max="47" width="8.875" style="71" customWidth="1"/>
    <col min="48" max="48" width="15.375" style="71" customWidth="1"/>
    <col min="49" max="49" width="7.5" style="71" customWidth="1"/>
    <col min="50" max="54" width="6" style="71" customWidth="1"/>
    <col min="55" max="55" width="17" style="71" customWidth="1"/>
    <col min="56" max="56" width="7" style="71" customWidth="1"/>
    <col min="57" max="60" width="6" style="71" customWidth="1"/>
    <col min="61" max="62" width="6.25" style="71" customWidth="1"/>
    <col min="63" max="63" width="8.375" style="71" customWidth="1"/>
    <col min="64" max="64" width="7.75" style="71" customWidth="1"/>
    <col min="65" max="89" width="6.25" style="71" customWidth="1"/>
    <col min="90" max="90" width="16.25" style="71" customWidth="1"/>
    <col min="91" max="91" width="10.375" style="71" customWidth="1"/>
    <col min="92" max="95" width="6" style="71" customWidth="1"/>
    <col min="96" max="96" width="7" style="71" customWidth="1"/>
    <col min="97" max="97" width="15.25" style="71" customWidth="1"/>
    <col min="98" max="98" width="15.125" style="71" customWidth="1"/>
    <col min="99" max="101" width="6" style="71" customWidth="1"/>
    <col min="102" max="102" width="6.875" style="71" customWidth="1"/>
    <col min="103" max="103" width="5.75" style="71" customWidth="1"/>
    <col min="104" max="104" width="16.625" style="71" customWidth="1"/>
    <col min="105" max="105" width="4.125" style="71" customWidth="1"/>
    <col min="106" max="106" width="3.75" style="71" customWidth="1"/>
    <col min="107" max="107" width="19.25" style="71" customWidth="1"/>
    <col min="108" max="108" width="4.5" style="71" customWidth="1"/>
    <col min="109" max="109" width="5" style="71" customWidth="1"/>
    <col min="110" max="110" width="5.5" style="71" customWidth="1"/>
    <col min="111" max="111" width="5.75" style="71" customWidth="1"/>
    <col min="112" max="112" width="5.5" style="71" customWidth="1"/>
    <col min="113" max="114" width="5" style="71" customWidth="1"/>
    <col min="115" max="115" width="12.875" style="71" customWidth="1"/>
    <col min="116" max="125" width="5" style="71" customWidth="1"/>
    <col min="126" max="16384" width="9" style="71"/>
  </cols>
  <sheetData>
    <row r="1" spans="1:118" ht="18.75">
      <c r="AB1" s="69"/>
      <c r="AC1" s="69"/>
      <c r="AD1" s="69"/>
      <c r="AE1" s="69"/>
      <c r="AF1" s="69"/>
      <c r="AG1" s="172" t="s">
        <v>350</v>
      </c>
      <c r="AH1" s="69"/>
      <c r="AI1" s="69"/>
      <c r="AJ1" s="69"/>
      <c r="AK1" s="69"/>
      <c r="AL1" s="69"/>
      <c r="AM1" s="69"/>
      <c r="AN1" s="69"/>
      <c r="AO1" s="69"/>
      <c r="AP1" s="69"/>
    </row>
    <row r="2" spans="1:118" ht="18.75">
      <c r="AB2" s="69"/>
      <c r="AC2" s="69"/>
      <c r="AD2" s="69"/>
      <c r="AE2" s="69"/>
      <c r="AF2" s="69"/>
      <c r="AG2" s="80" t="s">
        <v>104</v>
      </c>
      <c r="AH2" s="69"/>
      <c r="AI2" s="69"/>
      <c r="AJ2" s="69"/>
      <c r="AK2" s="69"/>
      <c r="AL2" s="69"/>
      <c r="AM2" s="69"/>
      <c r="AN2" s="69"/>
      <c r="AO2" s="69"/>
      <c r="AP2" s="69"/>
    </row>
    <row r="3" spans="1:118" ht="18.75">
      <c r="AB3" s="69"/>
      <c r="AC3" s="69"/>
      <c r="AD3" s="69"/>
      <c r="AE3" s="69"/>
      <c r="AF3" s="69"/>
      <c r="AG3" s="80" t="s">
        <v>105</v>
      </c>
      <c r="AH3" s="69"/>
      <c r="AI3" s="69"/>
      <c r="AJ3" s="69"/>
      <c r="AK3" s="69"/>
      <c r="AL3" s="69"/>
      <c r="AM3" s="69"/>
      <c r="AN3" s="69"/>
      <c r="AO3" s="69"/>
      <c r="AP3" s="69"/>
    </row>
    <row r="4" spans="1:118">
      <c r="A4" s="204" t="s">
        <v>351</v>
      </c>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69"/>
      <c r="AI4" s="69"/>
      <c r="AJ4" s="69"/>
      <c r="AK4" s="69"/>
      <c r="AL4" s="69"/>
      <c r="AM4" s="69"/>
      <c r="AN4" s="69"/>
      <c r="AO4" s="69"/>
      <c r="AP4" s="69"/>
    </row>
    <row r="5" spans="1:118">
      <c r="A5" s="205"/>
      <c r="B5" s="205"/>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6"/>
      <c r="AI5" s="206"/>
      <c r="AJ5" s="206"/>
      <c r="AK5" s="206"/>
      <c r="AL5" s="206"/>
      <c r="AM5" s="206"/>
      <c r="AN5" s="206"/>
      <c r="AO5" s="206"/>
      <c r="AP5" s="206"/>
      <c r="AQ5" s="206"/>
      <c r="AR5" s="206"/>
      <c r="AS5" s="206"/>
      <c r="AT5" s="206"/>
      <c r="AU5" s="206"/>
      <c r="AV5" s="206"/>
      <c r="AW5" s="206"/>
      <c r="AX5" s="206"/>
      <c r="AY5" s="206"/>
      <c r="AZ5" s="206"/>
      <c r="BA5" s="206"/>
      <c r="BB5" s="206"/>
      <c r="BC5" s="206"/>
      <c r="BD5" s="206"/>
      <c r="BE5" s="206"/>
      <c r="BF5" s="206"/>
      <c r="BG5" s="206"/>
      <c r="BH5" s="206"/>
      <c r="BI5" s="206"/>
      <c r="BJ5" s="206"/>
      <c r="BK5" s="206"/>
      <c r="BL5" s="206"/>
      <c r="BM5" s="206"/>
      <c r="BN5" s="206"/>
      <c r="BO5" s="206"/>
      <c r="BP5" s="206"/>
      <c r="BQ5" s="206"/>
      <c r="BR5" s="206"/>
      <c r="BS5" s="206"/>
      <c r="BT5" s="206"/>
      <c r="BU5" s="206"/>
      <c r="BV5" s="206"/>
      <c r="BW5" s="206"/>
      <c r="BX5" s="206"/>
      <c r="BY5" s="206"/>
      <c r="BZ5" s="206"/>
      <c r="CA5" s="206"/>
      <c r="CB5" s="206"/>
      <c r="CC5" s="206"/>
      <c r="CD5" s="206"/>
      <c r="CE5" s="206"/>
      <c r="CF5" s="206"/>
      <c r="CG5" s="206"/>
      <c r="CH5" s="206"/>
      <c r="CI5" s="206"/>
      <c r="CJ5" s="206"/>
      <c r="CK5" s="206"/>
      <c r="CL5" s="206"/>
      <c r="CM5" s="206"/>
      <c r="CN5" s="206"/>
      <c r="CO5" s="206"/>
      <c r="CP5" s="206"/>
      <c r="CQ5" s="206"/>
      <c r="CR5" s="206"/>
      <c r="CS5" s="206"/>
      <c r="CT5" s="206"/>
      <c r="CU5" s="206"/>
      <c r="CV5" s="206"/>
      <c r="CW5" s="206"/>
      <c r="CX5" s="206"/>
      <c r="CY5" s="206"/>
      <c r="CZ5" s="206"/>
      <c r="DA5" s="69"/>
      <c r="DB5" s="69"/>
    </row>
    <row r="6" spans="1:118" ht="18.75">
      <c r="A6" s="51" t="s">
        <v>107</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row>
    <row r="7" spans="1:118">
      <c r="A7" s="52" t="s">
        <v>57</v>
      </c>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row>
    <row r="8" spans="1:118">
      <c r="A8" s="52"/>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79"/>
      <c r="DB8" s="79"/>
      <c r="DC8" s="79"/>
      <c r="DD8" s="79"/>
      <c r="DE8" s="79"/>
      <c r="DF8" s="79"/>
      <c r="DG8" s="79"/>
      <c r="DH8" s="79"/>
      <c r="DI8" s="79"/>
      <c r="DJ8" s="79"/>
      <c r="DK8" s="79"/>
      <c r="DL8" s="79"/>
      <c r="DM8" s="79"/>
    </row>
    <row r="9" spans="1:118">
      <c r="A9" s="55" t="s">
        <v>352</v>
      </c>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207"/>
      <c r="AI9" s="208"/>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c r="BX9" s="208"/>
      <c r="BY9" s="208"/>
      <c r="BZ9" s="208"/>
      <c r="CA9" s="208"/>
      <c r="CB9" s="208"/>
      <c r="CC9" s="208"/>
      <c r="CD9" s="208"/>
      <c r="CE9" s="208"/>
      <c r="CF9" s="208"/>
      <c r="CG9" s="208"/>
      <c r="CH9" s="208"/>
      <c r="CI9" s="208"/>
      <c r="CJ9" s="208"/>
      <c r="CK9" s="208"/>
      <c r="CL9" s="208"/>
      <c r="CM9" s="208"/>
      <c r="CN9" s="208"/>
      <c r="CO9" s="208"/>
      <c r="CP9" s="208"/>
      <c r="CQ9" s="208"/>
      <c r="CR9" s="208"/>
      <c r="CS9" s="208"/>
      <c r="CT9" s="208"/>
      <c r="CU9" s="208"/>
      <c r="CV9" s="208"/>
      <c r="CW9" s="208"/>
      <c r="CX9" s="208"/>
      <c r="CY9" s="208"/>
      <c r="CZ9" s="208"/>
      <c r="DA9" s="69"/>
      <c r="DB9" s="69"/>
    </row>
    <row r="10" spans="1:118">
      <c r="A10" s="205"/>
      <c r="B10" s="205"/>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69"/>
      <c r="CN10" s="84"/>
      <c r="CO10" s="69"/>
      <c r="CP10" s="69"/>
      <c r="CQ10" s="69"/>
      <c r="CR10" s="69"/>
      <c r="CS10" s="69"/>
      <c r="CT10" s="69"/>
      <c r="CU10" s="69"/>
      <c r="CV10" s="69"/>
      <c r="CW10" s="69"/>
      <c r="CX10" s="69"/>
      <c r="CY10" s="69"/>
      <c r="CZ10" s="69"/>
      <c r="DA10" s="69"/>
      <c r="DB10" s="69"/>
    </row>
    <row r="11" spans="1:118" ht="15.75" customHeight="1">
      <c r="A11" s="209" t="str">
        <f>'[3]3'!A11:AK11</f>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
      <c r="B11" s="209"/>
      <c r="C11" s="209"/>
      <c r="D11" s="209"/>
      <c r="E11" s="209"/>
      <c r="F11" s="209"/>
      <c r="G11" s="209"/>
      <c r="H11" s="209"/>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10"/>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c r="BI11" s="210"/>
      <c r="BJ11" s="210"/>
      <c r="BK11" s="210"/>
      <c r="BL11" s="210"/>
      <c r="BM11" s="210"/>
      <c r="BN11" s="210"/>
      <c r="BO11" s="210"/>
      <c r="BP11" s="210"/>
      <c r="BQ11" s="210"/>
      <c r="BR11" s="210"/>
      <c r="BS11" s="210"/>
      <c r="BT11" s="210"/>
      <c r="BU11" s="210"/>
      <c r="BV11" s="210"/>
      <c r="BW11" s="210"/>
      <c r="BX11" s="210"/>
      <c r="BY11" s="210"/>
      <c r="BZ11" s="210"/>
      <c r="CA11" s="210"/>
      <c r="CB11" s="210"/>
      <c r="CC11" s="210"/>
      <c r="CD11" s="210"/>
      <c r="CE11" s="210"/>
      <c r="CF11" s="210"/>
      <c r="CG11" s="210"/>
      <c r="CH11" s="210"/>
      <c r="CI11" s="210"/>
      <c r="CJ11" s="210"/>
      <c r="CK11" s="210"/>
      <c r="CL11" s="210"/>
      <c r="CM11" s="210"/>
      <c r="CN11" s="210"/>
      <c r="CO11" s="210"/>
      <c r="CP11" s="210"/>
      <c r="CQ11" s="210"/>
      <c r="CR11" s="210"/>
      <c r="CS11" s="210"/>
      <c r="CT11" s="210"/>
      <c r="CU11" s="210"/>
      <c r="CV11" s="210"/>
      <c r="CW11" s="210"/>
      <c r="CX11" s="210"/>
      <c r="CY11" s="210"/>
      <c r="CZ11" s="210"/>
      <c r="DA11" s="34"/>
      <c r="DB11" s="34"/>
      <c r="DC11" s="34"/>
      <c r="DD11" s="34"/>
      <c r="DE11" s="34"/>
      <c r="DF11" s="34"/>
      <c r="DG11" s="34"/>
      <c r="DH11" s="34"/>
      <c r="DI11" s="34"/>
      <c r="DJ11" s="34"/>
      <c r="DK11" s="34"/>
      <c r="DL11" s="34"/>
      <c r="DM11" s="34"/>
    </row>
    <row r="12" spans="1:118">
      <c r="A12" s="211" t="s">
        <v>353</v>
      </c>
      <c r="B12" s="211"/>
      <c r="C12" s="211"/>
      <c r="D12" s="211"/>
      <c r="E12" s="211"/>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2"/>
      <c r="AI12" s="212"/>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212"/>
      <c r="BG12" s="212"/>
      <c r="BH12" s="212"/>
      <c r="BI12" s="212"/>
      <c r="BJ12" s="212"/>
      <c r="BK12" s="212"/>
      <c r="BL12" s="212"/>
      <c r="BM12" s="212"/>
      <c r="BN12" s="212"/>
      <c r="BO12" s="212"/>
      <c r="BP12" s="212"/>
      <c r="BQ12" s="212"/>
      <c r="BR12" s="212"/>
      <c r="BS12" s="212"/>
      <c r="BT12" s="212"/>
      <c r="BU12" s="212"/>
      <c r="BV12" s="212"/>
      <c r="BW12" s="212"/>
      <c r="BX12" s="212"/>
      <c r="BY12" s="212"/>
      <c r="BZ12" s="212"/>
      <c r="CA12" s="212"/>
      <c r="CB12" s="212"/>
      <c r="CC12" s="212"/>
      <c r="CD12" s="212"/>
      <c r="CE12" s="212"/>
      <c r="CF12" s="212"/>
      <c r="CG12" s="212"/>
      <c r="CH12" s="212"/>
      <c r="CI12" s="212"/>
      <c r="CJ12" s="212"/>
      <c r="CK12" s="212"/>
      <c r="CL12" s="212"/>
      <c r="CM12" s="212"/>
      <c r="CN12" s="212"/>
      <c r="CO12" s="212"/>
      <c r="CP12" s="212"/>
      <c r="CQ12" s="212"/>
      <c r="CR12" s="212"/>
      <c r="CS12" s="212"/>
      <c r="CT12" s="212"/>
      <c r="CU12" s="212"/>
      <c r="CV12" s="212"/>
      <c r="CW12" s="212"/>
      <c r="CX12" s="212"/>
      <c r="CY12" s="212"/>
      <c r="CZ12" s="212"/>
      <c r="DA12" s="35"/>
      <c r="DB12" s="35"/>
      <c r="DC12" s="35"/>
      <c r="DD12" s="35"/>
      <c r="DE12" s="35"/>
      <c r="DF12" s="35"/>
      <c r="DG12" s="35"/>
      <c r="DH12" s="35"/>
      <c r="DI12" s="35"/>
      <c r="DJ12" s="35"/>
      <c r="DK12" s="35"/>
      <c r="DL12" s="35"/>
      <c r="DM12" s="35"/>
    </row>
    <row r="13" spans="1:118" ht="15.75" customHeight="1">
      <c r="A13" s="213"/>
      <c r="B13" s="213"/>
      <c r="C13" s="213"/>
      <c r="D13" s="213"/>
      <c r="E13" s="213"/>
      <c r="F13" s="213"/>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3"/>
      <c r="AL13" s="213"/>
      <c r="AM13" s="213"/>
      <c r="AN13" s="213"/>
      <c r="AO13" s="213"/>
      <c r="AP13" s="213"/>
      <c r="AQ13" s="213"/>
      <c r="AR13" s="213"/>
      <c r="AS13" s="213"/>
      <c r="AT13" s="213"/>
      <c r="AU13" s="213"/>
      <c r="AV13" s="213"/>
      <c r="AW13" s="213"/>
      <c r="AX13" s="213"/>
      <c r="AY13" s="213"/>
      <c r="AZ13" s="213"/>
      <c r="BA13" s="213"/>
      <c r="BB13" s="213"/>
      <c r="BC13" s="213"/>
      <c r="BD13" s="213"/>
      <c r="BE13" s="213"/>
      <c r="BF13" s="213"/>
      <c r="BG13" s="213"/>
      <c r="BH13" s="213"/>
      <c r="BI13" s="213"/>
      <c r="BJ13" s="213"/>
      <c r="BK13" s="213"/>
      <c r="BL13" s="213"/>
      <c r="BM13" s="213"/>
      <c r="BN13" s="213"/>
      <c r="BO13" s="213"/>
      <c r="BP13" s="213"/>
      <c r="BQ13" s="213"/>
      <c r="BR13" s="213"/>
      <c r="BS13" s="213"/>
      <c r="BT13" s="213"/>
      <c r="BU13" s="213"/>
      <c r="BV13" s="213"/>
      <c r="BW13" s="213"/>
      <c r="BX13" s="213"/>
      <c r="BY13" s="213"/>
      <c r="BZ13" s="213"/>
      <c r="CA13" s="213"/>
      <c r="CB13" s="213"/>
      <c r="CC13" s="213"/>
      <c r="CD13" s="213"/>
      <c r="CE13" s="213"/>
      <c r="CF13" s="213"/>
      <c r="CG13" s="213"/>
      <c r="CH13" s="213"/>
      <c r="CI13" s="213"/>
      <c r="CJ13" s="213"/>
      <c r="CK13" s="213"/>
      <c r="CL13" s="213"/>
      <c r="CM13" s="213"/>
      <c r="CN13" s="213"/>
      <c r="CO13" s="213"/>
      <c r="CP13" s="213"/>
      <c r="CQ13" s="213"/>
      <c r="CR13" s="213"/>
      <c r="CS13" s="213"/>
      <c r="CT13" s="213"/>
      <c r="CU13" s="213"/>
      <c r="CV13" s="213"/>
      <c r="CW13" s="213"/>
      <c r="CX13" s="213"/>
      <c r="CY13" s="214"/>
      <c r="CZ13" s="215"/>
      <c r="DA13" s="215"/>
      <c r="DB13" s="215"/>
      <c r="DC13" s="215"/>
      <c r="DD13" s="215"/>
      <c r="DE13" s="215"/>
      <c r="DF13" s="215"/>
      <c r="DG13" s="215"/>
      <c r="DH13" s="215"/>
      <c r="DI13" s="215"/>
      <c r="DJ13" s="215"/>
      <c r="DK13" s="215"/>
    </row>
    <row r="14" spans="1:118" ht="31.5" customHeight="1">
      <c r="A14" s="216" t="s">
        <v>55</v>
      </c>
      <c r="B14" s="216" t="s">
        <v>54</v>
      </c>
      <c r="C14" s="216" t="s">
        <v>53</v>
      </c>
      <c r="D14" s="217" t="s">
        <v>354</v>
      </c>
      <c r="E14" s="217"/>
      <c r="F14" s="218" t="s">
        <v>355</v>
      </c>
      <c r="G14" s="219"/>
      <c r="H14" s="219"/>
      <c r="I14" s="219"/>
      <c r="J14" s="219"/>
      <c r="K14" s="219"/>
      <c r="L14" s="219"/>
      <c r="M14" s="219"/>
      <c r="N14" s="219"/>
      <c r="O14" s="219"/>
      <c r="P14" s="219"/>
      <c r="Q14" s="219"/>
      <c r="R14" s="219"/>
      <c r="S14" s="220"/>
      <c r="T14" s="221" t="s">
        <v>356</v>
      </c>
      <c r="U14" s="221"/>
      <c r="V14" s="221"/>
      <c r="W14" s="221"/>
      <c r="X14" s="221"/>
      <c r="Y14" s="221"/>
      <c r="Z14" s="221"/>
      <c r="AA14" s="221"/>
      <c r="AB14" s="221"/>
      <c r="AC14" s="221"/>
      <c r="AD14" s="221"/>
      <c r="AE14" s="221"/>
      <c r="AF14" s="221"/>
      <c r="AG14" s="221"/>
      <c r="AH14" s="221" t="s">
        <v>356</v>
      </c>
      <c r="AI14" s="221"/>
      <c r="AJ14" s="221"/>
      <c r="AK14" s="221"/>
      <c r="AL14" s="221"/>
      <c r="AM14" s="221"/>
      <c r="AN14" s="221"/>
      <c r="AO14" s="221"/>
      <c r="AP14" s="221"/>
      <c r="AQ14" s="221"/>
      <c r="AR14" s="221"/>
      <c r="AS14" s="221"/>
      <c r="AT14" s="221"/>
      <c r="AU14" s="221"/>
      <c r="AV14" s="221"/>
      <c r="AW14" s="221"/>
      <c r="AX14" s="221"/>
      <c r="AY14" s="221"/>
      <c r="AZ14" s="221"/>
      <c r="BA14" s="221"/>
      <c r="BB14" s="221"/>
      <c r="BC14" s="221"/>
      <c r="BD14" s="221"/>
      <c r="BE14" s="221"/>
      <c r="BF14" s="221"/>
      <c r="BG14" s="221"/>
      <c r="BH14" s="221"/>
      <c r="BI14" s="221"/>
      <c r="BJ14" s="221"/>
      <c r="BK14" s="221"/>
      <c r="BL14" s="221"/>
      <c r="BM14" s="221"/>
      <c r="BN14" s="221"/>
      <c r="BO14" s="221"/>
      <c r="BP14" s="221"/>
      <c r="BQ14" s="221"/>
      <c r="BR14" s="221"/>
      <c r="BS14" s="221"/>
      <c r="BT14" s="221"/>
      <c r="BU14" s="221"/>
      <c r="BV14" s="221"/>
      <c r="BW14" s="221"/>
      <c r="BX14" s="221"/>
      <c r="BY14" s="221"/>
      <c r="BZ14" s="221"/>
      <c r="CA14" s="221"/>
      <c r="CB14" s="221"/>
      <c r="CC14" s="221"/>
      <c r="CD14" s="221"/>
      <c r="CE14" s="221"/>
      <c r="CF14" s="221"/>
      <c r="CG14" s="221"/>
      <c r="CH14" s="221"/>
      <c r="CI14" s="221"/>
      <c r="CJ14" s="221"/>
      <c r="CK14" s="221"/>
      <c r="CL14" s="221"/>
      <c r="CM14" s="221"/>
      <c r="CN14" s="221"/>
      <c r="CO14" s="221"/>
      <c r="CP14" s="221"/>
      <c r="CQ14" s="221"/>
      <c r="CR14" s="221"/>
      <c r="CS14" s="221"/>
      <c r="CT14" s="221"/>
      <c r="CU14" s="221"/>
      <c r="CV14" s="221"/>
      <c r="CW14" s="221"/>
      <c r="CX14" s="221"/>
      <c r="CY14" s="221"/>
      <c r="CZ14" s="216" t="s">
        <v>122</v>
      </c>
      <c r="DA14" s="222"/>
      <c r="DB14" s="222"/>
      <c r="DC14" s="222"/>
      <c r="DD14" s="222"/>
      <c r="DE14" s="222"/>
      <c r="DF14" s="222"/>
      <c r="DG14" s="222"/>
      <c r="DH14" s="222"/>
      <c r="DI14" s="222"/>
      <c r="DJ14" s="222"/>
      <c r="DK14" s="222"/>
    </row>
    <row r="15" spans="1:118" ht="44.25" customHeight="1">
      <c r="A15" s="223"/>
      <c r="B15" s="223"/>
      <c r="C15" s="223"/>
      <c r="D15" s="217"/>
      <c r="E15" s="217"/>
      <c r="F15" s="224"/>
      <c r="G15" s="225"/>
      <c r="H15" s="225"/>
      <c r="I15" s="225"/>
      <c r="J15" s="225"/>
      <c r="K15" s="225"/>
      <c r="L15" s="225"/>
      <c r="M15" s="225"/>
      <c r="N15" s="225"/>
      <c r="O15" s="225"/>
      <c r="P15" s="225"/>
      <c r="Q15" s="225"/>
      <c r="R15" s="225"/>
      <c r="S15" s="226"/>
      <c r="T15" s="227" t="s">
        <v>357</v>
      </c>
      <c r="U15" s="228"/>
      <c r="V15" s="228"/>
      <c r="W15" s="228"/>
      <c r="X15" s="228"/>
      <c r="Y15" s="228"/>
      <c r="Z15" s="228"/>
      <c r="AA15" s="228"/>
      <c r="AB15" s="228"/>
      <c r="AC15" s="228"/>
      <c r="AD15" s="228"/>
      <c r="AE15" s="228"/>
      <c r="AF15" s="228"/>
      <c r="AG15" s="229"/>
      <c r="AH15" s="227" t="s">
        <v>358</v>
      </c>
      <c r="AI15" s="228"/>
      <c r="AJ15" s="228"/>
      <c r="AK15" s="228"/>
      <c r="AL15" s="228"/>
      <c r="AM15" s="228"/>
      <c r="AN15" s="228"/>
      <c r="AO15" s="228"/>
      <c r="AP15" s="228"/>
      <c r="AQ15" s="228"/>
      <c r="AR15" s="228"/>
      <c r="AS15" s="228"/>
      <c r="AT15" s="228"/>
      <c r="AU15" s="229"/>
      <c r="AV15" s="227" t="s">
        <v>359</v>
      </c>
      <c r="AW15" s="228"/>
      <c r="AX15" s="228"/>
      <c r="AY15" s="228"/>
      <c r="AZ15" s="228"/>
      <c r="BA15" s="228"/>
      <c r="BB15" s="228"/>
      <c r="BC15" s="228"/>
      <c r="BD15" s="228"/>
      <c r="BE15" s="228"/>
      <c r="BF15" s="228"/>
      <c r="BG15" s="228"/>
      <c r="BH15" s="228"/>
      <c r="BI15" s="229"/>
      <c r="BJ15" s="227" t="s">
        <v>360</v>
      </c>
      <c r="BK15" s="228"/>
      <c r="BL15" s="228"/>
      <c r="BM15" s="228"/>
      <c r="BN15" s="228"/>
      <c r="BO15" s="228"/>
      <c r="BP15" s="228"/>
      <c r="BQ15" s="228"/>
      <c r="BR15" s="228"/>
      <c r="BS15" s="228"/>
      <c r="BT15" s="228"/>
      <c r="BU15" s="228"/>
      <c r="BV15" s="228"/>
      <c r="BW15" s="229"/>
      <c r="BX15" s="227" t="s">
        <v>361</v>
      </c>
      <c r="BY15" s="228"/>
      <c r="BZ15" s="228"/>
      <c r="CA15" s="228"/>
      <c r="CB15" s="228"/>
      <c r="CC15" s="228"/>
      <c r="CD15" s="228"/>
      <c r="CE15" s="228"/>
      <c r="CF15" s="228"/>
      <c r="CG15" s="228"/>
      <c r="CH15" s="228"/>
      <c r="CI15" s="228"/>
      <c r="CJ15" s="228"/>
      <c r="CK15" s="229"/>
      <c r="CL15" s="217" t="s">
        <v>362</v>
      </c>
      <c r="CM15" s="217"/>
      <c r="CN15" s="217"/>
      <c r="CO15" s="217"/>
      <c r="CP15" s="217"/>
      <c r="CQ15" s="217"/>
      <c r="CR15" s="217"/>
      <c r="CS15" s="217"/>
      <c r="CT15" s="217"/>
      <c r="CU15" s="217"/>
      <c r="CV15" s="217"/>
      <c r="CW15" s="217"/>
      <c r="CX15" s="217"/>
      <c r="CY15" s="217"/>
      <c r="CZ15" s="223"/>
    </row>
    <row r="16" spans="1:118" ht="51" customHeight="1">
      <c r="A16" s="223"/>
      <c r="B16" s="223"/>
      <c r="C16" s="223"/>
      <c r="D16" s="217"/>
      <c r="E16" s="217"/>
      <c r="F16" s="227" t="s">
        <v>125</v>
      </c>
      <c r="G16" s="228"/>
      <c r="H16" s="228"/>
      <c r="I16" s="228"/>
      <c r="J16" s="228"/>
      <c r="K16" s="228"/>
      <c r="L16" s="228"/>
      <c r="M16" s="230" t="s">
        <v>363</v>
      </c>
      <c r="N16" s="231"/>
      <c r="O16" s="231"/>
      <c r="P16" s="231"/>
      <c r="Q16" s="231"/>
      <c r="R16" s="231"/>
      <c r="S16" s="232"/>
      <c r="T16" s="227" t="s">
        <v>125</v>
      </c>
      <c r="U16" s="228"/>
      <c r="V16" s="228"/>
      <c r="W16" s="228"/>
      <c r="X16" s="228"/>
      <c r="Y16" s="228"/>
      <c r="Z16" s="228"/>
      <c r="AA16" s="230" t="s">
        <v>363</v>
      </c>
      <c r="AB16" s="231"/>
      <c r="AC16" s="231"/>
      <c r="AD16" s="231"/>
      <c r="AE16" s="231"/>
      <c r="AF16" s="231"/>
      <c r="AG16" s="232"/>
      <c r="AH16" s="227" t="s">
        <v>125</v>
      </c>
      <c r="AI16" s="228"/>
      <c r="AJ16" s="228"/>
      <c r="AK16" s="228"/>
      <c r="AL16" s="228"/>
      <c r="AM16" s="228"/>
      <c r="AN16" s="228"/>
      <c r="AO16" s="230" t="s">
        <v>363</v>
      </c>
      <c r="AP16" s="231"/>
      <c r="AQ16" s="231"/>
      <c r="AR16" s="231"/>
      <c r="AS16" s="231"/>
      <c r="AT16" s="231"/>
      <c r="AU16" s="232"/>
      <c r="AV16" s="227" t="s">
        <v>125</v>
      </c>
      <c r="AW16" s="228"/>
      <c r="AX16" s="228"/>
      <c r="AY16" s="228"/>
      <c r="AZ16" s="228"/>
      <c r="BA16" s="228"/>
      <c r="BB16" s="228"/>
      <c r="BC16" s="230" t="s">
        <v>363</v>
      </c>
      <c r="BD16" s="231"/>
      <c r="BE16" s="231"/>
      <c r="BF16" s="231"/>
      <c r="BG16" s="231"/>
      <c r="BH16" s="231"/>
      <c r="BI16" s="232"/>
      <c r="BJ16" s="227" t="s">
        <v>125</v>
      </c>
      <c r="BK16" s="228"/>
      <c r="BL16" s="228"/>
      <c r="BM16" s="228"/>
      <c r="BN16" s="228"/>
      <c r="BO16" s="228"/>
      <c r="BP16" s="228"/>
      <c r="BQ16" s="230" t="s">
        <v>363</v>
      </c>
      <c r="BR16" s="231"/>
      <c r="BS16" s="231"/>
      <c r="BT16" s="231"/>
      <c r="BU16" s="231"/>
      <c r="BV16" s="231"/>
      <c r="BW16" s="232"/>
      <c r="BX16" s="227" t="s">
        <v>125</v>
      </c>
      <c r="BY16" s="228"/>
      <c r="BZ16" s="228"/>
      <c r="CA16" s="228"/>
      <c r="CB16" s="228"/>
      <c r="CC16" s="228"/>
      <c r="CD16" s="228"/>
      <c r="CE16" s="230" t="s">
        <v>363</v>
      </c>
      <c r="CF16" s="231"/>
      <c r="CG16" s="231"/>
      <c r="CH16" s="231"/>
      <c r="CI16" s="231"/>
      <c r="CJ16" s="231"/>
      <c r="CK16" s="232"/>
      <c r="CL16" s="227" t="s">
        <v>123</v>
      </c>
      <c r="CM16" s="228"/>
      <c r="CN16" s="228"/>
      <c r="CO16" s="228"/>
      <c r="CP16" s="228"/>
      <c r="CQ16" s="228"/>
      <c r="CR16" s="228"/>
      <c r="CS16" s="230" t="s">
        <v>124</v>
      </c>
      <c r="CT16" s="231"/>
      <c r="CU16" s="231"/>
      <c r="CV16" s="231"/>
      <c r="CW16" s="231"/>
      <c r="CX16" s="231"/>
      <c r="CY16" s="232"/>
      <c r="CZ16" s="223"/>
    </row>
    <row r="17" spans="1:104" ht="37.5" customHeight="1">
      <c r="A17" s="223"/>
      <c r="B17" s="223"/>
      <c r="C17" s="223"/>
      <c r="D17" s="217" t="s">
        <v>139</v>
      </c>
      <c r="E17" s="217" t="s">
        <v>124</v>
      </c>
      <c r="F17" s="233" t="s">
        <v>364</v>
      </c>
      <c r="G17" s="221" t="s">
        <v>365</v>
      </c>
      <c r="H17" s="221"/>
      <c r="I17" s="221"/>
      <c r="J17" s="221"/>
      <c r="K17" s="221"/>
      <c r="L17" s="221"/>
      <c r="M17" s="233" t="s">
        <v>364</v>
      </c>
      <c r="N17" s="221" t="s">
        <v>365</v>
      </c>
      <c r="O17" s="221"/>
      <c r="P17" s="221"/>
      <c r="Q17" s="221"/>
      <c r="R17" s="221"/>
      <c r="S17" s="221"/>
      <c r="T17" s="233" t="s">
        <v>364</v>
      </c>
      <c r="U17" s="221" t="s">
        <v>365</v>
      </c>
      <c r="V17" s="221"/>
      <c r="W17" s="221"/>
      <c r="X17" s="221"/>
      <c r="Y17" s="221"/>
      <c r="Z17" s="221"/>
      <c r="AA17" s="233" t="s">
        <v>364</v>
      </c>
      <c r="AB17" s="221" t="s">
        <v>365</v>
      </c>
      <c r="AC17" s="221"/>
      <c r="AD17" s="221"/>
      <c r="AE17" s="221"/>
      <c r="AF17" s="221"/>
      <c r="AG17" s="221"/>
      <c r="AH17" s="233" t="s">
        <v>364</v>
      </c>
      <c r="AI17" s="221" t="s">
        <v>365</v>
      </c>
      <c r="AJ17" s="221"/>
      <c r="AK17" s="221"/>
      <c r="AL17" s="221"/>
      <c r="AM17" s="221"/>
      <c r="AN17" s="221"/>
      <c r="AO17" s="233" t="s">
        <v>364</v>
      </c>
      <c r="AP17" s="221" t="s">
        <v>365</v>
      </c>
      <c r="AQ17" s="221"/>
      <c r="AR17" s="221"/>
      <c r="AS17" s="221"/>
      <c r="AT17" s="221"/>
      <c r="AU17" s="221"/>
      <c r="AV17" s="233" t="s">
        <v>364</v>
      </c>
      <c r="AW17" s="221" t="s">
        <v>365</v>
      </c>
      <c r="AX17" s="221"/>
      <c r="AY17" s="221"/>
      <c r="AZ17" s="221"/>
      <c r="BA17" s="221"/>
      <c r="BB17" s="221"/>
      <c r="BC17" s="233" t="s">
        <v>364</v>
      </c>
      <c r="BD17" s="221" t="s">
        <v>365</v>
      </c>
      <c r="BE17" s="221"/>
      <c r="BF17" s="221"/>
      <c r="BG17" s="221"/>
      <c r="BH17" s="221"/>
      <c r="BI17" s="221"/>
      <c r="BJ17" s="233" t="s">
        <v>364</v>
      </c>
      <c r="BK17" s="221" t="s">
        <v>365</v>
      </c>
      <c r="BL17" s="221"/>
      <c r="BM17" s="221"/>
      <c r="BN17" s="221"/>
      <c r="BO17" s="221"/>
      <c r="BP17" s="221"/>
      <c r="BQ17" s="233" t="s">
        <v>364</v>
      </c>
      <c r="BR17" s="221" t="s">
        <v>365</v>
      </c>
      <c r="BS17" s="221"/>
      <c r="BT17" s="221"/>
      <c r="BU17" s="221"/>
      <c r="BV17" s="221"/>
      <c r="BW17" s="221"/>
      <c r="BX17" s="233" t="s">
        <v>364</v>
      </c>
      <c r="BY17" s="221" t="s">
        <v>365</v>
      </c>
      <c r="BZ17" s="221"/>
      <c r="CA17" s="221"/>
      <c r="CB17" s="221"/>
      <c r="CC17" s="221"/>
      <c r="CD17" s="221"/>
      <c r="CE17" s="233" t="s">
        <v>364</v>
      </c>
      <c r="CF17" s="221" t="s">
        <v>365</v>
      </c>
      <c r="CG17" s="221"/>
      <c r="CH17" s="221"/>
      <c r="CI17" s="221"/>
      <c r="CJ17" s="221"/>
      <c r="CK17" s="221"/>
      <c r="CL17" s="233" t="s">
        <v>364</v>
      </c>
      <c r="CM17" s="221" t="s">
        <v>365</v>
      </c>
      <c r="CN17" s="221"/>
      <c r="CO17" s="221"/>
      <c r="CP17" s="221"/>
      <c r="CQ17" s="221"/>
      <c r="CR17" s="221"/>
      <c r="CS17" s="233" t="s">
        <v>364</v>
      </c>
      <c r="CT17" s="221" t="s">
        <v>365</v>
      </c>
      <c r="CU17" s="221"/>
      <c r="CV17" s="221"/>
      <c r="CW17" s="221"/>
      <c r="CX17" s="221"/>
      <c r="CY17" s="221"/>
      <c r="CZ17" s="223"/>
    </row>
    <row r="18" spans="1:104" ht="66" customHeight="1">
      <c r="A18" s="234"/>
      <c r="B18" s="234"/>
      <c r="C18" s="234"/>
      <c r="D18" s="217"/>
      <c r="E18" s="217"/>
      <c r="F18" s="107" t="s">
        <v>366</v>
      </c>
      <c r="G18" s="107" t="s">
        <v>366</v>
      </c>
      <c r="H18" s="235" t="s">
        <v>367</v>
      </c>
      <c r="I18" s="235" t="s">
        <v>368</v>
      </c>
      <c r="J18" s="235" t="s">
        <v>369</v>
      </c>
      <c r="K18" s="235" t="s">
        <v>370</v>
      </c>
      <c r="L18" s="235" t="s">
        <v>371</v>
      </c>
      <c r="M18" s="107" t="s">
        <v>366</v>
      </c>
      <c r="N18" s="107" t="s">
        <v>366</v>
      </c>
      <c r="O18" s="235" t="s">
        <v>367</v>
      </c>
      <c r="P18" s="235" t="s">
        <v>368</v>
      </c>
      <c r="Q18" s="235" t="s">
        <v>369</v>
      </c>
      <c r="R18" s="235" t="s">
        <v>370</v>
      </c>
      <c r="S18" s="235" t="s">
        <v>371</v>
      </c>
      <c r="T18" s="107" t="s">
        <v>366</v>
      </c>
      <c r="U18" s="107" t="s">
        <v>366</v>
      </c>
      <c r="V18" s="235" t="s">
        <v>367</v>
      </c>
      <c r="W18" s="235" t="s">
        <v>368</v>
      </c>
      <c r="X18" s="235" t="s">
        <v>369</v>
      </c>
      <c r="Y18" s="235" t="s">
        <v>370</v>
      </c>
      <c r="Z18" s="235" t="s">
        <v>371</v>
      </c>
      <c r="AA18" s="107" t="s">
        <v>366</v>
      </c>
      <c r="AB18" s="107" t="s">
        <v>366</v>
      </c>
      <c r="AC18" s="235" t="s">
        <v>367</v>
      </c>
      <c r="AD18" s="235" t="s">
        <v>368</v>
      </c>
      <c r="AE18" s="235" t="s">
        <v>369</v>
      </c>
      <c r="AF18" s="235" t="s">
        <v>370</v>
      </c>
      <c r="AG18" s="235" t="s">
        <v>371</v>
      </c>
      <c r="AH18" s="107" t="s">
        <v>366</v>
      </c>
      <c r="AI18" s="107" t="s">
        <v>366</v>
      </c>
      <c r="AJ18" s="235" t="s">
        <v>367</v>
      </c>
      <c r="AK18" s="235" t="s">
        <v>368</v>
      </c>
      <c r="AL18" s="235" t="s">
        <v>369</v>
      </c>
      <c r="AM18" s="235" t="s">
        <v>370</v>
      </c>
      <c r="AN18" s="235" t="s">
        <v>371</v>
      </c>
      <c r="AO18" s="107" t="s">
        <v>366</v>
      </c>
      <c r="AP18" s="107" t="s">
        <v>366</v>
      </c>
      <c r="AQ18" s="235" t="s">
        <v>367</v>
      </c>
      <c r="AR18" s="235" t="s">
        <v>368</v>
      </c>
      <c r="AS18" s="235" t="s">
        <v>369</v>
      </c>
      <c r="AT18" s="235" t="s">
        <v>370</v>
      </c>
      <c r="AU18" s="235" t="s">
        <v>371</v>
      </c>
      <c r="AV18" s="107" t="s">
        <v>366</v>
      </c>
      <c r="AW18" s="107" t="s">
        <v>366</v>
      </c>
      <c r="AX18" s="235" t="s">
        <v>367</v>
      </c>
      <c r="AY18" s="235" t="s">
        <v>368</v>
      </c>
      <c r="AZ18" s="235" t="s">
        <v>369</v>
      </c>
      <c r="BA18" s="235" t="s">
        <v>370</v>
      </c>
      <c r="BB18" s="235" t="s">
        <v>371</v>
      </c>
      <c r="BC18" s="107" t="s">
        <v>366</v>
      </c>
      <c r="BD18" s="107" t="s">
        <v>366</v>
      </c>
      <c r="BE18" s="235" t="s">
        <v>367</v>
      </c>
      <c r="BF18" s="235" t="s">
        <v>368</v>
      </c>
      <c r="BG18" s="235" t="s">
        <v>369</v>
      </c>
      <c r="BH18" s="235" t="s">
        <v>370</v>
      </c>
      <c r="BI18" s="235" t="s">
        <v>371</v>
      </c>
      <c r="BJ18" s="107" t="s">
        <v>366</v>
      </c>
      <c r="BK18" s="107" t="s">
        <v>366</v>
      </c>
      <c r="BL18" s="235" t="s">
        <v>367</v>
      </c>
      <c r="BM18" s="235" t="s">
        <v>368</v>
      </c>
      <c r="BN18" s="235" t="s">
        <v>369</v>
      </c>
      <c r="BO18" s="235" t="s">
        <v>370</v>
      </c>
      <c r="BP18" s="235" t="s">
        <v>371</v>
      </c>
      <c r="BQ18" s="107" t="s">
        <v>366</v>
      </c>
      <c r="BR18" s="107" t="s">
        <v>366</v>
      </c>
      <c r="BS18" s="235" t="s">
        <v>367</v>
      </c>
      <c r="BT18" s="235" t="s">
        <v>368</v>
      </c>
      <c r="BU18" s="235" t="s">
        <v>369</v>
      </c>
      <c r="BV18" s="235" t="s">
        <v>370</v>
      </c>
      <c r="BW18" s="235" t="s">
        <v>371</v>
      </c>
      <c r="BX18" s="107" t="s">
        <v>366</v>
      </c>
      <c r="BY18" s="107" t="s">
        <v>366</v>
      </c>
      <c r="BZ18" s="235" t="s">
        <v>367</v>
      </c>
      <c r="CA18" s="235" t="s">
        <v>368</v>
      </c>
      <c r="CB18" s="235" t="s">
        <v>369</v>
      </c>
      <c r="CC18" s="235" t="s">
        <v>370</v>
      </c>
      <c r="CD18" s="235" t="s">
        <v>371</v>
      </c>
      <c r="CE18" s="107" t="s">
        <v>366</v>
      </c>
      <c r="CF18" s="107" t="s">
        <v>366</v>
      </c>
      <c r="CG18" s="235" t="s">
        <v>367</v>
      </c>
      <c r="CH18" s="235" t="s">
        <v>368</v>
      </c>
      <c r="CI18" s="235" t="s">
        <v>369</v>
      </c>
      <c r="CJ18" s="235" t="s">
        <v>370</v>
      </c>
      <c r="CK18" s="235" t="s">
        <v>371</v>
      </c>
      <c r="CL18" s="107" t="s">
        <v>366</v>
      </c>
      <c r="CM18" s="107" t="s">
        <v>366</v>
      </c>
      <c r="CN18" s="235" t="s">
        <v>367</v>
      </c>
      <c r="CO18" s="235" t="s">
        <v>368</v>
      </c>
      <c r="CP18" s="235" t="s">
        <v>369</v>
      </c>
      <c r="CQ18" s="235" t="s">
        <v>370</v>
      </c>
      <c r="CR18" s="235" t="s">
        <v>371</v>
      </c>
      <c r="CS18" s="107" t="s">
        <v>366</v>
      </c>
      <c r="CT18" s="107" t="s">
        <v>366</v>
      </c>
      <c r="CU18" s="235" t="s">
        <v>367</v>
      </c>
      <c r="CV18" s="235" t="s">
        <v>368</v>
      </c>
      <c r="CW18" s="235" t="s">
        <v>369</v>
      </c>
      <c r="CX18" s="235" t="s">
        <v>370</v>
      </c>
      <c r="CY18" s="235" t="s">
        <v>371</v>
      </c>
      <c r="CZ18" s="234"/>
    </row>
    <row r="19" spans="1:104">
      <c r="A19" s="236">
        <v>1</v>
      </c>
      <c r="B19" s="236">
        <v>2</v>
      </c>
      <c r="C19" s="236">
        <v>3</v>
      </c>
      <c r="D19" s="236">
        <v>4</v>
      </c>
      <c r="E19" s="236">
        <v>5</v>
      </c>
      <c r="F19" s="237" t="s">
        <v>372</v>
      </c>
      <c r="G19" s="237" t="s">
        <v>373</v>
      </c>
      <c r="H19" s="237" t="s">
        <v>374</v>
      </c>
      <c r="I19" s="237" t="s">
        <v>375</v>
      </c>
      <c r="J19" s="237" t="s">
        <v>376</v>
      </c>
      <c r="K19" s="237" t="s">
        <v>377</v>
      </c>
      <c r="L19" s="237" t="s">
        <v>378</v>
      </c>
      <c r="M19" s="237" t="s">
        <v>379</v>
      </c>
      <c r="N19" s="237" t="s">
        <v>380</v>
      </c>
      <c r="O19" s="237" t="s">
        <v>381</v>
      </c>
      <c r="P19" s="237" t="s">
        <v>382</v>
      </c>
      <c r="Q19" s="237" t="s">
        <v>383</v>
      </c>
      <c r="R19" s="237" t="s">
        <v>384</v>
      </c>
      <c r="S19" s="237" t="s">
        <v>385</v>
      </c>
      <c r="T19" s="237" t="s">
        <v>386</v>
      </c>
      <c r="U19" s="237" t="s">
        <v>387</v>
      </c>
      <c r="V19" s="237" t="s">
        <v>388</v>
      </c>
      <c r="W19" s="237" t="s">
        <v>389</v>
      </c>
      <c r="X19" s="237" t="s">
        <v>390</v>
      </c>
      <c r="Y19" s="237" t="s">
        <v>391</v>
      </c>
      <c r="Z19" s="237" t="s">
        <v>392</v>
      </c>
      <c r="AA19" s="237" t="s">
        <v>393</v>
      </c>
      <c r="AB19" s="237" t="s">
        <v>394</v>
      </c>
      <c r="AC19" s="237" t="s">
        <v>395</v>
      </c>
      <c r="AD19" s="237" t="s">
        <v>396</v>
      </c>
      <c r="AE19" s="237" t="s">
        <v>397</v>
      </c>
      <c r="AF19" s="237" t="s">
        <v>398</v>
      </c>
      <c r="AG19" s="237" t="s">
        <v>399</v>
      </c>
      <c r="AH19" s="237" t="s">
        <v>400</v>
      </c>
      <c r="AI19" s="237" t="s">
        <v>401</v>
      </c>
      <c r="AJ19" s="237" t="s">
        <v>402</v>
      </c>
      <c r="AK19" s="237" t="s">
        <v>403</v>
      </c>
      <c r="AL19" s="237" t="s">
        <v>404</v>
      </c>
      <c r="AM19" s="237" t="s">
        <v>405</v>
      </c>
      <c r="AN19" s="237" t="s">
        <v>406</v>
      </c>
      <c r="AO19" s="237" t="s">
        <v>407</v>
      </c>
      <c r="AP19" s="237" t="s">
        <v>408</v>
      </c>
      <c r="AQ19" s="237" t="s">
        <v>409</v>
      </c>
      <c r="AR19" s="237" t="s">
        <v>410</v>
      </c>
      <c r="AS19" s="237" t="s">
        <v>411</v>
      </c>
      <c r="AT19" s="237" t="s">
        <v>412</v>
      </c>
      <c r="AU19" s="237" t="s">
        <v>413</v>
      </c>
      <c r="AV19" s="237" t="s">
        <v>414</v>
      </c>
      <c r="AW19" s="237" t="s">
        <v>415</v>
      </c>
      <c r="AX19" s="237" t="s">
        <v>416</v>
      </c>
      <c r="AY19" s="237" t="s">
        <v>417</v>
      </c>
      <c r="AZ19" s="237" t="s">
        <v>418</v>
      </c>
      <c r="BA19" s="237" t="s">
        <v>419</v>
      </c>
      <c r="BB19" s="237" t="s">
        <v>420</v>
      </c>
      <c r="BC19" s="237" t="s">
        <v>421</v>
      </c>
      <c r="BD19" s="237" t="s">
        <v>422</v>
      </c>
      <c r="BE19" s="237" t="s">
        <v>423</v>
      </c>
      <c r="BF19" s="237" t="s">
        <v>424</v>
      </c>
      <c r="BG19" s="237" t="s">
        <v>425</v>
      </c>
      <c r="BH19" s="237" t="s">
        <v>426</v>
      </c>
      <c r="BI19" s="237" t="s">
        <v>427</v>
      </c>
      <c r="BJ19" s="237" t="s">
        <v>414</v>
      </c>
      <c r="BK19" s="237" t="s">
        <v>415</v>
      </c>
      <c r="BL19" s="237" t="s">
        <v>416</v>
      </c>
      <c r="BM19" s="237" t="s">
        <v>417</v>
      </c>
      <c r="BN19" s="237" t="s">
        <v>418</v>
      </c>
      <c r="BO19" s="237" t="s">
        <v>419</v>
      </c>
      <c r="BP19" s="237" t="s">
        <v>420</v>
      </c>
      <c r="BQ19" s="237" t="s">
        <v>421</v>
      </c>
      <c r="BR19" s="237" t="s">
        <v>422</v>
      </c>
      <c r="BS19" s="237" t="s">
        <v>423</v>
      </c>
      <c r="BT19" s="237" t="s">
        <v>424</v>
      </c>
      <c r="BU19" s="237" t="s">
        <v>425</v>
      </c>
      <c r="BV19" s="237" t="s">
        <v>426</v>
      </c>
      <c r="BW19" s="237" t="s">
        <v>427</v>
      </c>
      <c r="BX19" s="237" t="s">
        <v>414</v>
      </c>
      <c r="BY19" s="237" t="s">
        <v>415</v>
      </c>
      <c r="BZ19" s="237" t="s">
        <v>416</v>
      </c>
      <c r="CA19" s="237" t="s">
        <v>417</v>
      </c>
      <c r="CB19" s="237" t="s">
        <v>418</v>
      </c>
      <c r="CC19" s="237" t="s">
        <v>419</v>
      </c>
      <c r="CD19" s="237" t="s">
        <v>420</v>
      </c>
      <c r="CE19" s="237" t="s">
        <v>421</v>
      </c>
      <c r="CF19" s="237" t="s">
        <v>422</v>
      </c>
      <c r="CG19" s="237" t="s">
        <v>423</v>
      </c>
      <c r="CH19" s="237" t="s">
        <v>424</v>
      </c>
      <c r="CI19" s="237" t="s">
        <v>425</v>
      </c>
      <c r="CJ19" s="237" t="s">
        <v>426</v>
      </c>
      <c r="CK19" s="237" t="s">
        <v>427</v>
      </c>
      <c r="CL19" s="237" t="s">
        <v>428</v>
      </c>
      <c r="CM19" s="237" t="s">
        <v>429</v>
      </c>
      <c r="CN19" s="237" t="s">
        <v>430</v>
      </c>
      <c r="CO19" s="237" t="s">
        <v>431</v>
      </c>
      <c r="CP19" s="237" t="s">
        <v>432</v>
      </c>
      <c r="CQ19" s="237" t="s">
        <v>433</v>
      </c>
      <c r="CR19" s="237" t="s">
        <v>434</v>
      </c>
      <c r="CS19" s="237" t="s">
        <v>435</v>
      </c>
      <c r="CT19" s="237" t="s">
        <v>436</v>
      </c>
      <c r="CU19" s="237" t="s">
        <v>437</v>
      </c>
      <c r="CV19" s="237" t="s">
        <v>438</v>
      </c>
      <c r="CW19" s="237" t="s">
        <v>439</v>
      </c>
      <c r="CX19" s="237" t="s">
        <v>440</v>
      </c>
      <c r="CY19" s="237" t="s">
        <v>441</v>
      </c>
      <c r="CZ19" s="237" t="s">
        <v>442</v>
      </c>
    </row>
    <row r="20" spans="1:104" ht="31.5">
      <c r="A20" s="238" t="str">
        <f>'[2]2'!A18</f>
        <v>0</v>
      </c>
      <c r="B20" s="238" t="str">
        <f>'[2]2'!B18</f>
        <v>ВСЕГО по инвестиционной программе, в том числе:</v>
      </c>
      <c r="C20" s="239">
        <v>0</v>
      </c>
      <c r="D20" s="240">
        <f>SUM(D21:D24)</f>
        <v>23.893274409513872</v>
      </c>
      <c r="E20" s="240">
        <f>SUM(E21:E24)</f>
        <v>0</v>
      </c>
      <c r="F20" s="240">
        <f t="shared" ref="F20:BJ20" si="0">SUM(F21:F23)</f>
        <v>0</v>
      </c>
      <c r="G20" s="240">
        <f t="shared" si="0"/>
        <v>0</v>
      </c>
      <c r="H20" s="240">
        <f t="shared" si="0"/>
        <v>0</v>
      </c>
      <c r="I20" s="240">
        <f t="shared" si="0"/>
        <v>0</v>
      </c>
      <c r="J20" s="240">
        <f t="shared" si="0"/>
        <v>0</v>
      </c>
      <c r="K20" s="240">
        <f t="shared" si="0"/>
        <v>0</v>
      </c>
      <c r="L20" s="240">
        <f t="shared" si="0"/>
        <v>0</v>
      </c>
      <c r="M20" s="240">
        <f t="shared" si="0"/>
        <v>0</v>
      </c>
      <c r="N20" s="240">
        <f t="shared" si="0"/>
        <v>0</v>
      </c>
      <c r="O20" s="240">
        <f t="shared" si="0"/>
        <v>0</v>
      </c>
      <c r="P20" s="240">
        <f t="shared" si="0"/>
        <v>0</v>
      </c>
      <c r="Q20" s="240">
        <f t="shared" si="0"/>
        <v>0</v>
      </c>
      <c r="R20" s="240">
        <f t="shared" si="0"/>
        <v>0</v>
      </c>
      <c r="S20" s="240">
        <f t="shared" si="0"/>
        <v>0</v>
      </c>
      <c r="T20" s="240">
        <f t="shared" si="0"/>
        <v>0</v>
      </c>
      <c r="U20" s="240">
        <f>SUM(U21:U23)</f>
        <v>5.6391666666666671</v>
      </c>
      <c r="V20" s="240">
        <f t="shared" si="0"/>
        <v>0.25</v>
      </c>
      <c r="W20" s="240">
        <f t="shared" si="0"/>
        <v>0</v>
      </c>
      <c r="X20" s="240">
        <f t="shared" si="0"/>
        <v>0</v>
      </c>
      <c r="Y20" s="240">
        <f t="shared" si="0"/>
        <v>0</v>
      </c>
      <c r="Z20" s="240">
        <f t="shared" si="0"/>
        <v>0</v>
      </c>
      <c r="AA20" s="240">
        <f t="shared" si="0"/>
        <v>0</v>
      </c>
      <c r="AB20" s="240">
        <f t="shared" si="0"/>
        <v>0</v>
      </c>
      <c r="AC20" s="240">
        <f t="shared" si="0"/>
        <v>0</v>
      </c>
      <c r="AD20" s="240">
        <f t="shared" si="0"/>
        <v>0</v>
      </c>
      <c r="AE20" s="240">
        <f t="shared" si="0"/>
        <v>0</v>
      </c>
      <c r="AF20" s="240">
        <f t="shared" si="0"/>
        <v>0</v>
      </c>
      <c r="AG20" s="240">
        <f t="shared" si="0"/>
        <v>1</v>
      </c>
      <c r="AH20" s="240">
        <f t="shared" si="0"/>
        <v>0</v>
      </c>
      <c r="AI20" s="240">
        <f t="shared" si="0"/>
        <v>5.6379999999999999</v>
      </c>
      <c r="AJ20" s="240">
        <f t="shared" si="0"/>
        <v>0.25</v>
      </c>
      <c r="AK20" s="240">
        <f t="shared" si="0"/>
        <v>0</v>
      </c>
      <c r="AL20" s="240">
        <f t="shared" si="0"/>
        <v>2</v>
      </c>
      <c r="AM20" s="240">
        <f t="shared" si="0"/>
        <v>0</v>
      </c>
      <c r="AN20" s="240">
        <f t="shared" si="0"/>
        <v>0</v>
      </c>
      <c r="AO20" s="240">
        <f t="shared" si="0"/>
        <v>0</v>
      </c>
      <c r="AP20" s="240">
        <f t="shared" si="0"/>
        <v>0</v>
      </c>
      <c r="AQ20" s="240">
        <f t="shared" si="0"/>
        <v>0</v>
      </c>
      <c r="AR20" s="240">
        <f t="shared" si="0"/>
        <v>0</v>
      </c>
      <c r="AS20" s="240">
        <f t="shared" si="0"/>
        <v>0</v>
      </c>
      <c r="AT20" s="240">
        <f t="shared" si="0"/>
        <v>0</v>
      </c>
      <c r="AU20" s="240">
        <f t="shared" si="0"/>
        <v>0</v>
      </c>
      <c r="AV20" s="240">
        <f t="shared" si="0"/>
        <v>0</v>
      </c>
      <c r="AW20" s="240">
        <f t="shared" si="0"/>
        <v>5.5949999999999989</v>
      </c>
      <c r="AX20" s="240">
        <f t="shared" si="0"/>
        <v>0.16</v>
      </c>
      <c r="AY20" s="240">
        <f t="shared" si="0"/>
        <v>0</v>
      </c>
      <c r="AZ20" s="240">
        <f t="shared" si="0"/>
        <v>0</v>
      </c>
      <c r="BA20" s="240">
        <f t="shared" si="0"/>
        <v>0</v>
      </c>
      <c r="BB20" s="240">
        <f t="shared" si="0"/>
        <v>0</v>
      </c>
      <c r="BC20" s="240">
        <f t="shared" si="0"/>
        <v>0</v>
      </c>
      <c r="BD20" s="240">
        <f t="shared" si="0"/>
        <v>0</v>
      </c>
      <c r="BE20" s="240">
        <f t="shared" si="0"/>
        <v>0</v>
      </c>
      <c r="BF20" s="240">
        <f t="shared" si="0"/>
        <v>0</v>
      </c>
      <c r="BG20" s="240">
        <f t="shared" si="0"/>
        <v>2</v>
      </c>
      <c r="BH20" s="240">
        <f t="shared" si="0"/>
        <v>0</v>
      </c>
      <c r="BI20" s="240">
        <f t="shared" si="0"/>
        <v>0</v>
      </c>
      <c r="BJ20" s="240">
        <f t="shared" si="0"/>
        <v>0</v>
      </c>
      <c r="BK20" s="240">
        <f>SUM(BK21:BK23)</f>
        <v>5.5791666666666675</v>
      </c>
      <c r="BL20" s="240">
        <f t="shared" ref="BL20:CY20" si="1">SUM(BL21:BL23)</f>
        <v>0.25</v>
      </c>
      <c r="BM20" s="240">
        <f t="shared" si="1"/>
        <v>0</v>
      </c>
      <c r="BN20" s="240">
        <f t="shared" si="1"/>
        <v>0</v>
      </c>
      <c r="BO20" s="240">
        <f t="shared" si="1"/>
        <v>0</v>
      </c>
      <c r="BP20" s="240">
        <f t="shared" si="1"/>
        <v>0</v>
      </c>
      <c r="BQ20" s="240">
        <f t="shared" si="1"/>
        <v>0</v>
      </c>
      <c r="BR20" s="240">
        <f t="shared" si="1"/>
        <v>0</v>
      </c>
      <c r="BS20" s="240">
        <f t="shared" si="1"/>
        <v>0</v>
      </c>
      <c r="BT20" s="240">
        <f t="shared" si="1"/>
        <v>0</v>
      </c>
      <c r="BU20" s="240">
        <f t="shared" si="1"/>
        <v>0</v>
      </c>
      <c r="BV20" s="240">
        <f t="shared" si="1"/>
        <v>0</v>
      </c>
      <c r="BW20" s="240">
        <f t="shared" si="1"/>
        <v>0</v>
      </c>
      <c r="BX20" s="240">
        <f t="shared" si="1"/>
        <v>0</v>
      </c>
      <c r="BY20" s="240">
        <f t="shared" si="1"/>
        <v>1.4416535761805411</v>
      </c>
      <c r="BZ20" s="240">
        <f t="shared" si="1"/>
        <v>0.65</v>
      </c>
      <c r="CA20" s="240">
        <f t="shared" si="1"/>
        <v>0</v>
      </c>
      <c r="CB20" s="240">
        <f t="shared" si="1"/>
        <v>0</v>
      </c>
      <c r="CC20" s="240">
        <f t="shared" si="1"/>
        <v>0</v>
      </c>
      <c r="CD20" s="240">
        <f t="shared" si="1"/>
        <v>0</v>
      </c>
      <c r="CE20" s="240">
        <f t="shared" si="1"/>
        <v>0</v>
      </c>
      <c r="CF20" s="240">
        <f t="shared" si="1"/>
        <v>0</v>
      </c>
      <c r="CG20" s="240">
        <f t="shared" si="1"/>
        <v>0</v>
      </c>
      <c r="CH20" s="240">
        <f t="shared" si="1"/>
        <v>0</v>
      </c>
      <c r="CI20" s="240">
        <f t="shared" si="1"/>
        <v>0</v>
      </c>
      <c r="CJ20" s="240">
        <f t="shared" si="1"/>
        <v>0</v>
      </c>
      <c r="CK20" s="240">
        <f t="shared" si="1"/>
        <v>0</v>
      </c>
      <c r="CL20" s="240">
        <f t="shared" si="1"/>
        <v>0</v>
      </c>
      <c r="CM20" s="240">
        <f t="shared" si="1"/>
        <v>23.892986909513873</v>
      </c>
      <c r="CN20" s="240">
        <f t="shared" si="1"/>
        <v>0.66</v>
      </c>
      <c r="CO20" s="240">
        <f t="shared" si="1"/>
        <v>0</v>
      </c>
      <c r="CP20" s="240">
        <f t="shared" si="1"/>
        <v>2</v>
      </c>
      <c r="CQ20" s="240">
        <f t="shared" si="1"/>
        <v>0</v>
      </c>
      <c r="CR20" s="240">
        <f t="shared" si="1"/>
        <v>0</v>
      </c>
      <c r="CS20" s="240">
        <f t="shared" si="1"/>
        <v>0</v>
      </c>
      <c r="CT20" s="240">
        <f t="shared" si="1"/>
        <v>0</v>
      </c>
      <c r="CU20" s="240">
        <f t="shared" si="1"/>
        <v>0</v>
      </c>
      <c r="CV20" s="240">
        <f t="shared" si="1"/>
        <v>0</v>
      </c>
      <c r="CW20" s="240">
        <f t="shared" si="1"/>
        <v>0</v>
      </c>
      <c r="CX20" s="240">
        <f t="shared" si="1"/>
        <v>0</v>
      </c>
      <c r="CY20" s="240">
        <f t="shared" si="1"/>
        <v>0</v>
      </c>
      <c r="CZ20" s="241"/>
    </row>
    <row r="21" spans="1:104">
      <c r="A21" s="238" t="str">
        <f>'[2]2'!A19</f>
        <v>0.1</v>
      </c>
      <c r="B21" s="238" t="str">
        <f>'[2]2'!B19</f>
        <v>Технологическое присоединение, всего</v>
      </c>
      <c r="C21" s="239">
        <v>0</v>
      </c>
      <c r="D21" s="242">
        <f t="shared" ref="D21:BO21" si="2">D24</f>
        <v>0</v>
      </c>
      <c r="E21" s="242">
        <f t="shared" si="2"/>
        <v>0</v>
      </c>
      <c r="F21" s="242">
        <f t="shared" si="2"/>
        <v>0</v>
      </c>
      <c r="G21" s="242">
        <f t="shared" si="2"/>
        <v>0</v>
      </c>
      <c r="H21" s="242">
        <f t="shared" si="2"/>
        <v>0</v>
      </c>
      <c r="I21" s="242">
        <f t="shared" si="2"/>
        <v>0</v>
      </c>
      <c r="J21" s="242">
        <f t="shared" si="2"/>
        <v>0</v>
      </c>
      <c r="K21" s="242">
        <f t="shared" si="2"/>
        <v>0</v>
      </c>
      <c r="L21" s="242">
        <f t="shared" si="2"/>
        <v>0</v>
      </c>
      <c r="M21" s="242">
        <f t="shared" si="2"/>
        <v>0</v>
      </c>
      <c r="N21" s="242">
        <f t="shared" si="2"/>
        <v>0</v>
      </c>
      <c r="O21" s="242">
        <f t="shared" si="2"/>
        <v>0</v>
      </c>
      <c r="P21" s="242">
        <f t="shared" si="2"/>
        <v>0</v>
      </c>
      <c r="Q21" s="242">
        <f t="shared" si="2"/>
        <v>0</v>
      </c>
      <c r="R21" s="242">
        <f t="shared" si="2"/>
        <v>0</v>
      </c>
      <c r="S21" s="242">
        <f t="shared" si="2"/>
        <v>0</v>
      </c>
      <c r="T21" s="242">
        <f t="shared" si="2"/>
        <v>0</v>
      </c>
      <c r="U21" s="242">
        <f t="shared" si="2"/>
        <v>0</v>
      </c>
      <c r="V21" s="242">
        <f t="shared" si="2"/>
        <v>0</v>
      </c>
      <c r="W21" s="242">
        <f t="shared" si="2"/>
        <v>0</v>
      </c>
      <c r="X21" s="242">
        <f t="shared" si="2"/>
        <v>0</v>
      </c>
      <c r="Y21" s="242">
        <f t="shared" si="2"/>
        <v>0</v>
      </c>
      <c r="Z21" s="242">
        <f t="shared" si="2"/>
        <v>0</v>
      </c>
      <c r="AA21" s="242">
        <f t="shared" si="2"/>
        <v>0</v>
      </c>
      <c r="AB21" s="242">
        <f t="shared" si="2"/>
        <v>0</v>
      </c>
      <c r="AC21" s="242">
        <f t="shared" si="2"/>
        <v>0</v>
      </c>
      <c r="AD21" s="242">
        <f t="shared" si="2"/>
        <v>0</v>
      </c>
      <c r="AE21" s="242">
        <f t="shared" si="2"/>
        <v>0</v>
      </c>
      <c r="AF21" s="242">
        <f t="shared" si="2"/>
        <v>0</v>
      </c>
      <c r="AG21" s="242">
        <f t="shared" si="2"/>
        <v>0</v>
      </c>
      <c r="AH21" s="242">
        <f t="shared" si="2"/>
        <v>0</v>
      </c>
      <c r="AI21" s="242">
        <f t="shared" si="2"/>
        <v>0</v>
      </c>
      <c r="AJ21" s="242">
        <f t="shared" si="2"/>
        <v>0</v>
      </c>
      <c r="AK21" s="242">
        <f t="shared" si="2"/>
        <v>0</v>
      </c>
      <c r="AL21" s="242">
        <f t="shared" si="2"/>
        <v>0</v>
      </c>
      <c r="AM21" s="242">
        <f t="shared" si="2"/>
        <v>0</v>
      </c>
      <c r="AN21" s="242">
        <f t="shared" si="2"/>
        <v>0</v>
      </c>
      <c r="AO21" s="242">
        <f t="shared" si="2"/>
        <v>0</v>
      </c>
      <c r="AP21" s="242">
        <f t="shared" si="2"/>
        <v>0</v>
      </c>
      <c r="AQ21" s="242">
        <f t="shared" si="2"/>
        <v>0</v>
      </c>
      <c r="AR21" s="242">
        <f t="shared" si="2"/>
        <v>0</v>
      </c>
      <c r="AS21" s="242">
        <f t="shared" si="2"/>
        <v>0</v>
      </c>
      <c r="AT21" s="242">
        <f t="shared" si="2"/>
        <v>0</v>
      </c>
      <c r="AU21" s="242">
        <f t="shared" si="2"/>
        <v>0</v>
      </c>
      <c r="AV21" s="242">
        <f t="shared" si="2"/>
        <v>0</v>
      </c>
      <c r="AW21" s="242">
        <f t="shared" si="2"/>
        <v>0</v>
      </c>
      <c r="AX21" s="242">
        <f t="shared" si="2"/>
        <v>0</v>
      </c>
      <c r="AY21" s="242">
        <f t="shared" si="2"/>
        <v>0</v>
      </c>
      <c r="AZ21" s="242">
        <f t="shared" si="2"/>
        <v>0</v>
      </c>
      <c r="BA21" s="242">
        <f t="shared" si="2"/>
        <v>0</v>
      </c>
      <c r="BB21" s="242">
        <f t="shared" si="2"/>
        <v>0</v>
      </c>
      <c r="BC21" s="242">
        <f t="shared" si="2"/>
        <v>0</v>
      </c>
      <c r="BD21" s="242">
        <f t="shared" si="2"/>
        <v>0</v>
      </c>
      <c r="BE21" s="242">
        <f t="shared" si="2"/>
        <v>0</v>
      </c>
      <c r="BF21" s="242">
        <f t="shared" si="2"/>
        <v>0</v>
      </c>
      <c r="BG21" s="242">
        <f t="shared" si="2"/>
        <v>0</v>
      </c>
      <c r="BH21" s="242">
        <f t="shared" si="2"/>
        <v>0</v>
      </c>
      <c r="BI21" s="242">
        <f t="shared" si="2"/>
        <v>0</v>
      </c>
      <c r="BJ21" s="242">
        <f t="shared" si="2"/>
        <v>0</v>
      </c>
      <c r="BK21" s="242">
        <f t="shared" si="2"/>
        <v>0</v>
      </c>
      <c r="BL21" s="242">
        <f t="shared" si="2"/>
        <v>0</v>
      </c>
      <c r="BM21" s="242">
        <f t="shared" si="2"/>
        <v>0</v>
      </c>
      <c r="BN21" s="242">
        <f t="shared" si="2"/>
        <v>0</v>
      </c>
      <c r="BO21" s="242">
        <f t="shared" si="2"/>
        <v>0</v>
      </c>
      <c r="BP21" s="242">
        <f t="shared" ref="BP21:CY21" si="3">BP24</f>
        <v>0</v>
      </c>
      <c r="BQ21" s="242">
        <f t="shared" si="3"/>
        <v>0</v>
      </c>
      <c r="BR21" s="242">
        <f t="shared" si="3"/>
        <v>0</v>
      </c>
      <c r="BS21" s="242">
        <f t="shared" si="3"/>
        <v>0</v>
      </c>
      <c r="BT21" s="242">
        <f t="shared" si="3"/>
        <v>0</v>
      </c>
      <c r="BU21" s="242">
        <f t="shared" si="3"/>
        <v>0</v>
      </c>
      <c r="BV21" s="242">
        <f t="shared" si="3"/>
        <v>0</v>
      </c>
      <c r="BW21" s="242">
        <f t="shared" si="3"/>
        <v>0</v>
      </c>
      <c r="BX21" s="242">
        <f t="shared" si="3"/>
        <v>0</v>
      </c>
      <c r="BY21" s="242">
        <f t="shared" si="3"/>
        <v>0</v>
      </c>
      <c r="BZ21" s="242">
        <f t="shared" si="3"/>
        <v>0</v>
      </c>
      <c r="CA21" s="242">
        <f t="shared" si="3"/>
        <v>0</v>
      </c>
      <c r="CB21" s="242">
        <f t="shared" si="3"/>
        <v>0</v>
      </c>
      <c r="CC21" s="242">
        <f t="shared" si="3"/>
        <v>0</v>
      </c>
      <c r="CD21" s="242">
        <f t="shared" si="3"/>
        <v>0</v>
      </c>
      <c r="CE21" s="242">
        <f t="shared" si="3"/>
        <v>0</v>
      </c>
      <c r="CF21" s="242">
        <f t="shared" si="3"/>
        <v>0</v>
      </c>
      <c r="CG21" s="242">
        <f t="shared" si="3"/>
        <v>0</v>
      </c>
      <c r="CH21" s="242">
        <f t="shared" si="3"/>
        <v>0</v>
      </c>
      <c r="CI21" s="242">
        <f t="shared" si="3"/>
        <v>0</v>
      </c>
      <c r="CJ21" s="242">
        <f t="shared" si="3"/>
        <v>0</v>
      </c>
      <c r="CK21" s="242">
        <f t="shared" si="3"/>
        <v>0</v>
      </c>
      <c r="CL21" s="242">
        <f t="shared" si="3"/>
        <v>0</v>
      </c>
      <c r="CM21" s="242">
        <f t="shared" si="3"/>
        <v>0</v>
      </c>
      <c r="CN21" s="242">
        <f t="shared" si="3"/>
        <v>0</v>
      </c>
      <c r="CO21" s="242">
        <f t="shared" si="3"/>
        <v>0</v>
      </c>
      <c r="CP21" s="242">
        <f t="shared" si="3"/>
        <v>0</v>
      </c>
      <c r="CQ21" s="242">
        <f t="shared" si="3"/>
        <v>0</v>
      </c>
      <c r="CR21" s="242">
        <f t="shared" si="3"/>
        <v>0</v>
      </c>
      <c r="CS21" s="242">
        <f t="shared" si="3"/>
        <v>0</v>
      </c>
      <c r="CT21" s="242">
        <f t="shared" si="3"/>
        <v>0</v>
      </c>
      <c r="CU21" s="242">
        <f t="shared" si="3"/>
        <v>0</v>
      </c>
      <c r="CV21" s="242">
        <f t="shared" si="3"/>
        <v>0</v>
      </c>
      <c r="CW21" s="242">
        <f t="shared" si="3"/>
        <v>0</v>
      </c>
      <c r="CX21" s="242">
        <f t="shared" si="3"/>
        <v>0</v>
      </c>
      <c r="CY21" s="242">
        <f t="shared" si="3"/>
        <v>0</v>
      </c>
      <c r="CZ21" s="241"/>
    </row>
    <row r="22" spans="1:104" ht="31.5">
      <c r="A22" s="238" t="str">
        <f>'[2]2'!A20</f>
        <v>0.2</v>
      </c>
      <c r="B22" s="238" t="str">
        <f>'[2]2'!B20</f>
        <v>Реконструкция, модернизация, техническое перевооружение, всего</v>
      </c>
      <c r="C22" s="239">
        <v>0</v>
      </c>
      <c r="D22" s="242">
        <f t="shared" ref="D22:BO22" si="4">D26</f>
        <v>21.980787499999998</v>
      </c>
      <c r="E22" s="242">
        <f t="shared" si="4"/>
        <v>0</v>
      </c>
      <c r="F22" s="242">
        <f t="shared" si="4"/>
        <v>0</v>
      </c>
      <c r="G22" s="242">
        <f t="shared" si="4"/>
        <v>0</v>
      </c>
      <c r="H22" s="242">
        <f t="shared" si="4"/>
        <v>0</v>
      </c>
      <c r="I22" s="242">
        <f t="shared" si="4"/>
        <v>0</v>
      </c>
      <c r="J22" s="242">
        <f t="shared" si="4"/>
        <v>0</v>
      </c>
      <c r="K22" s="242">
        <f t="shared" si="4"/>
        <v>0</v>
      </c>
      <c r="L22" s="242">
        <f t="shared" si="4"/>
        <v>0</v>
      </c>
      <c r="M22" s="242">
        <f t="shared" si="4"/>
        <v>0</v>
      </c>
      <c r="N22" s="242">
        <f t="shared" si="4"/>
        <v>0</v>
      </c>
      <c r="O22" s="242">
        <f t="shared" si="4"/>
        <v>0</v>
      </c>
      <c r="P22" s="242">
        <f t="shared" si="4"/>
        <v>0</v>
      </c>
      <c r="Q22" s="242">
        <f t="shared" si="4"/>
        <v>0</v>
      </c>
      <c r="R22" s="242">
        <f t="shared" si="4"/>
        <v>0</v>
      </c>
      <c r="S22" s="242">
        <f t="shared" si="4"/>
        <v>0</v>
      </c>
      <c r="T22" s="242">
        <f t="shared" si="4"/>
        <v>0</v>
      </c>
      <c r="U22" s="242">
        <f t="shared" si="4"/>
        <v>5.1183333333333341</v>
      </c>
      <c r="V22" s="242">
        <f t="shared" si="4"/>
        <v>0</v>
      </c>
      <c r="W22" s="242">
        <f t="shared" si="4"/>
        <v>0</v>
      </c>
      <c r="X22" s="242">
        <f t="shared" si="4"/>
        <v>0</v>
      </c>
      <c r="Y22" s="242">
        <f t="shared" si="4"/>
        <v>0</v>
      </c>
      <c r="Z22" s="242">
        <f t="shared" si="4"/>
        <v>0</v>
      </c>
      <c r="AA22" s="242">
        <f t="shared" si="4"/>
        <v>0</v>
      </c>
      <c r="AB22" s="242">
        <f t="shared" si="4"/>
        <v>0</v>
      </c>
      <c r="AC22" s="242">
        <f t="shared" si="4"/>
        <v>0</v>
      </c>
      <c r="AD22" s="242">
        <f t="shared" si="4"/>
        <v>0</v>
      </c>
      <c r="AE22" s="242">
        <f t="shared" si="4"/>
        <v>0</v>
      </c>
      <c r="AF22" s="242">
        <f t="shared" si="4"/>
        <v>0</v>
      </c>
      <c r="AG22" s="242">
        <f t="shared" si="4"/>
        <v>1</v>
      </c>
      <c r="AH22" s="242">
        <f t="shared" si="4"/>
        <v>0</v>
      </c>
      <c r="AI22" s="242">
        <f t="shared" si="4"/>
        <v>5.37</v>
      </c>
      <c r="AJ22" s="242">
        <f t="shared" si="4"/>
        <v>0</v>
      </c>
      <c r="AK22" s="242">
        <f t="shared" si="4"/>
        <v>0</v>
      </c>
      <c r="AL22" s="242">
        <f t="shared" si="4"/>
        <v>2</v>
      </c>
      <c r="AM22" s="242">
        <f t="shared" si="4"/>
        <v>0</v>
      </c>
      <c r="AN22" s="242">
        <f t="shared" si="4"/>
        <v>0</v>
      </c>
      <c r="AO22" s="242">
        <f t="shared" si="4"/>
        <v>0</v>
      </c>
      <c r="AP22" s="242">
        <f t="shared" si="4"/>
        <v>0</v>
      </c>
      <c r="AQ22" s="242">
        <f t="shared" si="4"/>
        <v>0</v>
      </c>
      <c r="AR22" s="242">
        <f t="shared" si="4"/>
        <v>0</v>
      </c>
      <c r="AS22" s="242">
        <f t="shared" si="4"/>
        <v>0</v>
      </c>
      <c r="AT22" s="242">
        <f t="shared" si="4"/>
        <v>0</v>
      </c>
      <c r="AU22" s="242">
        <f t="shared" si="4"/>
        <v>0</v>
      </c>
      <c r="AV22" s="242">
        <f t="shared" si="4"/>
        <v>0</v>
      </c>
      <c r="AW22" s="242">
        <f t="shared" si="4"/>
        <v>5.4158333333333326</v>
      </c>
      <c r="AX22" s="242">
        <f t="shared" si="4"/>
        <v>0</v>
      </c>
      <c r="AY22" s="242">
        <f t="shared" si="4"/>
        <v>0</v>
      </c>
      <c r="AZ22" s="242">
        <f t="shared" si="4"/>
        <v>0</v>
      </c>
      <c r="BA22" s="242">
        <f t="shared" si="4"/>
        <v>0</v>
      </c>
      <c r="BB22" s="242">
        <f t="shared" si="4"/>
        <v>0</v>
      </c>
      <c r="BC22" s="242">
        <f t="shared" si="4"/>
        <v>0</v>
      </c>
      <c r="BD22" s="242">
        <f t="shared" si="4"/>
        <v>0</v>
      </c>
      <c r="BE22" s="242">
        <f t="shared" si="4"/>
        <v>0</v>
      </c>
      <c r="BF22" s="242">
        <f t="shared" si="4"/>
        <v>0</v>
      </c>
      <c r="BG22" s="242">
        <f t="shared" si="4"/>
        <v>2</v>
      </c>
      <c r="BH22" s="242">
        <f t="shared" si="4"/>
        <v>0</v>
      </c>
      <c r="BI22" s="242">
        <f t="shared" si="4"/>
        <v>0</v>
      </c>
      <c r="BJ22" s="242">
        <f t="shared" si="4"/>
        <v>0</v>
      </c>
      <c r="BK22" s="242">
        <f t="shared" si="4"/>
        <v>5.2941666666666674</v>
      </c>
      <c r="BL22" s="242">
        <f t="shared" si="4"/>
        <v>0</v>
      </c>
      <c r="BM22" s="242">
        <f t="shared" si="4"/>
        <v>0</v>
      </c>
      <c r="BN22" s="242">
        <f t="shared" si="4"/>
        <v>0</v>
      </c>
      <c r="BO22" s="242">
        <f t="shared" si="4"/>
        <v>0</v>
      </c>
      <c r="BP22" s="242">
        <f t="shared" ref="BP22:CY22" si="5">BP26</f>
        <v>0</v>
      </c>
      <c r="BQ22" s="242">
        <f t="shared" si="5"/>
        <v>0</v>
      </c>
      <c r="BR22" s="242">
        <f t="shared" si="5"/>
        <v>0</v>
      </c>
      <c r="BS22" s="242">
        <f t="shared" si="5"/>
        <v>0</v>
      </c>
      <c r="BT22" s="242">
        <f t="shared" si="5"/>
        <v>0</v>
      </c>
      <c r="BU22" s="242">
        <f t="shared" si="5"/>
        <v>0</v>
      </c>
      <c r="BV22" s="242">
        <f t="shared" si="5"/>
        <v>0</v>
      </c>
      <c r="BW22" s="242">
        <f t="shared" si="5"/>
        <v>0</v>
      </c>
      <c r="BX22" s="242">
        <f t="shared" si="5"/>
        <v>0</v>
      </c>
      <c r="BY22" s="242">
        <f t="shared" si="5"/>
        <v>0.78249999999999997</v>
      </c>
      <c r="BZ22" s="242">
        <f t="shared" si="5"/>
        <v>0</v>
      </c>
      <c r="CA22" s="242">
        <f t="shared" si="5"/>
        <v>0</v>
      </c>
      <c r="CB22" s="242">
        <f t="shared" si="5"/>
        <v>0</v>
      </c>
      <c r="CC22" s="242">
        <f t="shared" si="5"/>
        <v>0</v>
      </c>
      <c r="CD22" s="242">
        <f t="shared" si="5"/>
        <v>0</v>
      </c>
      <c r="CE22" s="242">
        <f t="shared" si="5"/>
        <v>0</v>
      </c>
      <c r="CF22" s="242">
        <f t="shared" si="5"/>
        <v>0</v>
      </c>
      <c r="CG22" s="242">
        <f t="shared" si="5"/>
        <v>0</v>
      </c>
      <c r="CH22" s="242">
        <f t="shared" si="5"/>
        <v>0</v>
      </c>
      <c r="CI22" s="242">
        <f t="shared" si="5"/>
        <v>0</v>
      </c>
      <c r="CJ22" s="242">
        <f t="shared" si="5"/>
        <v>0</v>
      </c>
      <c r="CK22" s="242">
        <f t="shared" si="5"/>
        <v>0</v>
      </c>
      <c r="CL22" s="242">
        <f t="shared" si="5"/>
        <v>0</v>
      </c>
      <c r="CM22" s="242">
        <f t="shared" si="5"/>
        <v>21.980833333333333</v>
      </c>
      <c r="CN22" s="242">
        <f t="shared" si="5"/>
        <v>0</v>
      </c>
      <c r="CO22" s="242">
        <f t="shared" si="5"/>
        <v>0</v>
      </c>
      <c r="CP22" s="242">
        <f t="shared" si="5"/>
        <v>2</v>
      </c>
      <c r="CQ22" s="242">
        <f t="shared" si="5"/>
        <v>0</v>
      </c>
      <c r="CR22" s="242">
        <f t="shared" si="5"/>
        <v>0</v>
      </c>
      <c r="CS22" s="242">
        <f t="shared" si="5"/>
        <v>0</v>
      </c>
      <c r="CT22" s="242">
        <f t="shared" si="5"/>
        <v>0</v>
      </c>
      <c r="CU22" s="242">
        <f t="shared" si="5"/>
        <v>0</v>
      </c>
      <c r="CV22" s="242">
        <f t="shared" si="5"/>
        <v>0</v>
      </c>
      <c r="CW22" s="242">
        <f t="shared" si="5"/>
        <v>0</v>
      </c>
      <c r="CX22" s="242">
        <f t="shared" si="5"/>
        <v>0</v>
      </c>
      <c r="CY22" s="242">
        <f t="shared" si="5"/>
        <v>0</v>
      </c>
      <c r="CZ22" s="241"/>
    </row>
    <row r="23" spans="1:104">
      <c r="A23" s="238" t="str">
        <f>'[2]2'!A21</f>
        <v>0.6</v>
      </c>
      <c r="B23" s="238" t="str">
        <f>'[2]2'!B21</f>
        <v>Прочие инвестиционные проекты, всего</v>
      </c>
      <c r="C23" s="239">
        <v>0</v>
      </c>
      <c r="D23" s="242">
        <f>D37</f>
        <v>1.9124869095138746</v>
      </c>
      <c r="E23" s="242">
        <f t="shared" ref="E23:F23" si="6">E29</f>
        <v>0</v>
      </c>
      <c r="F23" s="242">
        <f t="shared" si="6"/>
        <v>0</v>
      </c>
      <c r="G23" s="242">
        <f>G37</f>
        <v>0</v>
      </c>
      <c r="H23" s="242">
        <f t="shared" ref="H23:BS23" si="7">H37</f>
        <v>0</v>
      </c>
      <c r="I23" s="242">
        <f t="shared" si="7"/>
        <v>0</v>
      </c>
      <c r="J23" s="242">
        <f t="shared" si="7"/>
        <v>0</v>
      </c>
      <c r="K23" s="242">
        <f t="shared" si="7"/>
        <v>0</v>
      </c>
      <c r="L23" s="242">
        <f t="shared" si="7"/>
        <v>0</v>
      </c>
      <c r="M23" s="242">
        <f t="shared" si="7"/>
        <v>0</v>
      </c>
      <c r="N23" s="242">
        <f t="shared" si="7"/>
        <v>0</v>
      </c>
      <c r="O23" s="242">
        <f t="shared" si="7"/>
        <v>0</v>
      </c>
      <c r="P23" s="242">
        <f t="shared" si="7"/>
        <v>0</v>
      </c>
      <c r="Q23" s="242">
        <f t="shared" si="7"/>
        <v>0</v>
      </c>
      <c r="R23" s="242">
        <f t="shared" si="7"/>
        <v>0</v>
      </c>
      <c r="S23" s="242">
        <f t="shared" si="7"/>
        <v>0</v>
      </c>
      <c r="T23" s="242">
        <f t="shared" si="7"/>
        <v>0</v>
      </c>
      <c r="U23" s="242">
        <f t="shared" si="7"/>
        <v>0.52083333333333337</v>
      </c>
      <c r="V23" s="242">
        <f t="shared" si="7"/>
        <v>0.25</v>
      </c>
      <c r="W23" s="242">
        <f t="shared" si="7"/>
        <v>0</v>
      </c>
      <c r="X23" s="242">
        <f t="shared" si="7"/>
        <v>0</v>
      </c>
      <c r="Y23" s="242">
        <f t="shared" si="7"/>
        <v>0</v>
      </c>
      <c r="Z23" s="242">
        <f t="shared" si="7"/>
        <v>0</v>
      </c>
      <c r="AA23" s="242">
        <f t="shared" si="7"/>
        <v>0</v>
      </c>
      <c r="AB23" s="242">
        <f t="shared" si="7"/>
        <v>0</v>
      </c>
      <c r="AC23" s="242">
        <f t="shared" si="7"/>
        <v>0</v>
      </c>
      <c r="AD23" s="242">
        <f t="shared" si="7"/>
        <v>0</v>
      </c>
      <c r="AE23" s="242">
        <f t="shared" si="7"/>
        <v>0</v>
      </c>
      <c r="AF23" s="242">
        <f t="shared" si="7"/>
        <v>0</v>
      </c>
      <c r="AG23" s="242">
        <f t="shared" si="7"/>
        <v>0</v>
      </c>
      <c r="AH23" s="242">
        <f t="shared" si="7"/>
        <v>0</v>
      </c>
      <c r="AI23" s="242">
        <f t="shared" si="7"/>
        <v>0.26800000000000002</v>
      </c>
      <c r="AJ23" s="242">
        <f t="shared" si="7"/>
        <v>0.25</v>
      </c>
      <c r="AK23" s="242">
        <f t="shared" si="7"/>
        <v>0</v>
      </c>
      <c r="AL23" s="242">
        <f t="shared" si="7"/>
        <v>0</v>
      </c>
      <c r="AM23" s="242">
        <f t="shared" si="7"/>
        <v>0</v>
      </c>
      <c r="AN23" s="242">
        <f t="shared" si="7"/>
        <v>0</v>
      </c>
      <c r="AO23" s="242">
        <f t="shared" si="7"/>
        <v>0</v>
      </c>
      <c r="AP23" s="242">
        <f t="shared" si="7"/>
        <v>0</v>
      </c>
      <c r="AQ23" s="242">
        <f t="shared" si="7"/>
        <v>0</v>
      </c>
      <c r="AR23" s="242">
        <f t="shared" si="7"/>
        <v>0</v>
      </c>
      <c r="AS23" s="242">
        <f t="shared" si="7"/>
        <v>0</v>
      </c>
      <c r="AT23" s="242">
        <f t="shared" si="7"/>
        <v>0</v>
      </c>
      <c r="AU23" s="242">
        <f t="shared" si="7"/>
        <v>0</v>
      </c>
      <c r="AV23" s="242">
        <f t="shared" si="7"/>
        <v>0</v>
      </c>
      <c r="AW23" s="242">
        <f t="shared" si="7"/>
        <v>0.17916666666666667</v>
      </c>
      <c r="AX23" s="242">
        <f t="shared" si="7"/>
        <v>0.16</v>
      </c>
      <c r="AY23" s="242">
        <f t="shared" si="7"/>
        <v>0</v>
      </c>
      <c r="AZ23" s="242">
        <f t="shared" si="7"/>
        <v>0</v>
      </c>
      <c r="BA23" s="242">
        <f t="shared" si="7"/>
        <v>0</v>
      </c>
      <c r="BB23" s="242">
        <f t="shared" si="7"/>
        <v>0</v>
      </c>
      <c r="BC23" s="242">
        <f t="shared" si="7"/>
        <v>0</v>
      </c>
      <c r="BD23" s="242">
        <f t="shared" si="7"/>
        <v>0</v>
      </c>
      <c r="BE23" s="242">
        <f t="shared" si="7"/>
        <v>0</v>
      </c>
      <c r="BF23" s="242">
        <f t="shared" si="7"/>
        <v>0</v>
      </c>
      <c r="BG23" s="242">
        <f t="shared" si="7"/>
        <v>0</v>
      </c>
      <c r="BH23" s="242">
        <f t="shared" si="7"/>
        <v>0</v>
      </c>
      <c r="BI23" s="242">
        <f t="shared" si="7"/>
        <v>0</v>
      </c>
      <c r="BJ23" s="242">
        <f t="shared" si="7"/>
        <v>0</v>
      </c>
      <c r="BK23" s="242">
        <f t="shared" si="7"/>
        <v>0.28500000000000003</v>
      </c>
      <c r="BL23" s="242">
        <f t="shared" si="7"/>
        <v>0.25</v>
      </c>
      <c r="BM23" s="242">
        <f t="shared" si="7"/>
        <v>0</v>
      </c>
      <c r="BN23" s="242">
        <f t="shared" si="7"/>
        <v>0</v>
      </c>
      <c r="BO23" s="242">
        <f t="shared" si="7"/>
        <v>0</v>
      </c>
      <c r="BP23" s="242">
        <f t="shared" si="7"/>
        <v>0</v>
      </c>
      <c r="BQ23" s="242">
        <f t="shared" si="7"/>
        <v>0</v>
      </c>
      <c r="BR23" s="242">
        <f t="shared" si="7"/>
        <v>0</v>
      </c>
      <c r="BS23" s="242">
        <f t="shared" si="7"/>
        <v>0</v>
      </c>
      <c r="BT23" s="242">
        <f t="shared" ref="BT23:CY23" si="8">BT37</f>
        <v>0</v>
      </c>
      <c r="BU23" s="242">
        <f t="shared" si="8"/>
        <v>0</v>
      </c>
      <c r="BV23" s="242">
        <f t="shared" si="8"/>
        <v>0</v>
      </c>
      <c r="BW23" s="242">
        <f t="shared" si="8"/>
        <v>0</v>
      </c>
      <c r="BX23" s="242">
        <f t="shared" si="8"/>
        <v>0</v>
      </c>
      <c r="BY23" s="242">
        <f t="shared" si="8"/>
        <v>0.65915357618054116</v>
      </c>
      <c r="BZ23" s="242">
        <f t="shared" si="8"/>
        <v>0.65</v>
      </c>
      <c r="CA23" s="242">
        <f t="shared" si="8"/>
        <v>0</v>
      </c>
      <c r="CB23" s="242">
        <f t="shared" si="8"/>
        <v>0</v>
      </c>
      <c r="CC23" s="242">
        <f t="shared" si="8"/>
        <v>0</v>
      </c>
      <c r="CD23" s="242">
        <f t="shared" si="8"/>
        <v>0</v>
      </c>
      <c r="CE23" s="242">
        <f t="shared" si="8"/>
        <v>0</v>
      </c>
      <c r="CF23" s="242">
        <f t="shared" si="8"/>
        <v>0</v>
      </c>
      <c r="CG23" s="242">
        <f t="shared" si="8"/>
        <v>0</v>
      </c>
      <c r="CH23" s="242">
        <f t="shared" si="8"/>
        <v>0</v>
      </c>
      <c r="CI23" s="242">
        <f t="shared" si="8"/>
        <v>0</v>
      </c>
      <c r="CJ23" s="242">
        <f t="shared" si="8"/>
        <v>0</v>
      </c>
      <c r="CK23" s="242">
        <f t="shared" si="8"/>
        <v>0</v>
      </c>
      <c r="CL23" s="242">
        <f t="shared" si="8"/>
        <v>0</v>
      </c>
      <c r="CM23" s="242">
        <f t="shared" si="8"/>
        <v>1.9121535761805413</v>
      </c>
      <c r="CN23" s="242">
        <f t="shared" si="8"/>
        <v>0.66</v>
      </c>
      <c r="CO23" s="242">
        <f t="shared" si="8"/>
        <v>0</v>
      </c>
      <c r="CP23" s="242">
        <f t="shared" si="8"/>
        <v>0</v>
      </c>
      <c r="CQ23" s="242">
        <f t="shared" si="8"/>
        <v>0</v>
      </c>
      <c r="CR23" s="242">
        <f t="shared" si="8"/>
        <v>0</v>
      </c>
      <c r="CS23" s="242">
        <f t="shared" si="8"/>
        <v>0</v>
      </c>
      <c r="CT23" s="242">
        <f t="shared" si="8"/>
        <v>0</v>
      </c>
      <c r="CU23" s="242">
        <f t="shared" si="8"/>
        <v>0</v>
      </c>
      <c r="CV23" s="242">
        <f t="shared" si="8"/>
        <v>0</v>
      </c>
      <c r="CW23" s="242">
        <f t="shared" si="8"/>
        <v>0</v>
      </c>
      <c r="CX23" s="242">
        <f t="shared" si="8"/>
        <v>0</v>
      </c>
      <c r="CY23" s="242">
        <f t="shared" si="8"/>
        <v>0</v>
      </c>
      <c r="CZ23" s="241"/>
    </row>
    <row r="24" spans="1:104" ht="31.5">
      <c r="A24" s="238">
        <f>'[2]2'!A22</f>
        <v>0</v>
      </c>
      <c r="B24" s="238" t="str">
        <f>'[2]2'!B22</f>
        <v>Технологическое присоединение, всего, в том числе:</v>
      </c>
      <c r="C24" s="239">
        <v>0</v>
      </c>
      <c r="D24" s="242">
        <v>0</v>
      </c>
      <c r="E24" s="242">
        <v>0</v>
      </c>
      <c r="F24" s="242">
        <v>0</v>
      </c>
      <c r="G24" s="242">
        <v>0</v>
      </c>
      <c r="H24" s="242">
        <v>0</v>
      </c>
      <c r="I24" s="242">
        <v>0</v>
      </c>
      <c r="J24" s="242">
        <v>0</v>
      </c>
      <c r="K24" s="242">
        <v>0</v>
      </c>
      <c r="L24" s="242">
        <v>0</v>
      </c>
      <c r="M24" s="242">
        <v>0</v>
      </c>
      <c r="N24" s="242">
        <v>0</v>
      </c>
      <c r="O24" s="242">
        <v>0</v>
      </c>
      <c r="P24" s="242">
        <v>0</v>
      </c>
      <c r="Q24" s="242">
        <v>0</v>
      </c>
      <c r="R24" s="242">
        <v>0</v>
      </c>
      <c r="S24" s="242">
        <v>0</v>
      </c>
      <c r="T24" s="242">
        <v>0</v>
      </c>
      <c r="U24" s="242">
        <v>0</v>
      </c>
      <c r="V24" s="242">
        <v>0</v>
      </c>
      <c r="W24" s="242">
        <v>0</v>
      </c>
      <c r="X24" s="242">
        <v>0</v>
      </c>
      <c r="Y24" s="242">
        <v>0</v>
      </c>
      <c r="Z24" s="242">
        <v>0</v>
      </c>
      <c r="AA24" s="242">
        <v>0</v>
      </c>
      <c r="AB24" s="242">
        <v>0</v>
      </c>
      <c r="AC24" s="242">
        <v>0</v>
      </c>
      <c r="AD24" s="242">
        <v>0</v>
      </c>
      <c r="AE24" s="242">
        <v>0</v>
      </c>
      <c r="AF24" s="242">
        <v>0</v>
      </c>
      <c r="AG24" s="242">
        <v>0</v>
      </c>
      <c r="AH24" s="242">
        <v>0</v>
      </c>
      <c r="AI24" s="242">
        <v>0</v>
      </c>
      <c r="AJ24" s="242">
        <v>0</v>
      </c>
      <c r="AK24" s="242">
        <v>0</v>
      </c>
      <c r="AL24" s="242">
        <v>0</v>
      </c>
      <c r="AM24" s="242">
        <v>0</v>
      </c>
      <c r="AN24" s="242">
        <v>0</v>
      </c>
      <c r="AO24" s="242">
        <v>0</v>
      </c>
      <c r="AP24" s="242">
        <v>0</v>
      </c>
      <c r="AQ24" s="242">
        <v>0</v>
      </c>
      <c r="AR24" s="242">
        <v>0</v>
      </c>
      <c r="AS24" s="242">
        <v>0</v>
      </c>
      <c r="AT24" s="242">
        <v>0</v>
      </c>
      <c r="AU24" s="242">
        <v>0</v>
      </c>
      <c r="AV24" s="242">
        <v>0</v>
      </c>
      <c r="AW24" s="242">
        <v>0</v>
      </c>
      <c r="AX24" s="242">
        <v>0</v>
      </c>
      <c r="AY24" s="242">
        <v>0</v>
      </c>
      <c r="AZ24" s="242">
        <v>0</v>
      </c>
      <c r="BA24" s="242">
        <v>0</v>
      </c>
      <c r="BB24" s="242">
        <v>0</v>
      </c>
      <c r="BC24" s="242">
        <v>0</v>
      </c>
      <c r="BD24" s="242">
        <v>0</v>
      </c>
      <c r="BE24" s="242">
        <v>0</v>
      </c>
      <c r="BF24" s="242">
        <v>0</v>
      </c>
      <c r="BG24" s="242">
        <v>0</v>
      </c>
      <c r="BH24" s="242">
        <v>0</v>
      </c>
      <c r="BI24" s="242">
        <v>0</v>
      </c>
      <c r="BJ24" s="242">
        <v>0</v>
      </c>
      <c r="BK24" s="242">
        <v>0</v>
      </c>
      <c r="BL24" s="242">
        <v>0</v>
      </c>
      <c r="BM24" s="242">
        <v>0</v>
      </c>
      <c r="BN24" s="242">
        <v>0</v>
      </c>
      <c r="BO24" s="242">
        <v>0</v>
      </c>
      <c r="BP24" s="242">
        <v>0</v>
      </c>
      <c r="BQ24" s="242">
        <v>0</v>
      </c>
      <c r="BR24" s="242">
        <v>0</v>
      </c>
      <c r="BS24" s="242">
        <v>0</v>
      </c>
      <c r="BT24" s="242">
        <v>0</v>
      </c>
      <c r="BU24" s="242">
        <v>0</v>
      </c>
      <c r="BV24" s="242">
        <v>0</v>
      </c>
      <c r="BW24" s="242">
        <v>0</v>
      </c>
      <c r="BX24" s="242">
        <v>0</v>
      </c>
      <c r="BY24" s="242">
        <v>0</v>
      </c>
      <c r="BZ24" s="242">
        <v>0</v>
      </c>
      <c r="CA24" s="242">
        <v>0</v>
      </c>
      <c r="CB24" s="242">
        <v>0</v>
      </c>
      <c r="CC24" s="242">
        <v>0</v>
      </c>
      <c r="CD24" s="242">
        <v>0</v>
      </c>
      <c r="CE24" s="242">
        <v>0</v>
      </c>
      <c r="CF24" s="242">
        <v>0</v>
      </c>
      <c r="CG24" s="242">
        <v>0</v>
      </c>
      <c r="CH24" s="242">
        <v>0</v>
      </c>
      <c r="CI24" s="242">
        <v>0</v>
      </c>
      <c r="CJ24" s="242">
        <v>0</v>
      </c>
      <c r="CK24" s="242">
        <v>0</v>
      </c>
      <c r="CL24" s="242">
        <v>0</v>
      </c>
      <c r="CM24" s="242">
        <v>0</v>
      </c>
      <c r="CN24" s="242">
        <v>0</v>
      </c>
      <c r="CO24" s="242">
        <v>0</v>
      </c>
      <c r="CP24" s="242">
        <v>0</v>
      </c>
      <c r="CQ24" s="242">
        <v>0</v>
      </c>
      <c r="CR24" s="242">
        <v>0</v>
      </c>
      <c r="CS24" s="242">
        <v>0</v>
      </c>
      <c r="CT24" s="242">
        <v>0</v>
      </c>
      <c r="CU24" s="242">
        <v>0</v>
      </c>
      <c r="CV24" s="242">
        <v>0</v>
      </c>
      <c r="CW24" s="242">
        <v>0</v>
      </c>
      <c r="CX24" s="242">
        <v>0</v>
      </c>
      <c r="CY24" s="242">
        <v>0</v>
      </c>
      <c r="CZ24" s="241"/>
    </row>
    <row r="25" spans="1:104">
      <c r="A25" s="238">
        <f>'[2]2'!A23</f>
        <v>0</v>
      </c>
      <c r="B25" s="238" t="str">
        <f>'[2]2'!B23</f>
        <v>Республика Марий Эл</v>
      </c>
      <c r="C25" s="239">
        <v>0</v>
      </c>
      <c r="D25" s="236"/>
      <c r="E25" s="236"/>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c r="AM25" s="237"/>
      <c r="AN25" s="237"/>
      <c r="AO25" s="237"/>
      <c r="AP25" s="237"/>
      <c r="AQ25" s="237"/>
      <c r="AR25" s="237"/>
      <c r="AS25" s="237"/>
      <c r="AT25" s="237"/>
      <c r="AU25" s="237"/>
      <c r="AV25" s="237"/>
      <c r="AW25" s="237"/>
      <c r="AX25" s="237"/>
      <c r="AY25" s="237"/>
      <c r="AZ25" s="237"/>
      <c r="BA25" s="237"/>
      <c r="BB25" s="237"/>
      <c r="BC25" s="237"/>
      <c r="BD25" s="237"/>
      <c r="BE25" s="237"/>
      <c r="BF25" s="237"/>
      <c r="BG25" s="237"/>
      <c r="BH25" s="237"/>
      <c r="BI25" s="237"/>
      <c r="BJ25" s="237"/>
      <c r="BK25" s="237"/>
      <c r="BL25" s="237"/>
      <c r="BM25" s="237"/>
      <c r="BN25" s="237"/>
      <c r="BO25" s="237"/>
      <c r="BP25" s="237"/>
      <c r="BQ25" s="237"/>
      <c r="BR25" s="237"/>
      <c r="BS25" s="237"/>
      <c r="BT25" s="237"/>
      <c r="BU25" s="237"/>
      <c r="BV25" s="237"/>
      <c r="BW25" s="237"/>
      <c r="BX25" s="237"/>
      <c r="BY25" s="237"/>
      <c r="BZ25" s="237"/>
      <c r="CA25" s="237"/>
      <c r="CB25" s="237"/>
      <c r="CC25" s="237"/>
      <c r="CD25" s="237"/>
      <c r="CE25" s="237"/>
      <c r="CF25" s="237"/>
      <c r="CG25" s="237"/>
      <c r="CH25" s="237"/>
      <c r="CI25" s="237"/>
      <c r="CJ25" s="237"/>
      <c r="CK25" s="237"/>
      <c r="CL25" s="237"/>
      <c r="CM25" s="237"/>
      <c r="CN25" s="237"/>
      <c r="CO25" s="237"/>
      <c r="CP25" s="237"/>
      <c r="CQ25" s="237"/>
      <c r="CR25" s="237"/>
      <c r="CS25" s="237"/>
      <c r="CT25" s="237"/>
      <c r="CU25" s="237"/>
      <c r="CV25" s="237"/>
      <c r="CW25" s="237"/>
      <c r="CX25" s="237"/>
      <c r="CY25" s="237"/>
      <c r="CZ25" s="241"/>
    </row>
    <row r="26" spans="1:104" ht="47.25">
      <c r="A26" s="238" t="str">
        <f>'[2]2'!A24</f>
        <v>1.2.2</v>
      </c>
      <c r="B26" s="238" t="str">
        <f>'[2]2'!B24</f>
        <v>Реконструкция, модернизация, техническое перевооружение линий электропередачи, всего, в том числе:</v>
      </c>
      <c r="C26" s="239">
        <v>0</v>
      </c>
      <c r="D26" s="240">
        <f t="shared" ref="D26:BO26" si="9">D27</f>
        <v>21.980787499999998</v>
      </c>
      <c r="E26" s="240">
        <f t="shared" si="9"/>
        <v>0</v>
      </c>
      <c r="F26" s="240">
        <f t="shared" si="9"/>
        <v>0</v>
      </c>
      <c r="G26" s="240">
        <f t="shared" si="9"/>
        <v>0</v>
      </c>
      <c r="H26" s="240">
        <f t="shared" si="9"/>
        <v>0</v>
      </c>
      <c r="I26" s="240">
        <f t="shared" si="9"/>
        <v>0</v>
      </c>
      <c r="J26" s="240">
        <f t="shared" si="9"/>
        <v>0</v>
      </c>
      <c r="K26" s="240">
        <f t="shared" si="9"/>
        <v>0</v>
      </c>
      <c r="L26" s="240">
        <f t="shared" si="9"/>
        <v>0</v>
      </c>
      <c r="M26" s="240">
        <f t="shared" si="9"/>
        <v>0</v>
      </c>
      <c r="N26" s="240">
        <f t="shared" si="9"/>
        <v>0</v>
      </c>
      <c r="O26" s="240">
        <f t="shared" si="9"/>
        <v>0</v>
      </c>
      <c r="P26" s="240">
        <f t="shared" si="9"/>
        <v>0</v>
      </c>
      <c r="Q26" s="240">
        <f t="shared" si="9"/>
        <v>0</v>
      </c>
      <c r="R26" s="240">
        <f t="shared" si="9"/>
        <v>0</v>
      </c>
      <c r="S26" s="240">
        <f t="shared" si="9"/>
        <v>0</v>
      </c>
      <c r="T26" s="240">
        <f t="shared" si="9"/>
        <v>0</v>
      </c>
      <c r="U26" s="240">
        <f t="shared" si="9"/>
        <v>5.1183333333333341</v>
      </c>
      <c r="V26" s="240">
        <f t="shared" si="9"/>
        <v>0</v>
      </c>
      <c r="W26" s="240">
        <f t="shared" si="9"/>
        <v>0</v>
      </c>
      <c r="X26" s="240">
        <f t="shared" si="9"/>
        <v>0</v>
      </c>
      <c r="Y26" s="240">
        <f t="shared" si="9"/>
        <v>0</v>
      </c>
      <c r="Z26" s="240">
        <f t="shared" si="9"/>
        <v>0</v>
      </c>
      <c r="AA26" s="240">
        <f t="shared" si="9"/>
        <v>0</v>
      </c>
      <c r="AB26" s="240">
        <f t="shared" si="9"/>
        <v>0</v>
      </c>
      <c r="AC26" s="240">
        <f t="shared" si="9"/>
        <v>0</v>
      </c>
      <c r="AD26" s="240">
        <f t="shared" si="9"/>
        <v>0</v>
      </c>
      <c r="AE26" s="240">
        <f t="shared" si="9"/>
        <v>0</v>
      </c>
      <c r="AF26" s="240">
        <f t="shared" si="9"/>
        <v>0</v>
      </c>
      <c r="AG26" s="240">
        <f t="shared" si="9"/>
        <v>1</v>
      </c>
      <c r="AH26" s="240">
        <f t="shared" si="9"/>
        <v>0</v>
      </c>
      <c r="AI26" s="240">
        <f t="shared" si="9"/>
        <v>5.37</v>
      </c>
      <c r="AJ26" s="240">
        <f t="shared" si="9"/>
        <v>0</v>
      </c>
      <c r="AK26" s="240">
        <f t="shared" si="9"/>
        <v>0</v>
      </c>
      <c r="AL26" s="240">
        <f t="shared" si="9"/>
        <v>2</v>
      </c>
      <c r="AM26" s="240">
        <f t="shared" si="9"/>
        <v>0</v>
      </c>
      <c r="AN26" s="240">
        <f t="shared" si="9"/>
        <v>0</v>
      </c>
      <c r="AO26" s="240">
        <f t="shared" si="9"/>
        <v>0</v>
      </c>
      <c r="AP26" s="240">
        <f t="shared" si="9"/>
        <v>0</v>
      </c>
      <c r="AQ26" s="240">
        <f t="shared" si="9"/>
        <v>0</v>
      </c>
      <c r="AR26" s="240">
        <f t="shared" si="9"/>
        <v>0</v>
      </c>
      <c r="AS26" s="240">
        <f t="shared" si="9"/>
        <v>0</v>
      </c>
      <c r="AT26" s="240">
        <f t="shared" si="9"/>
        <v>0</v>
      </c>
      <c r="AU26" s="240">
        <f t="shared" si="9"/>
        <v>0</v>
      </c>
      <c r="AV26" s="240">
        <f t="shared" si="9"/>
        <v>0</v>
      </c>
      <c r="AW26" s="240">
        <f t="shared" si="9"/>
        <v>5.4158333333333326</v>
      </c>
      <c r="AX26" s="240">
        <f t="shared" si="9"/>
        <v>0</v>
      </c>
      <c r="AY26" s="240">
        <f t="shared" si="9"/>
        <v>0</v>
      </c>
      <c r="AZ26" s="240">
        <f t="shared" si="9"/>
        <v>0</v>
      </c>
      <c r="BA26" s="240">
        <f t="shared" si="9"/>
        <v>0</v>
      </c>
      <c r="BB26" s="240">
        <f t="shared" si="9"/>
        <v>0</v>
      </c>
      <c r="BC26" s="240">
        <f t="shared" si="9"/>
        <v>0</v>
      </c>
      <c r="BD26" s="240">
        <f t="shared" si="9"/>
        <v>0</v>
      </c>
      <c r="BE26" s="240">
        <f t="shared" si="9"/>
        <v>0</v>
      </c>
      <c r="BF26" s="240">
        <f t="shared" si="9"/>
        <v>0</v>
      </c>
      <c r="BG26" s="240">
        <f t="shared" si="9"/>
        <v>2</v>
      </c>
      <c r="BH26" s="240">
        <f t="shared" si="9"/>
        <v>0</v>
      </c>
      <c r="BI26" s="240">
        <f t="shared" si="9"/>
        <v>0</v>
      </c>
      <c r="BJ26" s="240">
        <f t="shared" si="9"/>
        <v>0</v>
      </c>
      <c r="BK26" s="240">
        <f t="shared" si="9"/>
        <v>5.2941666666666674</v>
      </c>
      <c r="BL26" s="240">
        <f t="shared" si="9"/>
        <v>0</v>
      </c>
      <c r="BM26" s="240">
        <f t="shared" si="9"/>
        <v>0</v>
      </c>
      <c r="BN26" s="240">
        <f t="shared" si="9"/>
        <v>0</v>
      </c>
      <c r="BO26" s="240">
        <f t="shared" si="9"/>
        <v>0</v>
      </c>
      <c r="BP26" s="240">
        <f t="shared" ref="BP26:CY26" si="10">BP27</f>
        <v>0</v>
      </c>
      <c r="BQ26" s="240">
        <f t="shared" si="10"/>
        <v>0</v>
      </c>
      <c r="BR26" s="240">
        <f t="shared" si="10"/>
        <v>0</v>
      </c>
      <c r="BS26" s="240">
        <f t="shared" si="10"/>
        <v>0</v>
      </c>
      <c r="BT26" s="240">
        <f t="shared" si="10"/>
        <v>0</v>
      </c>
      <c r="BU26" s="240">
        <f t="shared" si="10"/>
        <v>0</v>
      </c>
      <c r="BV26" s="240">
        <f t="shared" si="10"/>
        <v>0</v>
      </c>
      <c r="BW26" s="240">
        <f t="shared" si="10"/>
        <v>0</v>
      </c>
      <c r="BX26" s="240">
        <f t="shared" si="10"/>
        <v>0</v>
      </c>
      <c r="BY26" s="240">
        <f t="shared" si="10"/>
        <v>0.78249999999999997</v>
      </c>
      <c r="BZ26" s="240">
        <f t="shared" si="10"/>
        <v>0</v>
      </c>
      <c r="CA26" s="240">
        <f t="shared" si="10"/>
        <v>0</v>
      </c>
      <c r="CB26" s="240">
        <f t="shared" si="10"/>
        <v>0</v>
      </c>
      <c r="CC26" s="240">
        <f t="shared" si="10"/>
        <v>0</v>
      </c>
      <c r="CD26" s="240">
        <f t="shared" si="10"/>
        <v>0</v>
      </c>
      <c r="CE26" s="240">
        <f t="shared" si="10"/>
        <v>0</v>
      </c>
      <c r="CF26" s="240">
        <f t="shared" si="10"/>
        <v>0</v>
      </c>
      <c r="CG26" s="240">
        <f t="shared" si="10"/>
        <v>0</v>
      </c>
      <c r="CH26" s="240">
        <f t="shared" si="10"/>
        <v>0</v>
      </c>
      <c r="CI26" s="240">
        <f t="shared" si="10"/>
        <v>0</v>
      </c>
      <c r="CJ26" s="240">
        <f t="shared" si="10"/>
        <v>0</v>
      </c>
      <c r="CK26" s="240">
        <f t="shared" si="10"/>
        <v>0</v>
      </c>
      <c r="CL26" s="240">
        <f t="shared" si="10"/>
        <v>0</v>
      </c>
      <c r="CM26" s="240">
        <f t="shared" si="10"/>
        <v>21.980833333333333</v>
      </c>
      <c r="CN26" s="240">
        <f t="shared" si="10"/>
        <v>0</v>
      </c>
      <c r="CO26" s="240">
        <f t="shared" si="10"/>
        <v>0</v>
      </c>
      <c r="CP26" s="240">
        <f t="shared" si="10"/>
        <v>2</v>
      </c>
      <c r="CQ26" s="240">
        <f t="shared" si="10"/>
        <v>0</v>
      </c>
      <c r="CR26" s="240">
        <f t="shared" si="10"/>
        <v>0</v>
      </c>
      <c r="CS26" s="240">
        <f t="shared" si="10"/>
        <v>0</v>
      </c>
      <c r="CT26" s="240">
        <f t="shared" si="10"/>
        <v>0</v>
      </c>
      <c r="CU26" s="240">
        <f t="shared" si="10"/>
        <v>0</v>
      </c>
      <c r="CV26" s="240">
        <f t="shared" si="10"/>
        <v>0</v>
      </c>
      <c r="CW26" s="240">
        <f t="shared" si="10"/>
        <v>0</v>
      </c>
      <c r="CX26" s="240">
        <f t="shared" si="10"/>
        <v>0</v>
      </c>
      <c r="CY26" s="240">
        <f t="shared" si="10"/>
        <v>0</v>
      </c>
      <c r="CZ26" s="243"/>
    </row>
    <row r="27" spans="1:104" ht="31.5">
      <c r="A27" s="238" t="str">
        <f>'[2]2'!A25</f>
        <v>1.2.2.1</v>
      </c>
      <c r="B27" s="238" t="str">
        <f>'[2]2'!B25</f>
        <v>Реконструкция линий электропередачи, всего, в том числе:</v>
      </c>
      <c r="C27" s="239">
        <v>0</v>
      </c>
      <c r="D27" s="240">
        <f t="shared" ref="D27:BJ27" si="11">D28+D29+D30+D31+D32+D33+D34</f>
        <v>21.980787499999998</v>
      </c>
      <c r="E27" s="240">
        <f t="shared" si="11"/>
        <v>0</v>
      </c>
      <c r="F27" s="240">
        <f t="shared" si="11"/>
        <v>0</v>
      </c>
      <c r="G27" s="240">
        <f t="shared" si="11"/>
        <v>0</v>
      </c>
      <c r="H27" s="240">
        <f t="shared" si="11"/>
        <v>0</v>
      </c>
      <c r="I27" s="240">
        <f t="shared" si="11"/>
        <v>0</v>
      </c>
      <c r="J27" s="240">
        <f t="shared" si="11"/>
        <v>0</v>
      </c>
      <c r="K27" s="240">
        <f t="shared" si="11"/>
        <v>0</v>
      </c>
      <c r="L27" s="240">
        <f t="shared" si="11"/>
        <v>0</v>
      </c>
      <c r="M27" s="240">
        <f t="shared" si="11"/>
        <v>0</v>
      </c>
      <c r="N27" s="240">
        <f t="shared" si="11"/>
        <v>0</v>
      </c>
      <c r="O27" s="240">
        <f t="shared" si="11"/>
        <v>0</v>
      </c>
      <c r="P27" s="240">
        <f t="shared" si="11"/>
        <v>0</v>
      </c>
      <c r="Q27" s="240">
        <f t="shared" si="11"/>
        <v>0</v>
      </c>
      <c r="R27" s="240">
        <f t="shared" si="11"/>
        <v>0</v>
      </c>
      <c r="S27" s="240">
        <f t="shared" si="11"/>
        <v>0</v>
      </c>
      <c r="T27" s="240">
        <f t="shared" si="11"/>
        <v>0</v>
      </c>
      <c r="U27" s="240">
        <f t="shared" si="11"/>
        <v>5.1183333333333341</v>
      </c>
      <c r="V27" s="240">
        <f t="shared" si="11"/>
        <v>0</v>
      </c>
      <c r="W27" s="240">
        <f t="shared" si="11"/>
        <v>0</v>
      </c>
      <c r="X27" s="240">
        <f t="shared" si="11"/>
        <v>0</v>
      </c>
      <c r="Y27" s="240">
        <f t="shared" si="11"/>
        <v>0</v>
      </c>
      <c r="Z27" s="240">
        <f t="shared" si="11"/>
        <v>0</v>
      </c>
      <c r="AA27" s="240">
        <f t="shared" si="11"/>
        <v>0</v>
      </c>
      <c r="AB27" s="240">
        <f t="shared" si="11"/>
        <v>0</v>
      </c>
      <c r="AC27" s="240">
        <f t="shared" si="11"/>
        <v>0</v>
      </c>
      <c r="AD27" s="240">
        <f t="shared" si="11"/>
        <v>0</v>
      </c>
      <c r="AE27" s="240">
        <f t="shared" si="11"/>
        <v>0</v>
      </c>
      <c r="AF27" s="240">
        <f t="shared" si="11"/>
        <v>0</v>
      </c>
      <c r="AG27" s="240">
        <f t="shared" si="11"/>
        <v>1</v>
      </c>
      <c r="AH27" s="240">
        <f t="shared" si="11"/>
        <v>0</v>
      </c>
      <c r="AI27" s="240">
        <f t="shared" si="11"/>
        <v>5.37</v>
      </c>
      <c r="AJ27" s="240">
        <f t="shared" si="11"/>
        <v>0</v>
      </c>
      <c r="AK27" s="240">
        <f t="shared" si="11"/>
        <v>0</v>
      </c>
      <c r="AL27" s="240">
        <f t="shared" si="11"/>
        <v>2</v>
      </c>
      <c r="AM27" s="240">
        <f t="shared" si="11"/>
        <v>0</v>
      </c>
      <c r="AN27" s="240">
        <f t="shared" si="11"/>
        <v>0</v>
      </c>
      <c r="AO27" s="240">
        <f t="shared" si="11"/>
        <v>0</v>
      </c>
      <c r="AP27" s="240">
        <f t="shared" si="11"/>
        <v>0</v>
      </c>
      <c r="AQ27" s="240">
        <f t="shared" si="11"/>
        <v>0</v>
      </c>
      <c r="AR27" s="240">
        <f t="shared" si="11"/>
        <v>0</v>
      </c>
      <c r="AS27" s="240">
        <f t="shared" si="11"/>
        <v>0</v>
      </c>
      <c r="AT27" s="240">
        <f t="shared" si="11"/>
        <v>0</v>
      </c>
      <c r="AU27" s="240">
        <f t="shared" si="11"/>
        <v>0</v>
      </c>
      <c r="AV27" s="240">
        <f t="shared" si="11"/>
        <v>0</v>
      </c>
      <c r="AW27" s="240">
        <f t="shared" si="11"/>
        <v>5.4158333333333326</v>
      </c>
      <c r="AX27" s="240">
        <f t="shared" si="11"/>
        <v>0</v>
      </c>
      <c r="AY27" s="240">
        <f t="shared" si="11"/>
        <v>0</v>
      </c>
      <c r="AZ27" s="240">
        <f t="shared" si="11"/>
        <v>0</v>
      </c>
      <c r="BA27" s="240">
        <f t="shared" si="11"/>
        <v>0</v>
      </c>
      <c r="BB27" s="240">
        <f t="shared" si="11"/>
        <v>0</v>
      </c>
      <c r="BC27" s="240">
        <f t="shared" si="11"/>
        <v>0</v>
      </c>
      <c r="BD27" s="240">
        <f t="shared" si="11"/>
        <v>0</v>
      </c>
      <c r="BE27" s="240">
        <f t="shared" si="11"/>
        <v>0</v>
      </c>
      <c r="BF27" s="240">
        <f t="shared" si="11"/>
        <v>0</v>
      </c>
      <c r="BG27" s="240">
        <f t="shared" si="11"/>
        <v>2</v>
      </c>
      <c r="BH27" s="240">
        <f t="shared" si="11"/>
        <v>0</v>
      </c>
      <c r="BI27" s="240">
        <f t="shared" si="11"/>
        <v>0</v>
      </c>
      <c r="BJ27" s="240">
        <f t="shared" si="11"/>
        <v>0</v>
      </c>
      <c r="BK27" s="240">
        <f>BK28+BK29+BK30+BK31+BK32+BK33+BK34</f>
        <v>5.2941666666666674</v>
      </c>
      <c r="BL27" s="240">
        <f t="shared" ref="BL27:CR27" si="12">BL28+BL29+BL30+BL31+BL32+BL33+BL34</f>
        <v>0</v>
      </c>
      <c r="BM27" s="240">
        <f t="shared" si="12"/>
        <v>0</v>
      </c>
      <c r="BN27" s="240">
        <f t="shared" si="12"/>
        <v>0</v>
      </c>
      <c r="BO27" s="240">
        <f t="shared" si="12"/>
        <v>0</v>
      </c>
      <c r="BP27" s="240">
        <f t="shared" si="12"/>
        <v>0</v>
      </c>
      <c r="BQ27" s="240">
        <f t="shared" si="12"/>
        <v>0</v>
      </c>
      <c r="BR27" s="240">
        <f t="shared" si="12"/>
        <v>0</v>
      </c>
      <c r="BS27" s="240">
        <f t="shared" si="12"/>
        <v>0</v>
      </c>
      <c r="BT27" s="240">
        <f t="shared" si="12"/>
        <v>0</v>
      </c>
      <c r="BU27" s="240">
        <f t="shared" si="12"/>
        <v>0</v>
      </c>
      <c r="BV27" s="240">
        <f t="shared" si="12"/>
        <v>0</v>
      </c>
      <c r="BW27" s="240">
        <f t="shared" si="12"/>
        <v>0</v>
      </c>
      <c r="BX27" s="240">
        <f t="shared" si="12"/>
        <v>0</v>
      </c>
      <c r="BY27" s="240">
        <f t="shared" si="12"/>
        <v>0.78249999999999997</v>
      </c>
      <c r="BZ27" s="240">
        <f t="shared" si="12"/>
        <v>0</v>
      </c>
      <c r="CA27" s="240">
        <f t="shared" si="12"/>
        <v>0</v>
      </c>
      <c r="CB27" s="240">
        <f t="shared" si="12"/>
        <v>0</v>
      </c>
      <c r="CC27" s="240">
        <f t="shared" si="12"/>
        <v>0</v>
      </c>
      <c r="CD27" s="240">
        <f t="shared" si="12"/>
        <v>0</v>
      </c>
      <c r="CE27" s="240">
        <f t="shared" si="12"/>
        <v>0</v>
      </c>
      <c r="CF27" s="240">
        <f t="shared" si="12"/>
        <v>0</v>
      </c>
      <c r="CG27" s="240">
        <f t="shared" si="12"/>
        <v>0</v>
      </c>
      <c r="CH27" s="240">
        <f t="shared" si="12"/>
        <v>0</v>
      </c>
      <c r="CI27" s="240">
        <f t="shared" si="12"/>
        <v>0</v>
      </c>
      <c r="CJ27" s="240">
        <f t="shared" si="12"/>
        <v>0</v>
      </c>
      <c r="CK27" s="240">
        <f t="shared" si="12"/>
        <v>0</v>
      </c>
      <c r="CL27" s="240">
        <f t="shared" si="12"/>
        <v>0</v>
      </c>
      <c r="CM27" s="240">
        <f t="shared" si="12"/>
        <v>21.980833333333333</v>
      </c>
      <c r="CN27" s="240">
        <f t="shared" si="12"/>
        <v>0</v>
      </c>
      <c r="CO27" s="240">
        <f t="shared" si="12"/>
        <v>0</v>
      </c>
      <c r="CP27" s="240">
        <f t="shared" si="12"/>
        <v>2</v>
      </c>
      <c r="CQ27" s="240">
        <f t="shared" si="12"/>
        <v>0</v>
      </c>
      <c r="CR27" s="240">
        <f t="shared" si="12"/>
        <v>0</v>
      </c>
      <c r="CS27" s="240">
        <f>SUM(CS28:CS36)</f>
        <v>0</v>
      </c>
      <c r="CT27" s="240">
        <f t="shared" ref="CT27:CY27" si="13">SUM(CT28:CT36)</f>
        <v>0</v>
      </c>
      <c r="CU27" s="240">
        <f t="shared" si="13"/>
        <v>0</v>
      </c>
      <c r="CV27" s="240">
        <f t="shared" si="13"/>
        <v>0</v>
      </c>
      <c r="CW27" s="240">
        <f t="shared" si="13"/>
        <v>0</v>
      </c>
      <c r="CX27" s="240">
        <f t="shared" si="13"/>
        <v>0</v>
      </c>
      <c r="CY27" s="240">
        <f t="shared" si="13"/>
        <v>0</v>
      </c>
      <c r="CZ27" s="243"/>
    </row>
    <row r="28" spans="1:104" ht="136.5" customHeight="1">
      <c r="A28" s="137" t="s">
        <v>252</v>
      </c>
      <c r="B28" s="138" t="s">
        <v>7</v>
      </c>
      <c r="C28" s="143" t="s">
        <v>72</v>
      </c>
      <c r="D28" s="242">
        <f>18.085/1.2</f>
        <v>15.070833333333335</v>
      </c>
      <c r="E28" s="242">
        <f>'[2]2'!U26/1.18</f>
        <v>0</v>
      </c>
      <c r="F28" s="242">
        <v>0</v>
      </c>
      <c r="G28" s="242">
        <v>0</v>
      </c>
      <c r="H28" s="242">
        <v>0</v>
      </c>
      <c r="I28" s="242">
        <v>0</v>
      </c>
      <c r="J28" s="242">
        <v>0</v>
      </c>
      <c r="K28" s="242">
        <v>0</v>
      </c>
      <c r="L28" s="242">
        <v>0</v>
      </c>
      <c r="M28" s="242">
        <v>0</v>
      </c>
      <c r="N28" s="242">
        <v>0</v>
      </c>
      <c r="O28" s="242">
        <v>0</v>
      </c>
      <c r="P28" s="242">
        <v>0</v>
      </c>
      <c r="Q28" s="242">
        <v>0</v>
      </c>
      <c r="R28" s="242">
        <v>0</v>
      </c>
      <c r="S28" s="242">
        <v>0</v>
      </c>
      <c r="T28" s="242">
        <v>0</v>
      </c>
      <c r="U28" s="244">
        <f>6.142/1.2</f>
        <v>5.1183333333333341</v>
      </c>
      <c r="V28" s="242">
        <v>0</v>
      </c>
      <c r="W28" s="242">
        <v>0</v>
      </c>
      <c r="X28" s="242">
        <v>0</v>
      </c>
      <c r="Y28" s="242">
        <v>0</v>
      </c>
      <c r="Z28" s="242">
        <v>0</v>
      </c>
      <c r="AA28" s="242">
        <v>0</v>
      </c>
      <c r="AB28" s="242">
        <v>0</v>
      </c>
      <c r="AC28" s="242">
        <v>0</v>
      </c>
      <c r="AD28" s="242">
        <v>0</v>
      </c>
      <c r="AE28" s="242">
        <v>0</v>
      </c>
      <c r="AF28" s="242">
        <v>0</v>
      </c>
      <c r="AG28" s="242">
        <v>0</v>
      </c>
      <c r="AH28" s="242">
        <v>0</v>
      </c>
      <c r="AI28" s="244">
        <f>6.444/1.2</f>
        <v>5.37</v>
      </c>
      <c r="AJ28" s="242">
        <v>0</v>
      </c>
      <c r="AK28" s="242">
        <v>0</v>
      </c>
      <c r="AL28" s="242">
        <v>2</v>
      </c>
      <c r="AM28" s="242">
        <v>0</v>
      </c>
      <c r="AN28" s="242">
        <v>0</v>
      </c>
      <c r="AO28" s="242">
        <v>0</v>
      </c>
      <c r="AP28" s="242">
        <f>'[2]2'!BA26/1.18</f>
        <v>0</v>
      </c>
      <c r="AQ28" s="242">
        <v>0</v>
      </c>
      <c r="AR28" s="242">
        <v>0</v>
      </c>
      <c r="AS28" s="242">
        <v>0</v>
      </c>
      <c r="AT28" s="242">
        <v>0</v>
      </c>
      <c r="AU28" s="242">
        <v>0</v>
      </c>
      <c r="AV28" s="242">
        <v>0</v>
      </c>
      <c r="AW28" s="244">
        <f>5.499/1.2</f>
        <v>4.5824999999999996</v>
      </c>
      <c r="AX28" s="242">
        <v>0</v>
      </c>
      <c r="AY28" s="242">
        <v>0</v>
      </c>
      <c r="AZ28" s="242">
        <v>0</v>
      </c>
      <c r="BA28" s="242">
        <v>0</v>
      </c>
      <c r="BB28" s="242">
        <v>0</v>
      </c>
      <c r="BC28" s="242">
        <v>0</v>
      </c>
      <c r="BD28" s="242">
        <f>'[2]2'!BH26/1.18</f>
        <v>0</v>
      </c>
      <c r="BE28" s="242">
        <v>0</v>
      </c>
      <c r="BF28" s="242">
        <v>0</v>
      </c>
      <c r="BG28" s="242">
        <v>2</v>
      </c>
      <c r="BH28" s="242">
        <v>0</v>
      </c>
      <c r="BI28" s="242">
        <v>0</v>
      </c>
      <c r="BJ28" s="242">
        <v>0</v>
      </c>
      <c r="BK28" s="242">
        <v>0</v>
      </c>
      <c r="BL28" s="242">
        <v>0</v>
      </c>
      <c r="BM28" s="242">
        <v>0</v>
      </c>
      <c r="BN28" s="242">
        <v>0</v>
      </c>
      <c r="BO28" s="242">
        <v>0</v>
      </c>
      <c r="BP28" s="242">
        <v>0</v>
      </c>
      <c r="BQ28" s="242">
        <v>0</v>
      </c>
      <c r="BR28" s="242">
        <f>'[2]2'!BV26/1.18</f>
        <v>0</v>
      </c>
      <c r="BS28" s="242">
        <v>0</v>
      </c>
      <c r="BT28" s="242">
        <v>0</v>
      </c>
      <c r="BU28" s="242">
        <v>0</v>
      </c>
      <c r="BV28" s="242">
        <v>0</v>
      </c>
      <c r="BW28" s="242">
        <v>0</v>
      </c>
      <c r="BX28" s="242">
        <v>0</v>
      </c>
      <c r="BY28" s="242">
        <v>0</v>
      </c>
      <c r="BZ28" s="242">
        <v>0</v>
      </c>
      <c r="CA28" s="242">
        <v>0</v>
      </c>
      <c r="CB28" s="242">
        <v>0</v>
      </c>
      <c r="CC28" s="242">
        <v>0</v>
      </c>
      <c r="CD28" s="242">
        <v>0</v>
      </c>
      <c r="CE28" s="242">
        <v>0</v>
      </c>
      <c r="CF28" s="242">
        <v>0</v>
      </c>
      <c r="CG28" s="242">
        <v>0</v>
      </c>
      <c r="CH28" s="242">
        <v>0</v>
      </c>
      <c r="CI28" s="242">
        <v>0</v>
      </c>
      <c r="CJ28" s="242">
        <v>0</v>
      </c>
      <c r="CK28" s="242">
        <v>0</v>
      </c>
      <c r="CL28" s="242">
        <f>SUM(T28,AH28,AV28)</f>
        <v>0</v>
      </c>
      <c r="CM28" s="242">
        <f>SUM(U28,AI28,AW28,BK28,BY28)</f>
        <v>15.070833333333333</v>
      </c>
      <c r="CN28" s="242">
        <f>SUM(V28,AJ28,AX28)</f>
        <v>0</v>
      </c>
      <c r="CO28" s="242">
        <f>SUM(W28,AK28,AY28)</f>
        <v>0</v>
      </c>
      <c r="CP28" s="242">
        <f>SUM(X28,AL28,AZ28)</f>
        <v>2</v>
      </c>
      <c r="CQ28" s="242">
        <f>SUM(Y28,AM28,BA28)</f>
        <v>0</v>
      </c>
      <c r="CR28" s="242">
        <f>SUM(Z28,AN28,BB28)</f>
        <v>0</v>
      </c>
      <c r="CS28" s="242">
        <f>SUM(AA28,AH28,AV28)</f>
        <v>0</v>
      </c>
      <c r="CT28" s="242">
        <f>SUM(AB28,AP28,BD28)</f>
        <v>0</v>
      </c>
      <c r="CU28" s="242">
        <f>SUM(AC28,AJ28,AX28)</f>
        <v>0</v>
      </c>
      <c r="CV28" s="242">
        <f>SUM(AD28,AK28,AY28)</f>
        <v>0</v>
      </c>
      <c r="CW28" s="242">
        <v>0</v>
      </c>
      <c r="CX28" s="242">
        <f>SUM(AF28,AM28,BA28)</f>
        <v>0</v>
      </c>
      <c r="CY28" s="242">
        <f>SUM(AG28,AN28,BB28)</f>
        <v>0</v>
      </c>
      <c r="CZ28" s="245"/>
    </row>
    <row r="29" spans="1:104" ht="123" customHeight="1">
      <c r="A29" s="137" t="s">
        <v>73</v>
      </c>
      <c r="B29" s="138" t="s">
        <v>74</v>
      </c>
      <c r="C29" s="143" t="s">
        <v>72</v>
      </c>
      <c r="D29" s="242">
        <f>1/1.2</f>
        <v>0.83333333333333337</v>
      </c>
      <c r="E29" s="242">
        <f>'[2]2'!U27/1.18</f>
        <v>0</v>
      </c>
      <c r="F29" s="242">
        <f t="shared" ref="F29:T29" si="14">SUM(F30:F37)</f>
        <v>0</v>
      </c>
      <c r="G29" s="242">
        <f t="shared" si="14"/>
        <v>0</v>
      </c>
      <c r="H29" s="242">
        <f t="shared" si="14"/>
        <v>0</v>
      </c>
      <c r="I29" s="242">
        <f t="shared" si="14"/>
        <v>0</v>
      </c>
      <c r="J29" s="242">
        <f t="shared" si="14"/>
        <v>0</v>
      </c>
      <c r="K29" s="242">
        <f t="shared" si="14"/>
        <v>0</v>
      </c>
      <c r="L29" s="242">
        <f t="shared" si="14"/>
        <v>0</v>
      </c>
      <c r="M29" s="242">
        <f t="shared" si="14"/>
        <v>0</v>
      </c>
      <c r="N29" s="242">
        <f t="shared" si="14"/>
        <v>0</v>
      </c>
      <c r="O29" s="242">
        <f t="shared" si="14"/>
        <v>0</v>
      </c>
      <c r="P29" s="242">
        <f t="shared" si="14"/>
        <v>0</v>
      </c>
      <c r="Q29" s="242">
        <f t="shared" si="14"/>
        <v>0</v>
      </c>
      <c r="R29" s="242">
        <f t="shared" si="14"/>
        <v>0</v>
      </c>
      <c r="S29" s="242">
        <f t="shared" si="14"/>
        <v>0</v>
      </c>
      <c r="T29" s="242">
        <f t="shared" si="14"/>
        <v>0</v>
      </c>
      <c r="U29" s="242">
        <v>0</v>
      </c>
      <c r="V29" s="242">
        <v>0</v>
      </c>
      <c r="W29" s="242">
        <f>SUM(W30:W37)</f>
        <v>0</v>
      </c>
      <c r="X29" s="242">
        <f>SUM(X30:X37)</f>
        <v>0</v>
      </c>
      <c r="Y29" s="242">
        <f>SUM(Y30:Y37)</f>
        <v>0</v>
      </c>
      <c r="Z29" s="242">
        <v>0</v>
      </c>
      <c r="AA29" s="242">
        <f>SUM(AA30:AA37)</f>
        <v>0</v>
      </c>
      <c r="AB29" s="242">
        <v>0</v>
      </c>
      <c r="AC29" s="242">
        <f>SUM(AC30:AC37)</f>
        <v>0</v>
      </c>
      <c r="AD29" s="242">
        <f>SUM(AD30:AD37)</f>
        <v>0</v>
      </c>
      <c r="AE29" s="242">
        <f>SUM(AE30:AE37)</f>
        <v>0</v>
      </c>
      <c r="AF29" s="242">
        <f>SUM(AF30:AF37)</f>
        <v>0</v>
      </c>
      <c r="AG29" s="242">
        <v>0</v>
      </c>
      <c r="AH29" s="242">
        <f>SUM(AH30:AH37)</f>
        <v>0</v>
      </c>
      <c r="AI29" s="242">
        <v>0</v>
      </c>
      <c r="AJ29" s="242">
        <v>0</v>
      </c>
      <c r="AK29" s="242">
        <f>SUM(AK30:AK37)</f>
        <v>0</v>
      </c>
      <c r="AL29" s="242">
        <f>SUM(AL30:AL37)</f>
        <v>0</v>
      </c>
      <c r="AM29" s="242">
        <f>SUM(AM30:AM37)</f>
        <v>0</v>
      </c>
      <c r="AN29" s="242">
        <v>0</v>
      </c>
      <c r="AO29" s="242">
        <f>SUM(AO30:AO37)</f>
        <v>0</v>
      </c>
      <c r="AP29" s="242">
        <v>0</v>
      </c>
      <c r="AQ29" s="242">
        <f>SUM(AQ30:AQ37)</f>
        <v>0</v>
      </c>
      <c r="AR29" s="242">
        <f>SUM(AR30:AR37)</f>
        <v>0</v>
      </c>
      <c r="AS29" s="242">
        <f>SUM(AS30:AS37)</f>
        <v>0</v>
      </c>
      <c r="AT29" s="242">
        <f>SUM(AT30:AT37)</f>
        <v>0</v>
      </c>
      <c r="AU29" s="242">
        <v>0</v>
      </c>
      <c r="AV29" s="242">
        <f>SUM(AV30:AV37)</f>
        <v>0</v>
      </c>
      <c r="AW29" s="244">
        <f>1/1.2</f>
        <v>0.83333333333333337</v>
      </c>
      <c r="AX29" s="242">
        <v>0</v>
      </c>
      <c r="AY29" s="242">
        <f>SUM(AY30:AY37)</f>
        <v>0</v>
      </c>
      <c r="AZ29" s="242">
        <f>SUM(AZ30:AZ37)</f>
        <v>0</v>
      </c>
      <c r="BA29" s="242">
        <f>SUM(BA30:BA37)</f>
        <v>0</v>
      </c>
      <c r="BB29" s="242">
        <f>SUM(BB30:BB37)</f>
        <v>0</v>
      </c>
      <c r="BC29" s="242">
        <f>SUM(BC30:BC37)</f>
        <v>0</v>
      </c>
      <c r="BD29" s="242">
        <v>0</v>
      </c>
      <c r="BE29" s="242">
        <v>0</v>
      </c>
      <c r="BF29" s="242">
        <f>SUM(BF30:BF37)</f>
        <v>0</v>
      </c>
      <c r="BG29" s="242">
        <f>SUM(BG30:BG37)</f>
        <v>0</v>
      </c>
      <c r="BH29" s="242">
        <f>SUM(BH30:BH37)</f>
        <v>0</v>
      </c>
      <c r="BI29" s="242">
        <v>0</v>
      </c>
      <c r="BJ29" s="242">
        <f>SUM(BJ30:BJ37)</f>
        <v>0</v>
      </c>
      <c r="BK29" s="242">
        <v>0</v>
      </c>
      <c r="BL29" s="242">
        <v>0</v>
      </c>
      <c r="BM29" s="242">
        <f>SUM(BM30:BM37)</f>
        <v>0</v>
      </c>
      <c r="BN29" s="242">
        <f>SUM(BN30:BN37)</f>
        <v>0</v>
      </c>
      <c r="BO29" s="242">
        <f>SUM(BO30:BO37)</f>
        <v>0</v>
      </c>
      <c r="BP29" s="242">
        <f>SUM(BP30:BP37)</f>
        <v>0</v>
      </c>
      <c r="BQ29" s="242">
        <f>SUM(BQ30:BQ37)</f>
        <v>0</v>
      </c>
      <c r="BR29" s="242">
        <v>0</v>
      </c>
      <c r="BS29" s="242">
        <v>0</v>
      </c>
      <c r="BT29" s="242">
        <f>SUM(BT30:BT37)</f>
        <v>0</v>
      </c>
      <c r="BU29" s="242">
        <f>SUM(BU30:BU37)</f>
        <v>0</v>
      </c>
      <c r="BV29" s="242">
        <f>SUM(BV30:BV37)</f>
        <v>0</v>
      </c>
      <c r="BW29" s="242">
        <v>0</v>
      </c>
      <c r="BX29" s="242">
        <f>SUM(BX30:BX37)</f>
        <v>0</v>
      </c>
      <c r="BY29" s="242">
        <v>0</v>
      </c>
      <c r="BZ29" s="242">
        <v>0</v>
      </c>
      <c r="CA29" s="242">
        <v>0</v>
      </c>
      <c r="CB29" s="242">
        <v>0</v>
      </c>
      <c r="CC29" s="242">
        <f>SUM(CC30:CC37)</f>
        <v>0</v>
      </c>
      <c r="CD29" s="242">
        <f>SUM(CD30:CD37)</f>
        <v>0</v>
      </c>
      <c r="CE29" s="242">
        <f>SUM(CE30:CE37)</f>
        <v>0</v>
      </c>
      <c r="CF29" s="242">
        <v>0</v>
      </c>
      <c r="CG29" s="242">
        <f t="shared" ref="CG29:CL29" si="15">SUM(CG30:CG37)</f>
        <v>0</v>
      </c>
      <c r="CH29" s="242">
        <f t="shared" si="15"/>
        <v>0</v>
      </c>
      <c r="CI29" s="242">
        <f t="shared" si="15"/>
        <v>0</v>
      </c>
      <c r="CJ29" s="242">
        <f t="shared" si="15"/>
        <v>0</v>
      </c>
      <c r="CK29" s="242">
        <f t="shared" si="15"/>
        <v>0</v>
      </c>
      <c r="CL29" s="242">
        <f t="shared" si="15"/>
        <v>0</v>
      </c>
      <c r="CM29" s="242">
        <f>SUM(U29,AI29,AW29,BK29,BY29)</f>
        <v>0.83333333333333337</v>
      </c>
      <c r="CN29" s="242">
        <f>SUM(V29,AJ29,AX29)</f>
        <v>0</v>
      </c>
      <c r="CO29" s="242">
        <f>SUM(CO30:CO37)</f>
        <v>0</v>
      </c>
      <c r="CP29" s="242">
        <f>SUM(CP30:CP37)</f>
        <v>0</v>
      </c>
      <c r="CQ29" s="242">
        <f>SUM(CQ30:CQ37)</f>
        <v>0</v>
      </c>
      <c r="CR29" s="242">
        <f>SUM(CR30:CR37)</f>
        <v>0</v>
      </c>
      <c r="CS29" s="242">
        <f>SUM(CS30:CS34)</f>
        <v>0</v>
      </c>
      <c r="CT29" s="242">
        <v>0</v>
      </c>
      <c r="CU29" s="242">
        <v>0</v>
      </c>
      <c r="CV29" s="242">
        <f>SUM(CV30:CV37)</f>
        <v>0</v>
      </c>
      <c r="CW29" s="242">
        <f>SUM(CW30:CW37)</f>
        <v>0</v>
      </c>
      <c r="CX29" s="242">
        <f>SUM(CX30:CX37)</f>
        <v>0</v>
      </c>
      <c r="CY29" s="242">
        <v>0</v>
      </c>
      <c r="CZ29" s="241"/>
    </row>
    <row r="30" spans="1:104" ht="128.25" customHeight="1">
      <c r="A30" s="137" t="s">
        <v>257</v>
      </c>
      <c r="B30" s="146" t="s">
        <v>80</v>
      </c>
      <c r="C30" s="143" t="s">
        <v>72</v>
      </c>
      <c r="D30" s="242">
        <f>6.178/1.2</f>
        <v>5.1483333333333334</v>
      </c>
      <c r="E30" s="242">
        <f>'[2]2'!U28/1.18</f>
        <v>0</v>
      </c>
      <c r="F30" s="242">
        <v>0</v>
      </c>
      <c r="G30" s="242">
        <v>0</v>
      </c>
      <c r="H30" s="242">
        <v>0</v>
      </c>
      <c r="I30" s="242">
        <v>0</v>
      </c>
      <c r="J30" s="242">
        <v>0</v>
      </c>
      <c r="K30" s="242">
        <v>0</v>
      </c>
      <c r="L30" s="242">
        <v>0</v>
      </c>
      <c r="M30" s="242">
        <v>0</v>
      </c>
      <c r="N30" s="242">
        <v>0</v>
      </c>
      <c r="O30" s="242">
        <v>0</v>
      </c>
      <c r="P30" s="242">
        <v>0</v>
      </c>
      <c r="Q30" s="242">
        <v>0</v>
      </c>
      <c r="R30" s="242">
        <v>0</v>
      </c>
      <c r="S30" s="242">
        <v>0</v>
      </c>
      <c r="T30" s="242">
        <v>0</v>
      </c>
      <c r="U30" s="242">
        <v>0</v>
      </c>
      <c r="V30" s="242">
        <v>0</v>
      </c>
      <c r="W30" s="242">
        <v>0</v>
      </c>
      <c r="X30" s="242">
        <v>0</v>
      </c>
      <c r="Y30" s="242">
        <v>0</v>
      </c>
      <c r="Z30" s="242">
        <v>0</v>
      </c>
      <c r="AA30" s="242">
        <v>0</v>
      </c>
      <c r="AB30" s="242">
        <v>0</v>
      </c>
      <c r="AC30" s="242">
        <v>0</v>
      </c>
      <c r="AD30" s="242">
        <v>0</v>
      </c>
      <c r="AE30" s="242">
        <v>0</v>
      </c>
      <c r="AF30" s="242">
        <v>0</v>
      </c>
      <c r="AG30" s="242">
        <v>0</v>
      </c>
      <c r="AH30" s="242">
        <v>0</v>
      </c>
      <c r="AI30" s="242">
        <v>0</v>
      </c>
      <c r="AJ30" s="242">
        <v>0</v>
      </c>
      <c r="AK30" s="242">
        <v>0</v>
      </c>
      <c r="AL30" s="242">
        <v>0</v>
      </c>
      <c r="AM30" s="242">
        <v>0</v>
      </c>
      <c r="AN30" s="242">
        <v>0</v>
      </c>
      <c r="AO30" s="242">
        <v>0</v>
      </c>
      <c r="AP30" s="242">
        <v>0</v>
      </c>
      <c r="AQ30" s="242">
        <v>0</v>
      </c>
      <c r="AR30" s="242">
        <v>0</v>
      </c>
      <c r="AS30" s="242">
        <v>0</v>
      </c>
      <c r="AT30" s="242">
        <v>0</v>
      </c>
      <c r="AU30" s="242">
        <v>0</v>
      </c>
      <c r="AV30" s="242">
        <v>0</v>
      </c>
      <c r="AW30" s="242">
        <v>0</v>
      </c>
      <c r="AX30" s="242">
        <v>0</v>
      </c>
      <c r="AY30" s="242">
        <v>0</v>
      </c>
      <c r="AZ30" s="242">
        <v>0</v>
      </c>
      <c r="BA30" s="242">
        <v>0</v>
      </c>
      <c r="BB30" s="242">
        <v>0</v>
      </c>
      <c r="BC30" s="242">
        <v>0</v>
      </c>
      <c r="BD30" s="242">
        <v>0</v>
      </c>
      <c r="BE30" s="242">
        <v>0</v>
      </c>
      <c r="BF30" s="242">
        <v>0</v>
      </c>
      <c r="BG30" s="242">
        <v>0</v>
      </c>
      <c r="BH30" s="242">
        <v>0</v>
      </c>
      <c r="BI30" s="242">
        <v>0</v>
      </c>
      <c r="BJ30" s="242">
        <v>0</v>
      </c>
      <c r="BK30" s="244">
        <f>6.178/1.2</f>
        <v>5.1483333333333334</v>
      </c>
      <c r="BL30" s="242">
        <v>0</v>
      </c>
      <c r="BM30" s="242">
        <v>0</v>
      </c>
      <c r="BN30" s="242">
        <v>0</v>
      </c>
      <c r="BO30" s="242">
        <v>0</v>
      </c>
      <c r="BP30" s="242">
        <v>0</v>
      </c>
      <c r="BQ30" s="242">
        <v>0</v>
      </c>
      <c r="BR30" s="242">
        <v>0</v>
      </c>
      <c r="BS30" s="242">
        <v>0</v>
      </c>
      <c r="BT30" s="242">
        <v>0</v>
      </c>
      <c r="BU30" s="242">
        <v>0</v>
      </c>
      <c r="BV30" s="242">
        <v>0</v>
      </c>
      <c r="BW30" s="242">
        <v>0</v>
      </c>
      <c r="BX30" s="242">
        <v>0</v>
      </c>
      <c r="BY30" s="242">
        <v>0</v>
      </c>
      <c r="BZ30" s="242">
        <v>0</v>
      </c>
      <c r="CA30" s="242">
        <v>0</v>
      </c>
      <c r="CB30" s="242">
        <v>0</v>
      </c>
      <c r="CC30" s="242">
        <v>0</v>
      </c>
      <c r="CD30" s="242">
        <v>0</v>
      </c>
      <c r="CE30" s="242">
        <v>0</v>
      </c>
      <c r="CF30" s="242">
        <v>0</v>
      </c>
      <c r="CG30" s="242">
        <v>0</v>
      </c>
      <c r="CH30" s="242">
        <v>0</v>
      </c>
      <c r="CI30" s="242">
        <v>0</v>
      </c>
      <c r="CJ30" s="242">
        <v>0</v>
      </c>
      <c r="CK30" s="242">
        <v>0</v>
      </c>
      <c r="CL30" s="242">
        <f t="shared" ref="CL30:CL37" si="16">SUM(T30,AH30,AV30)</f>
        <v>0</v>
      </c>
      <c r="CM30" s="242">
        <f t="shared" ref="CM30:CM44" si="17">SUM(U30,AI30,AW30,BK30,BY30)</f>
        <v>5.1483333333333334</v>
      </c>
      <c r="CN30" s="242">
        <f t="shared" ref="CN30:CT44" si="18">SUM(V30,AJ30,AX30)</f>
        <v>0</v>
      </c>
      <c r="CO30" s="242">
        <f t="shared" si="18"/>
        <v>0</v>
      </c>
      <c r="CP30" s="242">
        <f t="shared" si="18"/>
        <v>0</v>
      </c>
      <c r="CQ30" s="242">
        <f t="shared" si="18"/>
        <v>0</v>
      </c>
      <c r="CR30" s="242">
        <f t="shared" si="18"/>
        <v>0</v>
      </c>
      <c r="CS30" s="242">
        <f t="shared" ref="CS30:CS37" si="19">SUM(AA30,AH30,AV30)</f>
        <v>0</v>
      </c>
      <c r="CT30" s="242">
        <f t="shared" ref="CT30:CT36" si="20">SUM(AB30,AP30,BD30)</f>
        <v>0</v>
      </c>
      <c r="CU30" s="242">
        <f t="shared" ref="CU30:CY37" si="21">SUM(AC30,AJ30,AX30)</f>
        <v>0</v>
      </c>
      <c r="CV30" s="242">
        <f t="shared" si="21"/>
        <v>0</v>
      </c>
      <c r="CW30" s="242">
        <f t="shared" si="21"/>
        <v>0</v>
      </c>
      <c r="CX30" s="242">
        <f t="shared" si="21"/>
        <v>0</v>
      </c>
      <c r="CY30" s="242">
        <f t="shared" si="21"/>
        <v>0</v>
      </c>
      <c r="CZ30" s="241"/>
    </row>
    <row r="31" spans="1:104" ht="120.75" customHeight="1">
      <c r="A31" s="137" t="s">
        <v>258</v>
      </c>
      <c r="B31" s="146" t="s">
        <v>82</v>
      </c>
      <c r="C31" s="143" t="s">
        <v>75</v>
      </c>
      <c r="D31" s="242">
        <f>0.057/1.2</f>
        <v>4.7500000000000001E-2</v>
      </c>
      <c r="E31" s="242">
        <f>'[2]2'!U29/1.18</f>
        <v>0</v>
      </c>
      <c r="F31" s="242">
        <v>0</v>
      </c>
      <c r="G31" s="242">
        <v>0</v>
      </c>
      <c r="H31" s="242">
        <v>0</v>
      </c>
      <c r="I31" s="242">
        <v>0</v>
      </c>
      <c r="J31" s="242">
        <v>0</v>
      </c>
      <c r="K31" s="242">
        <v>0</v>
      </c>
      <c r="L31" s="242">
        <v>0</v>
      </c>
      <c r="M31" s="242">
        <v>0</v>
      </c>
      <c r="N31" s="242">
        <v>0</v>
      </c>
      <c r="O31" s="242">
        <v>0</v>
      </c>
      <c r="P31" s="242">
        <v>0</v>
      </c>
      <c r="Q31" s="242">
        <v>0</v>
      </c>
      <c r="R31" s="242">
        <v>0</v>
      </c>
      <c r="S31" s="242">
        <v>0</v>
      </c>
      <c r="T31" s="242">
        <v>0</v>
      </c>
      <c r="U31" s="242">
        <v>0</v>
      </c>
      <c r="V31" s="242">
        <v>0</v>
      </c>
      <c r="W31" s="242">
        <v>0</v>
      </c>
      <c r="X31" s="242">
        <v>0</v>
      </c>
      <c r="Y31" s="242">
        <v>0</v>
      </c>
      <c r="Z31" s="242">
        <v>0</v>
      </c>
      <c r="AA31" s="242">
        <v>0</v>
      </c>
      <c r="AB31" s="242">
        <v>0</v>
      </c>
      <c r="AC31" s="242">
        <v>0</v>
      </c>
      <c r="AD31" s="242">
        <v>0</v>
      </c>
      <c r="AE31" s="242">
        <v>0</v>
      </c>
      <c r="AF31" s="242">
        <v>0</v>
      </c>
      <c r="AG31" s="242">
        <v>0</v>
      </c>
      <c r="AH31" s="242">
        <v>0</v>
      </c>
      <c r="AI31" s="242">
        <v>0</v>
      </c>
      <c r="AJ31" s="242">
        <v>0</v>
      </c>
      <c r="AK31" s="242">
        <v>0</v>
      </c>
      <c r="AL31" s="242">
        <v>0</v>
      </c>
      <c r="AM31" s="242">
        <v>0</v>
      </c>
      <c r="AN31" s="242">
        <v>0</v>
      </c>
      <c r="AO31" s="242">
        <v>0</v>
      </c>
      <c r="AP31" s="242">
        <f>'[2]2'!BA29/1.18</f>
        <v>0</v>
      </c>
      <c r="AQ31" s="242">
        <v>0</v>
      </c>
      <c r="AR31" s="242">
        <v>0</v>
      </c>
      <c r="AS31" s="242">
        <v>0</v>
      </c>
      <c r="AT31" s="242">
        <v>0</v>
      </c>
      <c r="AU31" s="242">
        <v>0</v>
      </c>
      <c r="AV31" s="242">
        <v>0</v>
      </c>
      <c r="AW31" s="242">
        <v>0</v>
      </c>
      <c r="AX31" s="242">
        <v>0</v>
      </c>
      <c r="AY31" s="242">
        <v>0</v>
      </c>
      <c r="AZ31" s="242">
        <v>0</v>
      </c>
      <c r="BA31" s="242">
        <v>0</v>
      </c>
      <c r="BB31" s="242">
        <v>0</v>
      </c>
      <c r="BC31" s="242">
        <v>0</v>
      </c>
      <c r="BD31" s="242">
        <v>0</v>
      </c>
      <c r="BE31" s="242">
        <v>0</v>
      </c>
      <c r="BF31" s="242">
        <v>0</v>
      </c>
      <c r="BG31" s="242">
        <v>0</v>
      </c>
      <c r="BH31" s="242">
        <v>0</v>
      </c>
      <c r="BI31" s="242">
        <v>0</v>
      </c>
      <c r="BJ31" s="242">
        <v>0</v>
      </c>
      <c r="BK31" s="244">
        <f>0.057/1.2</f>
        <v>4.7500000000000001E-2</v>
      </c>
      <c r="BL31" s="242">
        <v>0</v>
      </c>
      <c r="BM31" s="242">
        <v>0</v>
      </c>
      <c r="BN31" s="242">
        <v>0</v>
      </c>
      <c r="BO31" s="242">
        <v>0</v>
      </c>
      <c r="BP31" s="242">
        <v>0</v>
      </c>
      <c r="BQ31" s="242">
        <v>0</v>
      </c>
      <c r="BR31" s="242">
        <v>0</v>
      </c>
      <c r="BS31" s="242">
        <v>0</v>
      </c>
      <c r="BT31" s="242">
        <v>0</v>
      </c>
      <c r="BU31" s="242">
        <v>0</v>
      </c>
      <c r="BV31" s="242">
        <v>0</v>
      </c>
      <c r="BW31" s="242">
        <v>0</v>
      </c>
      <c r="BX31" s="242">
        <v>0</v>
      </c>
      <c r="BY31" s="242">
        <v>0</v>
      </c>
      <c r="BZ31" s="242">
        <v>0</v>
      </c>
      <c r="CA31" s="242">
        <v>0</v>
      </c>
      <c r="CB31" s="242">
        <v>0</v>
      </c>
      <c r="CC31" s="242">
        <v>0</v>
      </c>
      <c r="CD31" s="242">
        <v>0</v>
      </c>
      <c r="CE31" s="242">
        <v>0</v>
      </c>
      <c r="CF31" s="242">
        <v>0</v>
      </c>
      <c r="CG31" s="242">
        <v>0</v>
      </c>
      <c r="CH31" s="242">
        <v>0</v>
      </c>
      <c r="CI31" s="242">
        <v>0</v>
      </c>
      <c r="CJ31" s="242">
        <v>0</v>
      </c>
      <c r="CK31" s="242">
        <v>0</v>
      </c>
      <c r="CL31" s="242">
        <f t="shared" si="16"/>
        <v>0</v>
      </c>
      <c r="CM31" s="242">
        <f t="shared" si="17"/>
        <v>4.7500000000000001E-2</v>
      </c>
      <c r="CN31" s="242">
        <f t="shared" si="18"/>
        <v>0</v>
      </c>
      <c r="CO31" s="242">
        <f t="shared" si="18"/>
        <v>0</v>
      </c>
      <c r="CP31" s="242">
        <f t="shared" si="18"/>
        <v>0</v>
      </c>
      <c r="CQ31" s="242">
        <f t="shared" si="18"/>
        <v>0</v>
      </c>
      <c r="CR31" s="242">
        <f t="shared" si="18"/>
        <v>0</v>
      </c>
      <c r="CS31" s="242">
        <f t="shared" si="19"/>
        <v>0</v>
      </c>
      <c r="CT31" s="242">
        <f t="shared" si="20"/>
        <v>0</v>
      </c>
      <c r="CU31" s="242">
        <f t="shared" si="21"/>
        <v>0</v>
      </c>
      <c r="CV31" s="242">
        <f t="shared" si="21"/>
        <v>0</v>
      </c>
      <c r="CW31" s="242">
        <f t="shared" si="21"/>
        <v>0</v>
      </c>
      <c r="CX31" s="242">
        <f t="shared" si="21"/>
        <v>0</v>
      </c>
      <c r="CY31" s="242">
        <f t="shared" si="21"/>
        <v>0</v>
      </c>
      <c r="CZ31" s="198"/>
    </row>
    <row r="32" spans="1:104" ht="102.75" customHeight="1">
      <c r="A32" s="137" t="s">
        <v>259</v>
      </c>
      <c r="B32" s="146" t="s">
        <v>83</v>
      </c>
      <c r="C32" s="143" t="s">
        <v>75</v>
      </c>
      <c r="D32" s="242">
        <f>0.071/1.2</f>
        <v>5.9166666666666666E-2</v>
      </c>
      <c r="E32" s="242">
        <f>'[2]2'!U30/1.18</f>
        <v>0</v>
      </c>
      <c r="F32" s="242">
        <v>0</v>
      </c>
      <c r="G32" s="242">
        <v>0</v>
      </c>
      <c r="H32" s="242">
        <v>0</v>
      </c>
      <c r="I32" s="242">
        <v>0</v>
      </c>
      <c r="J32" s="242">
        <v>0</v>
      </c>
      <c r="K32" s="242">
        <v>0</v>
      </c>
      <c r="L32" s="242">
        <v>0</v>
      </c>
      <c r="M32" s="242">
        <v>0</v>
      </c>
      <c r="N32" s="242">
        <v>0</v>
      </c>
      <c r="O32" s="242">
        <v>0</v>
      </c>
      <c r="P32" s="242">
        <v>0</v>
      </c>
      <c r="Q32" s="242">
        <v>0</v>
      </c>
      <c r="R32" s="242">
        <v>0</v>
      </c>
      <c r="S32" s="242">
        <v>0</v>
      </c>
      <c r="T32" s="242">
        <v>0</v>
      </c>
      <c r="U32" s="242">
        <v>0</v>
      </c>
      <c r="V32" s="242">
        <v>0</v>
      </c>
      <c r="W32" s="242">
        <v>0</v>
      </c>
      <c r="X32" s="242">
        <v>0</v>
      </c>
      <c r="Y32" s="242">
        <v>0</v>
      </c>
      <c r="Z32" s="242">
        <v>0</v>
      </c>
      <c r="AA32" s="242">
        <v>0</v>
      </c>
      <c r="AB32" s="242">
        <v>0</v>
      </c>
      <c r="AC32" s="242">
        <v>0</v>
      </c>
      <c r="AD32" s="242">
        <v>0</v>
      </c>
      <c r="AE32" s="242">
        <v>0</v>
      </c>
      <c r="AF32" s="242">
        <v>0</v>
      </c>
      <c r="AG32" s="242">
        <v>0</v>
      </c>
      <c r="AH32" s="242">
        <v>0</v>
      </c>
      <c r="AI32" s="242">
        <v>0</v>
      </c>
      <c r="AJ32" s="242">
        <v>0</v>
      </c>
      <c r="AK32" s="242">
        <v>0</v>
      </c>
      <c r="AL32" s="242">
        <v>0</v>
      </c>
      <c r="AM32" s="242">
        <v>0</v>
      </c>
      <c r="AN32" s="242">
        <v>0</v>
      </c>
      <c r="AO32" s="242">
        <v>0</v>
      </c>
      <c r="AP32" s="242">
        <v>0</v>
      </c>
      <c r="AQ32" s="242">
        <v>0</v>
      </c>
      <c r="AR32" s="242">
        <v>0</v>
      </c>
      <c r="AS32" s="242">
        <v>0</v>
      </c>
      <c r="AT32" s="242">
        <v>0</v>
      </c>
      <c r="AU32" s="242">
        <v>0</v>
      </c>
      <c r="AV32" s="242">
        <v>0</v>
      </c>
      <c r="AW32" s="242">
        <v>0</v>
      </c>
      <c r="AX32" s="242">
        <v>0</v>
      </c>
      <c r="AY32" s="242">
        <v>0</v>
      </c>
      <c r="AZ32" s="242">
        <v>0</v>
      </c>
      <c r="BA32" s="242">
        <v>0</v>
      </c>
      <c r="BB32" s="242">
        <v>0</v>
      </c>
      <c r="BC32" s="242">
        <v>0</v>
      </c>
      <c r="BD32" s="242">
        <f>'[2]2'!BH30/1.18</f>
        <v>0</v>
      </c>
      <c r="BE32" s="242">
        <v>0</v>
      </c>
      <c r="BF32" s="242">
        <v>0</v>
      </c>
      <c r="BG32" s="242">
        <v>0</v>
      </c>
      <c r="BH32" s="242">
        <v>0</v>
      </c>
      <c r="BI32" s="242">
        <v>0</v>
      </c>
      <c r="BJ32" s="242">
        <v>0</v>
      </c>
      <c r="BK32" s="244">
        <f>0.071/1.2</f>
        <v>5.9166666666666666E-2</v>
      </c>
      <c r="BL32" s="242">
        <v>0</v>
      </c>
      <c r="BM32" s="242">
        <v>0</v>
      </c>
      <c r="BN32" s="242">
        <v>0</v>
      </c>
      <c r="BO32" s="242">
        <v>0</v>
      </c>
      <c r="BP32" s="242">
        <v>0</v>
      </c>
      <c r="BQ32" s="242">
        <v>0</v>
      </c>
      <c r="BR32" s="242">
        <f>'[2]2'!BV30/1.18</f>
        <v>0</v>
      </c>
      <c r="BS32" s="242">
        <v>0</v>
      </c>
      <c r="BT32" s="242">
        <v>0</v>
      </c>
      <c r="BU32" s="242">
        <v>0</v>
      </c>
      <c r="BV32" s="242">
        <v>0</v>
      </c>
      <c r="BW32" s="242">
        <v>0</v>
      </c>
      <c r="BX32" s="242">
        <v>0</v>
      </c>
      <c r="BY32" s="242">
        <v>0</v>
      </c>
      <c r="BZ32" s="242">
        <v>0</v>
      </c>
      <c r="CA32" s="242">
        <v>0</v>
      </c>
      <c r="CB32" s="242">
        <v>0</v>
      </c>
      <c r="CC32" s="242">
        <v>0</v>
      </c>
      <c r="CD32" s="242">
        <v>0</v>
      </c>
      <c r="CE32" s="242">
        <v>0</v>
      </c>
      <c r="CF32" s="242">
        <v>0</v>
      </c>
      <c r="CG32" s="242">
        <v>0</v>
      </c>
      <c r="CH32" s="242">
        <v>0</v>
      </c>
      <c r="CI32" s="242">
        <v>0</v>
      </c>
      <c r="CJ32" s="242">
        <v>0</v>
      </c>
      <c r="CK32" s="242">
        <v>0</v>
      </c>
      <c r="CL32" s="242">
        <f t="shared" si="16"/>
        <v>0</v>
      </c>
      <c r="CM32" s="242">
        <f t="shared" si="17"/>
        <v>5.9166666666666666E-2</v>
      </c>
      <c r="CN32" s="242">
        <f t="shared" si="18"/>
        <v>0</v>
      </c>
      <c r="CO32" s="242">
        <f t="shared" si="18"/>
        <v>0</v>
      </c>
      <c r="CP32" s="242">
        <f t="shared" si="18"/>
        <v>0</v>
      </c>
      <c r="CQ32" s="242">
        <f t="shared" si="18"/>
        <v>0</v>
      </c>
      <c r="CR32" s="242">
        <f t="shared" si="18"/>
        <v>0</v>
      </c>
      <c r="CS32" s="242">
        <f t="shared" si="19"/>
        <v>0</v>
      </c>
      <c r="CT32" s="242">
        <v>0</v>
      </c>
      <c r="CU32" s="242">
        <v>0</v>
      </c>
      <c r="CV32" s="242">
        <f t="shared" si="21"/>
        <v>0</v>
      </c>
      <c r="CW32" s="242">
        <f t="shared" si="21"/>
        <v>0</v>
      </c>
      <c r="CX32" s="242">
        <f t="shared" si="21"/>
        <v>0</v>
      </c>
      <c r="CY32" s="242">
        <f t="shared" si="21"/>
        <v>0</v>
      </c>
      <c r="CZ32" s="246"/>
    </row>
    <row r="33" spans="1:104" ht="99" customHeight="1">
      <c r="A33" s="137" t="s">
        <v>260</v>
      </c>
      <c r="B33" s="146" t="s">
        <v>85</v>
      </c>
      <c r="C33" s="143" t="s">
        <v>86</v>
      </c>
      <c r="D33" s="242">
        <f>'[2]2'!T31/1.2</f>
        <v>3.9120833333333334E-2</v>
      </c>
      <c r="E33" s="242">
        <f>'[2]2'!U31/1.18</f>
        <v>0</v>
      </c>
      <c r="F33" s="242">
        <v>0</v>
      </c>
      <c r="G33" s="242">
        <v>0</v>
      </c>
      <c r="H33" s="242">
        <v>0</v>
      </c>
      <c r="I33" s="242">
        <v>0</v>
      </c>
      <c r="J33" s="242">
        <v>0</v>
      </c>
      <c r="K33" s="242">
        <v>0</v>
      </c>
      <c r="L33" s="242">
        <v>0</v>
      </c>
      <c r="M33" s="242">
        <v>0</v>
      </c>
      <c r="N33" s="242">
        <v>0</v>
      </c>
      <c r="O33" s="242">
        <v>0</v>
      </c>
      <c r="P33" s="242">
        <v>0</v>
      </c>
      <c r="Q33" s="242">
        <v>0</v>
      </c>
      <c r="R33" s="242">
        <v>0</v>
      </c>
      <c r="S33" s="242">
        <v>0</v>
      </c>
      <c r="T33" s="242">
        <v>0</v>
      </c>
      <c r="U33" s="242">
        <v>0</v>
      </c>
      <c r="V33" s="242">
        <v>0</v>
      </c>
      <c r="W33" s="242">
        <v>0</v>
      </c>
      <c r="X33" s="242">
        <v>0</v>
      </c>
      <c r="Y33" s="242">
        <v>0</v>
      </c>
      <c r="Z33" s="242">
        <v>0</v>
      </c>
      <c r="AA33" s="242">
        <v>0</v>
      </c>
      <c r="AB33" s="242">
        <v>0</v>
      </c>
      <c r="AC33" s="242">
        <v>0</v>
      </c>
      <c r="AD33" s="242">
        <v>0</v>
      </c>
      <c r="AE33" s="242">
        <v>0</v>
      </c>
      <c r="AF33" s="242">
        <v>0</v>
      </c>
      <c r="AG33" s="242">
        <v>0</v>
      </c>
      <c r="AH33" s="242">
        <v>0</v>
      </c>
      <c r="AI33" s="242">
        <v>0</v>
      </c>
      <c r="AJ33" s="242">
        <v>0</v>
      </c>
      <c r="AK33" s="242">
        <v>0</v>
      </c>
      <c r="AL33" s="242">
        <v>0</v>
      </c>
      <c r="AM33" s="242">
        <v>0</v>
      </c>
      <c r="AN33" s="242">
        <v>0</v>
      </c>
      <c r="AO33" s="242">
        <v>0</v>
      </c>
      <c r="AP33" s="242">
        <v>0</v>
      </c>
      <c r="AQ33" s="242">
        <v>0</v>
      </c>
      <c r="AR33" s="242">
        <v>0</v>
      </c>
      <c r="AS33" s="242">
        <v>0</v>
      </c>
      <c r="AT33" s="242">
        <v>0</v>
      </c>
      <c r="AU33" s="242">
        <v>0</v>
      </c>
      <c r="AV33" s="242">
        <v>0</v>
      </c>
      <c r="AW33" s="242">
        <v>0</v>
      </c>
      <c r="AX33" s="242">
        <v>0</v>
      </c>
      <c r="AY33" s="242">
        <v>0</v>
      </c>
      <c r="AZ33" s="242">
        <v>0</v>
      </c>
      <c r="BA33" s="242">
        <v>0</v>
      </c>
      <c r="BB33" s="242">
        <v>0</v>
      </c>
      <c r="BC33" s="242">
        <v>0</v>
      </c>
      <c r="BD33" s="242">
        <v>0</v>
      </c>
      <c r="BE33" s="242">
        <v>0</v>
      </c>
      <c r="BF33" s="242">
        <v>0</v>
      </c>
      <c r="BG33" s="242">
        <v>0</v>
      </c>
      <c r="BH33" s="242">
        <v>0</v>
      </c>
      <c r="BI33" s="242">
        <v>0</v>
      </c>
      <c r="BJ33" s="242">
        <v>0</v>
      </c>
      <c r="BK33" s="244">
        <f>0.047/1.2</f>
        <v>3.9166666666666669E-2</v>
      </c>
      <c r="BL33" s="242">
        <v>0</v>
      </c>
      <c r="BM33" s="242">
        <v>0</v>
      </c>
      <c r="BN33" s="242">
        <v>0</v>
      </c>
      <c r="BO33" s="242">
        <v>0</v>
      </c>
      <c r="BP33" s="242">
        <v>0</v>
      </c>
      <c r="BQ33" s="242">
        <v>0</v>
      </c>
      <c r="BR33" s="242">
        <v>0</v>
      </c>
      <c r="BS33" s="242">
        <v>0</v>
      </c>
      <c r="BT33" s="242">
        <v>0</v>
      </c>
      <c r="BU33" s="242">
        <v>0</v>
      </c>
      <c r="BV33" s="242">
        <v>0</v>
      </c>
      <c r="BW33" s="242">
        <v>0</v>
      </c>
      <c r="BX33" s="242">
        <v>0</v>
      </c>
      <c r="BY33" s="242">
        <v>0</v>
      </c>
      <c r="BZ33" s="242">
        <v>0</v>
      </c>
      <c r="CA33" s="242">
        <v>0</v>
      </c>
      <c r="CB33" s="242">
        <v>0</v>
      </c>
      <c r="CC33" s="242">
        <v>0</v>
      </c>
      <c r="CD33" s="242">
        <v>0</v>
      </c>
      <c r="CE33" s="242">
        <v>0</v>
      </c>
      <c r="CF33" s="242">
        <v>0</v>
      </c>
      <c r="CG33" s="242">
        <v>0</v>
      </c>
      <c r="CH33" s="242">
        <v>0</v>
      </c>
      <c r="CI33" s="242">
        <v>0</v>
      </c>
      <c r="CJ33" s="242">
        <v>0</v>
      </c>
      <c r="CK33" s="242">
        <v>0</v>
      </c>
      <c r="CL33" s="242">
        <f t="shared" si="16"/>
        <v>0</v>
      </c>
      <c r="CM33" s="242">
        <f t="shared" si="17"/>
        <v>3.9166666666666669E-2</v>
      </c>
      <c r="CN33" s="242">
        <f t="shared" si="18"/>
        <v>0</v>
      </c>
      <c r="CO33" s="242">
        <f t="shared" si="18"/>
        <v>0</v>
      </c>
      <c r="CP33" s="242">
        <f t="shared" si="18"/>
        <v>0</v>
      </c>
      <c r="CQ33" s="242">
        <f t="shared" si="18"/>
        <v>0</v>
      </c>
      <c r="CR33" s="242">
        <f t="shared" si="18"/>
        <v>0</v>
      </c>
      <c r="CS33" s="242">
        <f t="shared" si="19"/>
        <v>0</v>
      </c>
      <c r="CT33" s="242">
        <f t="shared" si="20"/>
        <v>0</v>
      </c>
      <c r="CU33" s="242">
        <f>SUM(AC33,AJ33,AX33)</f>
        <v>0</v>
      </c>
      <c r="CV33" s="242">
        <f t="shared" si="21"/>
        <v>0</v>
      </c>
      <c r="CW33" s="242">
        <f t="shared" si="21"/>
        <v>0</v>
      </c>
      <c r="CX33" s="242">
        <f t="shared" si="21"/>
        <v>0</v>
      </c>
      <c r="CY33" s="242">
        <f t="shared" si="21"/>
        <v>0</v>
      </c>
      <c r="CZ33" s="246"/>
    </row>
    <row r="34" spans="1:104" ht="100.5" customHeight="1">
      <c r="A34" s="137" t="s">
        <v>261</v>
      </c>
      <c r="B34" s="146" t="s">
        <v>90</v>
      </c>
      <c r="C34" s="143" t="s">
        <v>86</v>
      </c>
      <c r="D34" s="242">
        <f>0.939/1.2</f>
        <v>0.78249999999999997</v>
      </c>
      <c r="E34" s="242">
        <f>'[2]2'!U32/1.18</f>
        <v>0</v>
      </c>
      <c r="F34" s="242">
        <v>0</v>
      </c>
      <c r="G34" s="242">
        <v>0</v>
      </c>
      <c r="H34" s="242">
        <v>0</v>
      </c>
      <c r="I34" s="242">
        <v>0</v>
      </c>
      <c r="J34" s="242">
        <v>0</v>
      </c>
      <c r="K34" s="242">
        <v>0</v>
      </c>
      <c r="L34" s="242">
        <v>0</v>
      </c>
      <c r="M34" s="242">
        <v>0</v>
      </c>
      <c r="N34" s="242">
        <v>0</v>
      </c>
      <c r="O34" s="242">
        <v>0</v>
      </c>
      <c r="P34" s="242">
        <v>0</v>
      </c>
      <c r="Q34" s="242">
        <v>0</v>
      </c>
      <c r="R34" s="242">
        <v>0</v>
      </c>
      <c r="S34" s="242">
        <v>0</v>
      </c>
      <c r="T34" s="242">
        <v>0</v>
      </c>
      <c r="U34" s="242">
        <v>0</v>
      </c>
      <c r="V34" s="246">
        <v>0</v>
      </c>
      <c r="W34" s="242">
        <v>0</v>
      </c>
      <c r="X34" s="242">
        <v>0</v>
      </c>
      <c r="Y34" s="242">
        <v>0</v>
      </c>
      <c r="Z34" s="242">
        <v>0</v>
      </c>
      <c r="AA34" s="242">
        <v>0</v>
      </c>
      <c r="AB34" s="242">
        <v>0</v>
      </c>
      <c r="AC34" s="242">
        <v>0</v>
      </c>
      <c r="AD34" s="242">
        <v>0</v>
      </c>
      <c r="AE34" s="242">
        <v>0</v>
      </c>
      <c r="AF34" s="242">
        <v>0</v>
      </c>
      <c r="AG34" s="242">
        <v>1</v>
      </c>
      <c r="AH34" s="242">
        <v>0</v>
      </c>
      <c r="AI34" s="242">
        <v>0</v>
      </c>
      <c r="AJ34" s="242">
        <v>0</v>
      </c>
      <c r="AK34" s="242">
        <v>0</v>
      </c>
      <c r="AL34" s="242">
        <v>0</v>
      </c>
      <c r="AM34" s="242">
        <v>0</v>
      </c>
      <c r="AN34" s="242">
        <v>0</v>
      </c>
      <c r="AO34" s="242">
        <v>0</v>
      </c>
      <c r="AP34" s="242">
        <v>0</v>
      </c>
      <c r="AQ34" s="242">
        <v>0</v>
      </c>
      <c r="AR34" s="242">
        <v>0</v>
      </c>
      <c r="AS34" s="242">
        <v>0</v>
      </c>
      <c r="AT34" s="242">
        <v>0</v>
      </c>
      <c r="AU34" s="242">
        <v>0</v>
      </c>
      <c r="AV34" s="242">
        <v>0</v>
      </c>
      <c r="AW34" s="242">
        <v>0</v>
      </c>
      <c r="AX34" s="242">
        <v>0</v>
      </c>
      <c r="AY34" s="242">
        <v>0</v>
      </c>
      <c r="AZ34" s="242">
        <v>0</v>
      </c>
      <c r="BA34" s="242">
        <v>0</v>
      </c>
      <c r="BB34" s="242">
        <v>0</v>
      </c>
      <c r="BC34" s="242">
        <v>0</v>
      </c>
      <c r="BD34" s="242">
        <v>0</v>
      </c>
      <c r="BE34" s="242">
        <v>0</v>
      </c>
      <c r="BF34" s="242">
        <v>0</v>
      </c>
      <c r="BG34" s="242">
        <v>0</v>
      </c>
      <c r="BH34" s="242">
        <v>0</v>
      </c>
      <c r="BI34" s="242">
        <v>0</v>
      </c>
      <c r="BJ34" s="242">
        <v>0</v>
      </c>
      <c r="BK34" s="242">
        <v>0</v>
      </c>
      <c r="BL34" s="242">
        <v>0</v>
      </c>
      <c r="BM34" s="242">
        <v>0</v>
      </c>
      <c r="BN34" s="242">
        <v>0</v>
      </c>
      <c r="BO34" s="242">
        <v>0</v>
      </c>
      <c r="BP34" s="242">
        <v>0</v>
      </c>
      <c r="BQ34" s="242">
        <v>0</v>
      </c>
      <c r="BR34" s="242">
        <v>0</v>
      </c>
      <c r="BS34" s="242">
        <v>0</v>
      </c>
      <c r="BT34" s="242">
        <v>0</v>
      </c>
      <c r="BU34" s="242">
        <v>0</v>
      </c>
      <c r="BV34" s="242">
        <v>0</v>
      </c>
      <c r="BW34" s="242">
        <v>0</v>
      </c>
      <c r="BX34" s="242">
        <v>0</v>
      </c>
      <c r="BY34" s="244">
        <f>0.939/1.2</f>
        <v>0.78249999999999997</v>
      </c>
      <c r="BZ34" s="242">
        <v>0</v>
      </c>
      <c r="CA34" s="242">
        <v>0</v>
      </c>
      <c r="CB34" s="242">
        <v>0</v>
      </c>
      <c r="CC34" s="242">
        <v>0</v>
      </c>
      <c r="CD34" s="242">
        <v>0</v>
      </c>
      <c r="CE34" s="242">
        <v>0</v>
      </c>
      <c r="CF34" s="242">
        <v>0</v>
      </c>
      <c r="CG34" s="242">
        <v>0</v>
      </c>
      <c r="CH34" s="242">
        <v>0</v>
      </c>
      <c r="CI34" s="242">
        <v>0</v>
      </c>
      <c r="CJ34" s="242">
        <v>0</v>
      </c>
      <c r="CK34" s="242">
        <v>0</v>
      </c>
      <c r="CL34" s="242">
        <f t="shared" si="16"/>
        <v>0</v>
      </c>
      <c r="CM34" s="242">
        <f t="shared" si="17"/>
        <v>0.78249999999999997</v>
      </c>
      <c r="CN34" s="242">
        <f t="shared" si="18"/>
        <v>0</v>
      </c>
      <c r="CO34" s="242">
        <f t="shared" si="18"/>
        <v>0</v>
      </c>
      <c r="CP34" s="242">
        <f t="shared" si="18"/>
        <v>0</v>
      </c>
      <c r="CQ34" s="242">
        <f t="shared" si="18"/>
        <v>0</v>
      </c>
      <c r="CR34" s="242">
        <v>0</v>
      </c>
      <c r="CS34" s="242">
        <f t="shared" si="19"/>
        <v>0</v>
      </c>
      <c r="CT34" s="242">
        <f t="shared" si="20"/>
        <v>0</v>
      </c>
      <c r="CU34" s="242">
        <f>SUM(AC34,AJ34,AX34)</f>
        <v>0</v>
      </c>
      <c r="CV34" s="242">
        <f t="shared" si="21"/>
        <v>0</v>
      </c>
      <c r="CW34" s="242">
        <f t="shared" si="21"/>
        <v>0</v>
      </c>
      <c r="CX34" s="242">
        <f t="shared" si="21"/>
        <v>0</v>
      </c>
      <c r="CY34" s="242">
        <v>0</v>
      </c>
      <c r="CZ34" s="246"/>
    </row>
    <row r="35" spans="1:104" ht="100.5" customHeight="1">
      <c r="A35" s="137" t="s">
        <v>262</v>
      </c>
      <c r="B35" s="146" t="s">
        <v>91</v>
      </c>
      <c r="C35" s="143" t="s">
        <v>92</v>
      </c>
      <c r="D35" s="242">
        <f>1.172/1.2</f>
        <v>0.97666666666666668</v>
      </c>
      <c r="E35" s="242">
        <f>'[2]2'!U33/1.18</f>
        <v>0</v>
      </c>
      <c r="F35" s="242">
        <v>0</v>
      </c>
      <c r="G35" s="242">
        <v>0</v>
      </c>
      <c r="H35" s="242">
        <v>0</v>
      </c>
      <c r="I35" s="242">
        <v>0</v>
      </c>
      <c r="J35" s="242">
        <v>0</v>
      </c>
      <c r="K35" s="242">
        <v>0</v>
      </c>
      <c r="L35" s="242">
        <v>0</v>
      </c>
      <c r="M35" s="242">
        <v>0</v>
      </c>
      <c r="N35" s="242">
        <v>0</v>
      </c>
      <c r="O35" s="242">
        <v>0</v>
      </c>
      <c r="P35" s="242">
        <v>0</v>
      </c>
      <c r="Q35" s="242">
        <v>0</v>
      </c>
      <c r="R35" s="242">
        <v>0</v>
      </c>
      <c r="S35" s="242">
        <v>0</v>
      </c>
      <c r="T35" s="242">
        <v>0</v>
      </c>
      <c r="U35" s="242">
        <v>0</v>
      </c>
      <c r="V35" s="246">
        <v>0</v>
      </c>
      <c r="W35" s="242">
        <v>0</v>
      </c>
      <c r="X35" s="242">
        <v>0</v>
      </c>
      <c r="Y35" s="242">
        <v>0</v>
      </c>
      <c r="Z35" s="242">
        <v>0</v>
      </c>
      <c r="AA35" s="242">
        <v>0</v>
      </c>
      <c r="AB35" s="242">
        <v>0</v>
      </c>
      <c r="AC35" s="242">
        <v>0</v>
      </c>
      <c r="AD35" s="242">
        <v>0</v>
      </c>
      <c r="AE35" s="242">
        <v>0</v>
      </c>
      <c r="AF35" s="242">
        <v>0</v>
      </c>
      <c r="AG35" s="242">
        <v>1</v>
      </c>
      <c r="AH35" s="242">
        <v>0</v>
      </c>
      <c r="AI35" s="242">
        <v>0</v>
      </c>
      <c r="AJ35" s="242">
        <v>0</v>
      </c>
      <c r="AK35" s="242">
        <v>0</v>
      </c>
      <c r="AL35" s="242">
        <v>0</v>
      </c>
      <c r="AM35" s="242">
        <v>0</v>
      </c>
      <c r="AN35" s="242">
        <v>0</v>
      </c>
      <c r="AO35" s="242">
        <v>0</v>
      </c>
      <c r="AP35" s="242">
        <v>0</v>
      </c>
      <c r="AQ35" s="242">
        <v>0</v>
      </c>
      <c r="AR35" s="242">
        <v>0</v>
      </c>
      <c r="AS35" s="242">
        <v>0</v>
      </c>
      <c r="AT35" s="242">
        <v>0</v>
      </c>
      <c r="AU35" s="242">
        <v>0</v>
      </c>
      <c r="AV35" s="242">
        <v>0</v>
      </c>
      <c r="AW35" s="242">
        <v>0</v>
      </c>
      <c r="AX35" s="242">
        <v>0</v>
      </c>
      <c r="AY35" s="242">
        <v>0</v>
      </c>
      <c r="AZ35" s="242">
        <v>0</v>
      </c>
      <c r="BA35" s="242">
        <v>0</v>
      </c>
      <c r="BB35" s="242">
        <v>0</v>
      </c>
      <c r="BC35" s="242">
        <v>0</v>
      </c>
      <c r="BD35" s="242">
        <v>0</v>
      </c>
      <c r="BE35" s="242">
        <v>0</v>
      </c>
      <c r="BF35" s="242">
        <v>0</v>
      </c>
      <c r="BG35" s="242">
        <v>0</v>
      </c>
      <c r="BH35" s="242">
        <v>0</v>
      </c>
      <c r="BI35" s="242">
        <v>0</v>
      </c>
      <c r="BJ35" s="242">
        <v>0</v>
      </c>
      <c r="BK35" s="242">
        <v>0</v>
      </c>
      <c r="BL35" s="242">
        <v>0</v>
      </c>
      <c r="BM35" s="242">
        <v>0</v>
      </c>
      <c r="BN35" s="242">
        <v>0</v>
      </c>
      <c r="BO35" s="242">
        <v>0</v>
      </c>
      <c r="BP35" s="242">
        <v>0</v>
      </c>
      <c r="BQ35" s="242">
        <v>0</v>
      </c>
      <c r="BR35" s="242">
        <v>0</v>
      </c>
      <c r="BS35" s="242">
        <v>0</v>
      </c>
      <c r="BT35" s="242">
        <v>0</v>
      </c>
      <c r="BU35" s="242">
        <v>0</v>
      </c>
      <c r="BV35" s="242">
        <v>0</v>
      </c>
      <c r="BW35" s="242">
        <v>0</v>
      </c>
      <c r="BX35" s="242">
        <v>0</v>
      </c>
      <c r="BY35" s="244">
        <f>1.172/1.2</f>
        <v>0.97666666666666668</v>
      </c>
      <c r="BZ35" s="242">
        <v>0</v>
      </c>
      <c r="CA35" s="242">
        <v>0</v>
      </c>
      <c r="CB35" s="242">
        <v>0</v>
      </c>
      <c r="CC35" s="242">
        <v>0</v>
      </c>
      <c r="CD35" s="242">
        <v>0</v>
      </c>
      <c r="CE35" s="242">
        <v>0</v>
      </c>
      <c r="CF35" s="242">
        <v>0</v>
      </c>
      <c r="CG35" s="242">
        <v>0</v>
      </c>
      <c r="CH35" s="242">
        <v>0</v>
      </c>
      <c r="CI35" s="242">
        <v>0</v>
      </c>
      <c r="CJ35" s="242">
        <v>0</v>
      </c>
      <c r="CK35" s="242">
        <v>0</v>
      </c>
      <c r="CL35" s="242">
        <f t="shared" si="16"/>
        <v>0</v>
      </c>
      <c r="CM35" s="242">
        <f t="shared" si="17"/>
        <v>0.97666666666666668</v>
      </c>
      <c r="CN35" s="242">
        <f t="shared" si="18"/>
        <v>0</v>
      </c>
      <c r="CO35" s="242">
        <f t="shared" si="18"/>
        <v>0</v>
      </c>
      <c r="CP35" s="242">
        <f t="shared" si="18"/>
        <v>0</v>
      </c>
      <c r="CQ35" s="242">
        <f t="shared" si="18"/>
        <v>0</v>
      </c>
      <c r="CR35" s="242">
        <v>0</v>
      </c>
      <c r="CS35" s="242">
        <f t="shared" si="19"/>
        <v>0</v>
      </c>
      <c r="CT35" s="242">
        <f t="shared" si="20"/>
        <v>0</v>
      </c>
      <c r="CU35" s="242">
        <f t="shared" ref="CU35:CU36" si="22">SUM(AC35,AJ35,AX35)</f>
        <v>0</v>
      </c>
      <c r="CV35" s="242">
        <f t="shared" si="21"/>
        <v>0</v>
      </c>
      <c r="CW35" s="242">
        <f t="shared" si="21"/>
        <v>0</v>
      </c>
      <c r="CX35" s="242">
        <f t="shared" si="21"/>
        <v>0</v>
      </c>
      <c r="CY35" s="242">
        <v>0</v>
      </c>
      <c r="CZ35" s="246"/>
    </row>
    <row r="36" spans="1:104" ht="100.5" customHeight="1">
      <c r="A36" s="137" t="s">
        <v>263</v>
      </c>
      <c r="B36" s="146" t="s">
        <v>93</v>
      </c>
      <c r="C36" s="143" t="s">
        <v>94</v>
      </c>
      <c r="D36" s="242">
        <f>0.845/1.2</f>
        <v>0.70416666666666672</v>
      </c>
      <c r="E36" s="242">
        <f>'[2]2'!U34/1.18</f>
        <v>0</v>
      </c>
      <c r="F36" s="242">
        <v>0</v>
      </c>
      <c r="G36" s="242">
        <v>0</v>
      </c>
      <c r="H36" s="242">
        <v>0</v>
      </c>
      <c r="I36" s="242">
        <v>0</v>
      </c>
      <c r="J36" s="242">
        <v>0</v>
      </c>
      <c r="K36" s="242">
        <v>0</v>
      </c>
      <c r="L36" s="242">
        <v>0</v>
      </c>
      <c r="M36" s="242">
        <v>0</v>
      </c>
      <c r="N36" s="242">
        <v>0</v>
      </c>
      <c r="O36" s="242">
        <v>0</v>
      </c>
      <c r="P36" s="242">
        <v>0</v>
      </c>
      <c r="Q36" s="242">
        <v>0</v>
      </c>
      <c r="R36" s="242">
        <v>0</v>
      </c>
      <c r="S36" s="242">
        <v>0</v>
      </c>
      <c r="T36" s="242">
        <v>0</v>
      </c>
      <c r="U36" s="242">
        <v>0</v>
      </c>
      <c r="V36" s="246">
        <v>0</v>
      </c>
      <c r="W36" s="242">
        <v>0</v>
      </c>
      <c r="X36" s="242">
        <v>0</v>
      </c>
      <c r="Y36" s="242">
        <v>0</v>
      </c>
      <c r="Z36" s="242">
        <v>0</v>
      </c>
      <c r="AA36" s="242">
        <v>0</v>
      </c>
      <c r="AB36" s="242">
        <v>0</v>
      </c>
      <c r="AC36" s="242">
        <v>0</v>
      </c>
      <c r="AD36" s="242">
        <v>0</v>
      </c>
      <c r="AE36" s="242">
        <v>0</v>
      </c>
      <c r="AF36" s="242">
        <v>0</v>
      </c>
      <c r="AG36" s="242">
        <v>1</v>
      </c>
      <c r="AH36" s="242">
        <v>0</v>
      </c>
      <c r="AI36" s="242">
        <v>0</v>
      </c>
      <c r="AJ36" s="242">
        <v>0</v>
      </c>
      <c r="AK36" s="242">
        <v>0</v>
      </c>
      <c r="AL36" s="242">
        <v>0</v>
      </c>
      <c r="AM36" s="242">
        <v>0</v>
      </c>
      <c r="AN36" s="242">
        <v>0</v>
      </c>
      <c r="AO36" s="242">
        <v>0</v>
      </c>
      <c r="AP36" s="242">
        <v>0</v>
      </c>
      <c r="AQ36" s="242">
        <v>0</v>
      </c>
      <c r="AR36" s="242">
        <v>0</v>
      </c>
      <c r="AS36" s="242">
        <v>0</v>
      </c>
      <c r="AT36" s="242">
        <v>0</v>
      </c>
      <c r="AU36" s="242">
        <v>0</v>
      </c>
      <c r="AV36" s="242">
        <v>0</v>
      </c>
      <c r="AW36" s="242">
        <v>0</v>
      </c>
      <c r="AX36" s="242">
        <v>0</v>
      </c>
      <c r="AY36" s="242">
        <v>0</v>
      </c>
      <c r="AZ36" s="242">
        <v>0</v>
      </c>
      <c r="BA36" s="242">
        <v>0</v>
      </c>
      <c r="BB36" s="242">
        <v>0</v>
      </c>
      <c r="BC36" s="242">
        <v>0</v>
      </c>
      <c r="BD36" s="242">
        <v>0</v>
      </c>
      <c r="BE36" s="242">
        <v>0</v>
      </c>
      <c r="BF36" s="242">
        <v>0</v>
      </c>
      <c r="BG36" s="242">
        <v>0</v>
      </c>
      <c r="BH36" s="242">
        <v>0</v>
      </c>
      <c r="BI36" s="242">
        <v>0</v>
      </c>
      <c r="BJ36" s="242">
        <v>0</v>
      </c>
      <c r="BK36" s="242">
        <v>0</v>
      </c>
      <c r="BL36" s="242">
        <v>0</v>
      </c>
      <c r="BM36" s="242">
        <v>0</v>
      </c>
      <c r="BN36" s="242">
        <v>0</v>
      </c>
      <c r="BO36" s="242">
        <v>0</v>
      </c>
      <c r="BP36" s="242">
        <v>0</v>
      </c>
      <c r="BQ36" s="242">
        <v>0</v>
      </c>
      <c r="BR36" s="242">
        <v>0</v>
      </c>
      <c r="BS36" s="242">
        <v>0</v>
      </c>
      <c r="BT36" s="242">
        <v>0</v>
      </c>
      <c r="BU36" s="242">
        <v>0</v>
      </c>
      <c r="BV36" s="242">
        <v>0</v>
      </c>
      <c r="BW36" s="242">
        <v>0</v>
      </c>
      <c r="BX36" s="242">
        <v>0</v>
      </c>
      <c r="BY36" s="244">
        <f>0.845/1.2</f>
        <v>0.70416666666666672</v>
      </c>
      <c r="BZ36" s="242">
        <v>0</v>
      </c>
      <c r="CA36" s="242">
        <v>0</v>
      </c>
      <c r="CB36" s="242">
        <v>0</v>
      </c>
      <c r="CC36" s="242">
        <v>0</v>
      </c>
      <c r="CD36" s="242">
        <v>0</v>
      </c>
      <c r="CE36" s="242">
        <v>0</v>
      </c>
      <c r="CF36" s="242">
        <v>0</v>
      </c>
      <c r="CG36" s="242">
        <v>0</v>
      </c>
      <c r="CH36" s="242">
        <v>0</v>
      </c>
      <c r="CI36" s="242">
        <v>0</v>
      </c>
      <c r="CJ36" s="242">
        <v>0</v>
      </c>
      <c r="CK36" s="242">
        <v>0</v>
      </c>
      <c r="CL36" s="242">
        <f t="shared" si="16"/>
        <v>0</v>
      </c>
      <c r="CM36" s="242">
        <f t="shared" si="17"/>
        <v>0.70416666666666672</v>
      </c>
      <c r="CN36" s="242">
        <f t="shared" si="18"/>
        <v>0</v>
      </c>
      <c r="CO36" s="242">
        <f t="shared" si="18"/>
        <v>0</v>
      </c>
      <c r="CP36" s="242">
        <f t="shared" si="18"/>
        <v>0</v>
      </c>
      <c r="CQ36" s="242">
        <f t="shared" si="18"/>
        <v>0</v>
      </c>
      <c r="CR36" s="242">
        <v>0</v>
      </c>
      <c r="CS36" s="242">
        <f t="shared" si="19"/>
        <v>0</v>
      </c>
      <c r="CT36" s="242">
        <f t="shared" si="20"/>
        <v>0</v>
      </c>
      <c r="CU36" s="242">
        <f t="shared" si="22"/>
        <v>0</v>
      </c>
      <c r="CV36" s="242">
        <f t="shared" si="21"/>
        <v>0</v>
      </c>
      <c r="CW36" s="242">
        <f t="shared" si="21"/>
        <v>0</v>
      </c>
      <c r="CX36" s="242">
        <f t="shared" si="21"/>
        <v>0</v>
      </c>
      <c r="CY36" s="242">
        <v>0</v>
      </c>
      <c r="CZ36" s="246"/>
    </row>
    <row r="37" spans="1:104" ht="51.75" customHeight="1">
      <c r="A37" s="238" t="str">
        <f>'[2]2'!A33</f>
        <v>1.6</v>
      </c>
      <c r="B37" s="238" t="str">
        <f>'[2]2'!B33</f>
        <v>Прочие инвестиционные проекты, всего, в том числе:</v>
      </c>
      <c r="C37" s="238">
        <f>'[2]2'!C33</f>
        <v>0</v>
      </c>
      <c r="D37" s="240">
        <f>'[2]2'!T33/1.2</f>
        <v>1.9124869095138746</v>
      </c>
      <c r="E37" s="240">
        <f>'[2]2'!U33/1.18</f>
        <v>0</v>
      </c>
      <c r="F37" s="240">
        <v>0</v>
      </c>
      <c r="G37" s="240">
        <v>0</v>
      </c>
      <c r="H37" s="240">
        <v>0</v>
      </c>
      <c r="I37" s="240">
        <v>0</v>
      </c>
      <c r="J37" s="240">
        <v>0</v>
      </c>
      <c r="K37" s="240">
        <v>0</v>
      </c>
      <c r="L37" s="240">
        <v>0</v>
      </c>
      <c r="M37" s="240">
        <v>0</v>
      </c>
      <c r="N37" s="240">
        <v>0</v>
      </c>
      <c r="O37" s="240">
        <v>0</v>
      </c>
      <c r="P37" s="240">
        <v>0</v>
      </c>
      <c r="Q37" s="240">
        <v>0</v>
      </c>
      <c r="R37" s="240">
        <v>0</v>
      </c>
      <c r="S37" s="240">
        <v>0</v>
      </c>
      <c r="T37" s="240">
        <v>0</v>
      </c>
      <c r="U37" s="240">
        <v>0.52083333333333337</v>
      </c>
      <c r="V37" s="240">
        <f>V43+V42+V41+V40+V39+V38</f>
        <v>0.25</v>
      </c>
      <c r="W37" s="240">
        <v>0</v>
      </c>
      <c r="X37" s="240">
        <v>0</v>
      </c>
      <c r="Y37" s="240">
        <v>0</v>
      </c>
      <c r="Z37" s="240">
        <v>0</v>
      </c>
      <c r="AA37" s="240">
        <v>0</v>
      </c>
      <c r="AB37" s="240">
        <v>0</v>
      </c>
      <c r="AC37" s="240">
        <v>0</v>
      </c>
      <c r="AD37" s="240">
        <v>0</v>
      </c>
      <c r="AE37" s="240">
        <v>0</v>
      </c>
      <c r="AF37" s="240">
        <v>0</v>
      </c>
      <c r="AG37" s="240">
        <v>0</v>
      </c>
      <c r="AH37" s="240">
        <v>0</v>
      </c>
      <c r="AI37" s="240">
        <f>AI38+AI39+AI40+AI41+AI42+AI43</f>
        <v>0.26800000000000002</v>
      </c>
      <c r="AJ37" s="240">
        <f>AJ43+AJ42+AJ41+AJ40+AJ39+AJ38</f>
        <v>0.25</v>
      </c>
      <c r="AK37" s="240">
        <v>0</v>
      </c>
      <c r="AL37" s="240">
        <v>0</v>
      </c>
      <c r="AM37" s="240">
        <v>0</v>
      </c>
      <c r="AN37" s="240">
        <v>0</v>
      </c>
      <c r="AO37" s="240">
        <v>0</v>
      </c>
      <c r="AP37" s="240">
        <v>0</v>
      </c>
      <c r="AQ37" s="240">
        <v>0</v>
      </c>
      <c r="AR37" s="240">
        <v>0</v>
      </c>
      <c r="AS37" s="240">
        <v>0</v>
      </c>
      <c r="AT37" s="240">
        <v>0</v>
      </c>
      <c r="AU37" s="240">
        <v>0</v>
      </c>
      <c r="AV37" s="240">
        <v>0</v>
      </c>
      <c r="AW37" s="240">
        <v>0.17916666666666667</v>
      </c>
      <c r="AX37" s="240">
        <f>AX43+AX42+AX41+AX40+AX39+AX38</f>
        <v>0.16</v>
      </c>
      <c r="AY37" s="240">
        <v>0</v>
      </c>
      <c r="AZ37" s="240">
        <v>0</v>
      </c>
      <c r="BA37" s="240">
        <v>0</v>
      </c>
      <c r="BB37" s="240">
        <v>0</v>
      </c>
      <c r="BC37" s="240">
        <v>0</v>
      </c>
      <c r="BD37" s="240">
        <v>0</v>
      </c>
      <c r="BE37" s="240">
        <v>0</v>
      </c>
      <c r="BF37" s="240">
        <v>0</v>
      </c>
      <c r="BG37" s="240">
        <v>0</v>
      </c>
      <c r="BH37" s="240">
        <v>0</v>
      </c>
      <c r="BI37" s="240">
        <v>0</v>
      </c>
      <c r="BJ37" s="240">
        <v>0</v>
      </c>
      <c r="BK37" s="240">
        <v>0.28500000000000003</v>
      </c>
      <c r="BL37" s="240">
        <f>BL43+BL42+BL41+BL40+BL39+BL38</f>
        <v>0.25</v>
      </c>
      <c r="BM37" s="240">
        <v>0</v>
      </c>
      <c r="BN37" s="240">
        <v>0</v>
      </c>
      <c r="BO37" s="240">
        <v>0</v>
      </c>
      <c r="BP37" s="240">
        <v>0</v>
      </c>
      <c r="BQ37" s="240">
        <v>0</v>
      </c>
      <c r="BR37" s="240">
        <v>0</v>
      </c>
      <c r="BS37" s="240">
        <v>0</v>
      </c>
      <c r="BT37" s="240">
        <v>0</v>
      </c>
      <c r="BU37" s="240">
        <v>0</v>
      </c>
      <c r="BV37" s="240">
        <v>0</v>
      </c>
      <c r="BW37" s="240">
        <v>0</v>
      </c>
      <c r="BX37" s="240">
        <v>0</v>
      </c>
      <c r="BY37" s="240">
        <v>0.65915357618054116</v>
      </c>
      <c r="BZ37" s="240">
        <f>BZ43+BZ42+BZ41+BZ40+BZ39+BZ38</f>
        <v>0.65</v>
      </c>
      <c r="CA37" s="240">
        <v>0</v>
      </c>
      <c r="CB37" s="240">
        <v>0</v>
      </c>
      <c r="CC37" s="240">
        <v>0</v>
      </c>
      <c r="CD37" s="240">
        <v>0</v>
      </c>
      <c r="CE37" s="240">
        <v>0</v>
      </c>
      <c r="CF37" s="240">
        <v>0</v>
      </c>
      <c r="CG37" s="240">
        <v>0</v>
      </c>
      <c r="CH37" s="240">
        <v>0</v>
      </c>
      <c r="CI37" s="240">
        <v>0</v>
      </c>
      <c r="CJ37" s="240">
        <v>0</v>
      </c>
      <c r="CK37" s="240">
        <v>0</v>
      </c>
      <c r="CL37" s="240">
        <f t="shared" si="16"/>
        <v>0</v>
      </c>
      <c r="CM37" s="240">
        <f>SUM(U37,AI37,AW37,BK37,BY37)</f>
        <v>1.9121535761805413</v>
      </c>
      <c r="CN37" s="240">
        <f t="shared" si="18"/>
        <v>0.66</v>
      </c>
      <c r="CO37" s="240">
        <f t="shared" si="18"/>
        <v>0</v>
      </c>
      <c r="CP37" s="240">
        <f t="shared" si="18"/>
        <v>0</v>
      </c>
      <c r="CQ37" s="240">
        <f t="shared" si="18"/>
        <v>0</v>
      </c>
      <c r="CR37" s="240">
        <f>SUM(Z37,AN37,BB37)</f>
        <v>0</v>
      </c>
      <c r="CS37" s="240">
        <f t="shared" si="19"/>
        <v>0</v>
      </c>
      <c r="CT37" s="240">
        <v>0</v>
      </c>
      <c r="CU37" s="240">
        <v>0</v>
      </c>
      <c r="CV37" s="240">
        <f t="shared" si="21"/>
        <v>0</v>
      </c>
      <c r="CW37" s="240">
        <f t="shared" si="21"/>
        <v>0</v>
      </c>
      <c r="CX37" s="240">
        <f t="shared" si="21"/>
        <v>0</v>
      </c>
      <c r="CY37" s="240">
        <v>0</v>
      </c>
      <c r="CZ37" s="246"/>
    </row>
    <row r="38" spans="1:104" ht="63">
      <c r="A38" s="10" t="s">
        <v>3</v>
      </c>
      <c r="B38" s="39" t="s">
        <v>63</v>
      </c>
      <c r="C38" s="9" t="s">
        <v>64</v>
      </c>
      <c r="D38" s="242">
        <f>'[2]2'!T34/1.2</f>
        <v>0.52083333333333337</v>
      </c>
      <c r="E38" s="242">
        <v>0</v>
      </c>
      <c r="F38" s="242">
        <v>0</v>
      </c>
      <c r="G38" s="242">
        <v>0</v>
      </c>
      <c r="H38" s="242">
        <v>0</v>
      </c>
      <c r="I38" s="242">
        <v>0</v>
      </c>
      <c r="J38" s="242">
        <v>0</v>
      </c>
      <c r="K38" s="242">
        <v>0</v>
      </c>
      <c r="L38" s="242">
        <v>0</v>
      </c>
      <c r="M38" s="242">
        <v>0</v>
      </c>
      <c r="N38" s="242">
        <v>0</v>
      </c>
      <c r="O38" s="242">
        <v>0</v>
      </c>
      <c r="P38" s="242">
        <v>0</v>
      </c>
      <c r="Q38" s="242">
        <v>0</v>
      </c>
      <c r="R38" s="242">
        <v>0</v>
      </c>
      <c r="S38" s="242">
        <v>0</v>
      </c>
      <c r="T38" s="242">
        <v>0</v>
      </c>
      <c r="U38" s="244">
        <v>0.52083333333333337</v>
      </c>
      <c r="V38" s="242">
        <v>0.25</v>
      </c>
      <c r="W38" s="242">
        <v>0</v>
      </c>
      <c r="X38" s="242">
        <v>0</v>
      </c>
      <c r="Y38" s="242">
        <v>0</v>
      </c>
      <c r="Z38" s="242">
        <v>0</v>
      </c>
      <c r="AA38" s="242">
        <v>0</v>
      </c>
      <c r="AB38" s="242">
        <v>0</v>
      </c>
      <c r="AC38" s="242">
        <v>0</v>
      </c>
      <c r="AD38" s="242">
        <v>0</v>
      </c>
      <c r="AE38" s="242">
        <v>0</v>
      </c>
      <c r="AF38" s="242">
        <v>0</v>
      </c>
      <c r="AG38" s="242">
        <v>0</v>
      </c>
      <c r="AH38" s="242">
        <v>0</v>
      </c>
      <c r="AI38" s="242">
        <v>0</v>
      </c>
      <c r="AJ38" s="242">
        <v>0</v>
      </c>
      <c r="AK38" s="242">
        <v>0</v>
      </c>
      <c r="AL38" s="242">
        <v>0</v>
      </c>
      <c r="AM38" s="242">
        <v>0</v>
      </c>
      <c r="AN38" s="242">
        <v>0</v>
      </c>
      <c r="AO38" s="242">
        <v>0</v>
      </c>
      <c r="AP38" s="242">
        <v>0</v>
      </c>
      <c r="AQ38" s="242">
        <v>0</v>
      </c>
      <c r="AR38" s="242">
        <v>0</v>
      </c>
      <c r="AS38" s="242">
        <v>0</v>
      </c>
      <c r="AT38" s="242">
        <v>0</v>
      </c>
      <c r="AU38" s="242">
        <v>0</v>
      </c>
      <c r="AV38" s="242">
        <v>0</v>
      </c>
      <c r="AW38" s="242">
        <v>0</v>
      </c>
      <c r="AX38" s="242">
        <v>0</v>
      </c>
      <c r="AY38" s="242">
        <v>0</v>
      </c>
      <c r="AZ38" s="242">
        <v>0</v>
      </c>
      <c r="BA38" s="242">
        <v>0</v>
      </c>
      <c r="BB38" s="242">
        <v>0</v>
      </c>
      <c r="BC38" s="242">
        <v>0</v>
      </c>
      <c r="BD38" s="242">
        <v>0</v>
      </c>
      <c r="BE38" s="242">
        <v>0</v>
      </c>
      <c r="BF38" s="242">
        <v>0</v>
      </c>
      <c r="BG38" s="242">
        <v>0</v>
      </c>
      <c r="BH38" s="242">
        <v>0</v>
      </c>
      <c r="BI38" s="242">
        <v>0</v>
      </c>
      <c r="BJ38" s="242">
        <v>0</v>
      </c>
      <c r="BK38" s="242">
        <v>0</v>
      </c>
      <c r="BL38" s="242">
        <v>0</v>
      </c>
      <c r="BM38" s="242">
        <v>0</v>
      </c>
      <c r="BN38" s="242">
        <v>0</v>
      </c>
      <c r="BO38" s="242">
        <v>0</v>
      </c>
      <c r="BP38" s="242">
        <v>0</v>
      </c>
      <c r="BQ38" s="242">
        <v>0</v>
      </c>
      <c r="BR38" s="242">
        <v>0</v>
      </c>
      <c r="BS38" s="242">
        <v>0</v>
      </c>
      <c r="BT38" s="242">
        <v>0</v>
      </c>
      <c r="BU38" s="242">
        <v>0</v>
      </c>
      <c r="BV38" s="242">
        <v>0</v>
      </c>
      <c r="BW38" s="242">
        <v>0</v>
      </c>
      <c r="BX38" s="242">
        <v>0</v>
      </c>
      <c r="BY38" s="242">
        <v>0</v>
      </c>
      <c r="BZ38" s="242">
        <v>0</v>
      </c>
      <c r="CA38" s="242">
        <v>0</v>
      </c>
      <c r="CB38" s="242">
        <v>0</v>
      </c>
      <c r="CC38" s="242">
        <v>0</v>
      </c>
      <c r="CD38" s="242">
        <v>0</v>
      </c>
      <c r="CE38" s="242">
        <v>0</v>
      </c>
      <c r="CF38" s="242">
        <v>0</v>
      </c>
      <c r="CG38" s="242">
        <v>0</v>
      </c>
      <c r="CH38" s="242">
        <v>0</v>
      </c>
      <c r="CI38" s="242">
        <v>0</v>
      </c>
      <c r="CJ38" s="242">
        <v>0</v>
      </c>
      <c r="CK38" s="242">
        <v>0</v>
      </c>
      <c r="CL38" s="242">
        <v>0</v>
      </c>
      <c r="CM38" s="242">
        <f t="shared" si="17"/>
        <v>0.52083333333333337</v>
      </c>
      <c r="CN38" s="242">
        <f>SUM(V38,AJ38,AX38)</f>
        <v>0.25</v>
      </c>
      <c r="CO38" s="242">
        <f t="shared" si="18"/>
        <v>0</v>
      </c>
      <c r="CP38" s="242">
        <f t="shared" si="18"/>
        <v>0</v>
      </c>
      <c r="CQ38" s="242">
        <f t="shared" si="18"/>
        <v>0</v>
      </c>
      <c r="CR38" s="242">
        <f t="shared" si="18"/>
        <v>0</v>
      </c>
      <c r="CS38" s="242">
        <f t="shared" si="18"/>
        <v>0</v>
      </c>
      <c r="CT38" s="242">
        <f t="shared" si="18"/>
        <v>0</v>
      </c>
      <c r="CU38" s="242">
        <v>0</v>
      </c>
      <c r="CV38" s="242">
        <v>0</v>
      </c>
      <c r="CW38" s="242">
        <v>0</v>
      </c>
      <c r="CX38" s="242">
        <v>0</v>
      </c>
      <c r="CY38" s="242">
        <v>0</v>
      </c>
      <c r="CZ38" s="246"/>
    </row>
    <row r="39" spans="1:104" ht="63">
      <c r="A39" s="10" t="s">
        <v>97</v>
      </c>
      <c r="B39" s="39" t="s">
        <v>68</v>
      </c>
      <c r="C39" s="9" t="s">
        <v>69</v>
      </c>
      <c r="D39" s="242">
        <f>'[2]2'!T35/1.2</f>
        <v>0.26833333333333337</v>
      </c>
      <c r="E39" s="242">
        <v>0</v>
      </c>
      <c r="F39" s="242">
        <v>0</v>
      </c>
      <c r="G39" s="242">
        <v>0</v>
      </c>
      <c r="H39" s="242">
        <v>0</v>
      </c>
      <c r="I39" s="242">
        <v>0</v>
      </c>
      <c r="J39" s="242">
        <v>0</v>
      </c>
      <c r="K39" s="242">
        <v>0</v>
      </c>
      <c r="L39" s="242">
        <v>0</v>
      </c>
      <c r="M39" s="242">
        <v>0</v>
      </c>
      <c r="N39" s="242">
        <v>0</v>
      </c>
      <c r="O39" s="242">
        <v>0</v>
      </c>
      <c r="P39" s="242">
        <v>0</v>
      </c>
      <c r="Q39" s="242">
        <v>0</v>
      </c>
      <c r="R39" s="242">
        <v>0</v>
      </c>
      <c r="S39" s="242">
        <v>0</v>
      </c>
      <c r="T39" s="242">
        <v>0</v>
      </c>
      <c r="U39" s="242">
        <v>0</v>
      </c>
      <c r="V39" s="242">
        <v>0</v>
      </c>
      <c r="W39" s="242">
        <v>0</v>
      </c>
      <c r="X39" s="242">
        <v>0</v>
      </c>
      <c r="Y39" s="242">
        <v>0</v>
      </c>
      <c r="Z39" s="242">
        <v>0</v>
      </c>
      <c r="AA39" s="242">
        <v>0</v>
      </c>
      <c r="AB39" s="242">
        <v>0</v>
      </c>
      <c r="AC39" s="242">
        <v>0</v>
      </c>
      <c r="AD39" s="242">
        <v>0</v>
      </c>
      <c r="AE39" s="242">
        <v>0</v>
      </c>
      <c r="AF39" s="242">
        <v>0</v>
      </c>
      <c r="AG39" s="242">
        <v>0</v>
      </c>
      <c r="AH39" s="242">
        <v>0</v>
      </c>
      <c r="AI39" s="244">
        <v>0.26800000000000002</v>
      </c>
      <c r="AJ39" s="242">
        <v>0.25</v>
      </c>
      <c r="AK39" s="242">
        <v>0</v>
      </c>
      <c r="AL39" s="242">
        <v>0</v>
      </c>
      <c r="AM39" s="242">
        <v>0</v>
      </c>
      <c r="AN39" s="242">
        <v>0</v>
      </c>
      <c r="AO39" s="242">
        <v>0</v>
      </c>
      <c r="AP39" s="242">
        <v>0</v>
      </c>
      <c r="AQ39" s="242">
        <v>0</v>
      </c>
      <c r="AR39" s="242">
        <v>0</v>
      </c>
      <c r="AS39" s="242">
        <v>0</v>
      </c>
      <c r="AT39" s="242">
        <v>0</v>
      </c>
      <c r="AU39" s="242">
        <v>0</v>
      </c>
      <c r="AV39" s="242">
        <v>0</v>
      </c>
      <c r="AW39" s="242">
        <v>0</v>
      </c>
      <c r="AX39" s="242">
        <v>0</v>
      </c>
      <c r="AY39" s="242">
        <v>0</v>
      </c>
      <c r="AZ39" s="242">
        <v>0</v>
      </c>
      <c r="BA39" s="242">
        <v>0</v>
      </c>
      <c r="BB39" s="242">
        <v>0</v>
      </c>
      <c r="BC39" s="242">
        <v>0</v>
      </c>
      <c r="BD39" s="242">
        <v>0</v>
      </c>
      <c r="BE39" s="242">
        <v>0</v>
      </c>
      <c r="BF39" s="242">
        <v>0</v>
      </c>
      <c r="BG39" s="242">
        <v>0</v>
      </c>
      <c r="BH39" s="242">
        <v>0</v>
      </c>
      <c r="BI39" s="242">
        <v>0</v>
      </c>
      <c r="BJ39" s="242">
        <v>0</v>
      </c>
      <c r="BK39" s="242">
        <v>0</v>
      </c>
      <c r="BL39" s="242">
        <v>0</v>
      </c>
      <c r="BM39" s="242">
        <v>0</v>
      </c>
      <c r="BN39" s="242">
        <v>0</v>
      </c>
      <c r="BO39" s="242">
        <v>0</v>
      </c>
      <c r="BP39" s="242">
        <v>0</v>
      </c>
      <c r="BQ39" s="242">
        <v>0</v>
      </c>
      <c r="BR39" s="242">
        <v>0</v>
      </c>
      <c r="BS39" s="242">
        <v>0</v>
      </c>
      <c r="BT39" s="242">
        <v>0</v>
      </c>
      <c r="BU39" s="242">
        <v>0</v>
      </c>
      <c r="BV39" s="242">
        <v>0</v>
      </c>
      <c r="BW39" s="242">
        <v>0</v>
      </c>
      <c r="BX39" s="242">
        <v>0</v>
      </c>
      <c r="BY39" s="242">
        <v>0</v>
      </c>
      <c r="BZ39" s="242">
        <v>0</v>
      </c>
      <c r="CA39" s="242">
        <v>0</v>
      </c>
      <c r="CB39" s="242">
        <v>0</v>
      </c>
      <c r="CC39" s="242">
        <v>0</v>
      </c>
      <c r="CD39" s="242">
        <v>0</v>
      </c>
      <c r="CE39" s="242">
        <v>0</v>
      </c>
      <c r="CF39" s="242">
        <v>0</v>
      </c>
      <c r="CG39" s="242">
        <v>0</v>
      </c>
      <c r="CH39" s="242">
        <v>0</v>
      </c>
      <c r="CI39" s="242">
        <v>0</v>
      </c>
      <c r="CJ39" s="242">
        <v>0</v>
      </c>
      <c r="CK39" s="242">
        <v>0</v>
      </c>
      <c r="CL39" s="242">
        <v>0</v>
      </c>
      <c r="CM39" s="242">
        <f t="shared" si="17"/>
        <v>0.26800000000000002</v>
      </c>
      <c r="CN39" s="242">
        <f>SUM(V39,AJ39,AX39)</f>
        <v>0.25</v>
      </c>
      <c r="CO39" s="242">
        <f t="shared" si="18"/>
        <v>0</v>
      </c>
      <c r="CP39" s="242">
        <f t="shared" si="18"/>
        <v>0</v>
      </c>
      <c r="CQ39" s="242">
        <f t="shared" si="18"/>
        <v>0</v>
      </c>
      <c r="CR39" s="242">
        <f t="shared" si="18"/>
        <v>0</v>
      </c>
      <c r="CS39" s="242">
        <f t="shared" si="18"/>
        <v>0</v>
      </c>
      <c r="CT39" s="242">
        <f t="shared" si="18"/>
        <v>0</v>
      </c>
      <c r="CU39" s="242">
        <v>0</v>
      </c>
      <c r="CV39" s="242">
        <v>0</v>
      </c>
      <c r="CW39" s="242">
        <v>0</v>
      </c>
      <c r="CX39" s="242">
        <v>0</v>
      </c>
      <c r="CY39" s="242">
        <v>0</v>
      </c>
      <c r="CZ39" s="246"/>
    </row>
    <row r="40" spans="1:104" ht="63">
      <c r="A40" s="10" t="s">
        <v>100</v>
      </c>
      <c r="B40" s="39" t="s">
        <v>76</v>
      </c>
      <c r="C40" s="9" t="s">
        <v>77</v>
      </c>
      <c r="D40" s="242">
        <f>'[2]2'!T36/1.2</f>
        <v>0.17916666666666667</v>
      </c>
      <c r="E40" s="242">
        <v>0</v>
      </c>
      <c r="F40" s="242">
        <v>0</v>
      </c>
      <c r="G40" s="242">
        <v>0</v>
      </c>
      <c r="H40" s="242">
        <v>0</v>
      </c>
      <c r="I40" s="242">
        <v>0</v>
      </c>
      <c r="J40" s="242">
        <v>0</v>
      </c>
      <c r="K40" s="242">
        <v>0</v>
      </c>
      <c r="L40" s="242">
        <v>0</v>
      </c>
      <c r="M40" s="242">
        <v>0</v>
      </c>
      <c r="N40" s="242">
        <v>0</v>
      </c>
      <c r="O40" s="242">
        <v>0</v>
      </c>
      <c r="P40" s="242">
        <v>0</v>
      </c>
      <c r="Q40" s="242">
        <v>0</v>
      </c>
      <c r="R40" s="242">
        <v>0</v>
      </c>
      <c r="S40" s="242">
        <v>0</v>
      </c>
      <c r="T40" s="242">
        <v>0</v>
      </c>
      <c r="U40" s="242">
        <v>0</v>
      </c>
      <c r="V40" s="242">
        <v>0</v>
      </c>
      <c r="W40" s="242">
        <v>0</v>
      </c>
      <c r="X40" s="242">
        <v>0</v>
      </c>
      <c r="Y40" s="242">
        <v>0</v>
      </c>
      <c r="Z40" s="242">
        <v>0</v>
      </c>
      <c r="AA40" s="242">
        <v>0</v>
      </c>
      <c r="AB40" s="242">
        <v>0</v>
      </c>
      <c r="AC40" s="242">
        <v>0</v>
      </c>
      <c r="AD40" s="242">
        <v>0</v>
      </c>
      <c r="AE40" s="242">
        <v>0</v>
      </c>
      <c r="AF40" s="242">
        <v>0</v>
      </c>
      <c r="AG40" s="242">
        <v>0</v>
      </c>
      <c r="AH40" s="242">
        <v>0</v>
      </c>
      <c r="AI40" s="242">
        <v>0</v>
      </c>
      <c r="AJ40" s="242">
        <v>0</v>
      </c>
      <c r="AK40" s="242">
        <v>0</v>
      </c>
      <c r="AL40" s="242">
        <v>0</v>
      </c>
      <c r="AM40" s="242">
        <v>0</v>
      </c>
      <c r="AN40" s="242">
        <v>0</v>
      </c>
      <c r="AO40" s="242">
        <v>0</v>
      </c>
      <c r="AP40" s="242">
        <v>0</v>
      </c>
      <c r="AQ40" s="242">
        <v>0</v>
      </c>
      <c r="AR40" s="242">
        <v>0</v>
      </c>
      <c r="AS40" s="242">
        <v>0</v>
      </c>
      <c r="AT40" s="242">
        <v>0</v>
      </c>
      <c r="AU40" s="242">
        <v>0</v>
      </c>
      <c r="AV40" s="242">
        <v>0</v>
      </c>
      <c r="AW40" s="244">
        <v>0.17916666666666667</v>
      </c>
      <c r="AX40" s="242">
        <v>0.16</v>
      </c>
      <c r="AY40" s="242">
        <v>0</v>
      </c>
      <c r="AZ40" s="242">
        <v>0</v>
      </c>
      <c r="BA40" s="242">
        <v>0</v>
      </c>
      <c r="BB40" s="242">
        <v>0</v>
      </c>
      <c r="BC40" s="242">
        <v>0</v>
      </c>
      <c r="BD40" s="242">
        <v>0</v>
      </c>
      <c r="BE40" s="242">
        <v>0</v>
      </c>
      <c r="BF40" s="242">
        <v>0</v>
      </c>
      <c r="BG40" s="242">
        <v>0</v>
      </c>
      <c r="BH40" s="242">
        <v>0</v>
      </c>
      <c r="BI40" s="242">
        <v>0</v>
      </c>
      <c r="BJ40" s="242">
        <v>0</v>
      </c>
      <c r="BK40" s="242">
        <v>0</v>
      </c>
      <c r="BL40" s="242">
        <v>0</v>
      </c>
      <c r="BM40" s="242">
        <v>0</v>
      </c>
      <c r="BN40" s="242">
        <v>0</v>
      </c>
      <c r="BO40" s="242">
        <v>0</v>
      </c>
      <c r="BP40" s="242">
        <v>0</v>
      </c>
      <c r="BQ40" s="242">
        <v>0</v>
      </c>
      <c r="BR40" s="242">
        <v>0</v>
      </c>
      <c r="BS40" s="242">
        <v>0</v>
      </c>
      <c r="BT40" s="242">
        <v>0</v>
      </c>
      <c r="BU40" s="242">
        <v>0</v>
      </c>
      <c r="BV40" s="242">
        <v>0</v>
      </c>
      <c r="BW40" s="242">
        <v>0</v>
      </c>
      <c r="BX40" s="242">
        <v>0</v>
      </c>
      <c r="BY40" s="242">
        <v>0</v>
      </c>
      <c r="BZ40" s="242">
        <v>0</v>
      </c>
      <c r="CA40" s="242">
        <v>0</v>
      </c>
      <c r="CB40" s="242">
        <v>0</v>
      </c>
      <c r="CC40" s="242">
        <v>0</v>
      </c>
      <c r="CD40" s="242">
        <v>0</v>
      </c>
      <c r="CE40" s="242">
        <v>0</v>
      </c>
      <c r="CF40" s="242">
        <v>0</v>
      </c>
      <c r="CG40" s="242">
        <v>0</v>
      </c>
      <c r="CH40" s="242">
        <v>0</v>
      </c>
      <c r="CI40" s="242">
        <v>0</v>
      </c>
      <c r="CJ40" s="242">
        <v>0</v>
      </c>
      <c r="CK40" s="242">
        <v>0</v>
      </c>
      <c r="CL40" s="242">
        <v>0</v>
      </c>
      <c r="CM40" s="242">
        <f t="shared" si="17"/>
        <v>0.17916666666666667</v>
      </c>
      <c r="CN40" s="242">
        <f>SUM(V40,AJ40,AX40)</f>
        <v>0.16</v>
      </c>
      <c r="CO40" s="242">
        <f t="shared" si="18"/>
        <v>0</v>
      </c>
      <c r="CP40" s="242">
        <f t="shared" si="18"/>
        <v>0</v>
      </c>
      <c r="CQ40" s="242">
        <f t="shared" si="18"/>
        <v>0</v>
      </c>
      <c r="CR40" s="242">
        <f t="shared" si="18"/>
        <v>0</v>
      </c>
      <c r="CS40" s="242">
        <f t="shared" si="18"/>
        <v>0</v>
      </c>
      <c r="CT40" s="242">
        <f t="shared" si="18"/>
        <v>0</v>
      </c>
      <c r="CU40" s="242">
        <v>0</v>
      </c>
      <c r="CV40" s="242">
        <v>0</v>
      </c>
      <c r="CW40" s="242">
        <v>0</v>
      </c>
      <c r="CX40" s="242">
        <v>0</v>
      </c>
      <c r="CY40" s="242">
        <v>0</v>
      </c>
      <c r="CZ40" s="246"/>
    </row>
    <row r="41" spans="1:104" ht="63">
      <c r="A41" s="10" t="s">
        <v>297</v>
      </c>
      <c r="B41" s="39" t="s">
        <v>87</v>
      </c>
      <c r="C41" s="9" t="s">
        <v>88</v>
      </c>
      <c r="D41" s="242">
        <f>'[2]2'!T37/1.2</f>
        <v>0.28500000000000003</v>
      </c>
      <c r="E41" s="242">
        <v>0</v>
      </c>
      <c r="F41" s="242">
        <v>0</v>
      </c>
      <c r="G41" s="242">
        <v>0</v>
      </c>
      <c r="H41" s="242">
        <v>0</v>
      </c>
      <c r="I41" s="242">
        <v>0</v>
      </c>
      <c r="J41" s="242">
        <v>0</v>
      </c>
      <c r="K41" s="242">
        <v>0</v>
      </c>
      <c r="L41" s="242">
        <v>0</v>
      </c>
      <c r="M41" s="242">
        <v>0</v>
      </c>
      <c r="N41" s="242">
        <v>0</v>
      </c>
      <c r="O41" s="242">
        <v>0</v>
      </c>
      <c r="P41" s="242">
        <v>0</v>
      </c>
      <c r="Q41" s="242">
        <v>0</v>
      </c>
      <c r="R41" s="242">
        <v>0</v>
      </c>
      <c r="S41" s="242">
        <v>0</v>
      </c>
      <c r="T41" s="242">
        <v>0</v>
      </c>
      <c r="U41" s="242">
        <v>0</v>
      </c>
      <c r="V41" s="242">
        <v>0</v>
      </c>
      <c r="W41" s="242">
        <v>0</v>
      </c>
      <c r="X41" s="242">
        <v>0</v>
      </c>
      <c r="Y41" s="242">
        <v>0</v>
      </c>
      <c r="Z41" s="242">
        <v>0</v>
      </c>
      <c r="AA41" s="242">
        <v>0</v>
      </c>
      <c r="AB41" s="242">
        <v>0</v>
      </c>
      <c r="AC41" s="242">
        <v>0</v>
      </c>
      <c r="AD41" s="242">
        <v>0</v>
      </c>
      <c r="AE41" s="242">
        <v>0</v>
      </c>
      <c r="AF41" s="242">
        <v>0</v>
      </c>
      <c r="AG41" s="242">
        <v>0</v>
      </c>
      <c r="AH41" s="242">
        <v>0</v>
      </c>
      <c r="AI41" s="242">
        <v>0</v>
      </c>
      <c r="AJ41" s="242">
        <v>0</v>
      </c>
      <c r="AK41" s="242">
        <v>0</v>
      </c>
      <c r="AL41" s="242">
        <v>0</v>
      </c>
      <c r="AM41" s="242">
        <v>0</v>
      </c>
      <c r="AN41" s="242">
        <v>0</v>
      </c>
      <c r="AO41" s="242">
        <v>0</v>
      </c>
      <c r="AP41" s="242">
        <v>0</v>
      </c>
      <c r="AQ41" s="242">
        <v>0</v>
      </c>
      <c r="AR41" s="242">
        <v>0</v>
      </c>
      <c r="AS41" s="242">
        <v>0</v>
      </c>
      <c r="AT41" s="242">
        <v>0</v>
      </c>
      <c r="AU41" s="242">
        <v>0</v>
      </c>
      <c r="AV41" s="242">
        <v>0</v>
      </c>
      <c r="AW41" s="242">
        <v>0</v>
      </c>
      <c r="AX41" s="242">
        <v>0</v>
      </c>
      <c r="AY41" s="242">
        <v>0</v>
      </c>
      <c r="AZ41" s="242">
        <v>0</v>
      </c>
      <c r="BA41" s="242">
        <v>0</v>
      </c>
      <c r="BB41" s="242">
        <v>0</v>
      </c>
      <c r="BC41" s="242">
        <v>0</v>
      </c>
      <c r="BD41" s="242">
        <v>0</v>
      </c>
      <c r="BE41" s="242">
        <v>0</v>
      </c>
      <c r="BF41" s="242">
        <v>0</v>
      </c>
      <c r="BG41" s="242">
        <v>0</v>
      </c>
      <c r="BH41" s="242">
        <v>0</v>
      </c>
      <c r="BI41" s="242">
        <v>0</v>
      </c>
      <c r="BJ41" s="242">
        <v>0</v>
      </c>
      <c r="BK41" s="244">
        <v>0.28500000000000003</v>
      </c>
      <c r="BL41" s="242">
        <v>0.25</v>
      </c>
      <c r="BM41" s="242">
        <v>0</v>
      </c>
      <c r="BN41" s="242">
        <v>0</v>
      </c>
      <c r="BO41" s="242">
        <v>0</v>
      </c>
      <c r="BP41" s="242">
        <v>0</v>
      </c>
      <c r="BQ41" s="242">
        <v>0</v>
      </c>
      <c r="BR41" s="242">
        <v>0</v>
      </c>
      <c r="BS41" s="242">
        <v>0</v>
      </c>
      <c r="BT41" s="242">
        <v>0</v>
      </c>
      <c r="BU41" s="242">
        <v>0</v>
      </c>
      <c r="BV41" s="242">
        <v>0</v>
      </c>
      <c r="BW41" s="242">
        <v>0</v>
      </c>
      <c r="BX41" s="242">
        <v>0</v>
      </c>
      <c r="BY41" s="242">
        <v>0</v>
      </c>
      <c r="BZ41" s="242">
        <v>0</v>
      </c>
      <c r="CA41" s="242">
        <v>0</v>
      </c>
      <c r="CB41" s="242">
        <v>0</v>
      </c>
      <c r="CC41" s="242">
        <v>0</v>
      </c>
      <c r="CD41" s="242">
        <v>0</v>
      </c>
      <c r="CE41" s="242">
        <v>0</v>
      </c>
      <c r="CF41" s="242">
        <v>0</v>
      </c>
      <c r="CG41" s="242">
        <v>0</v>
      </c>
      <c r="CH41" s="242">
        <v>0</v>
      </c>
      <c r="CI41" s="242">
        <v>0</v>
      </c>
      <c r="CJ41" s="242">
        <v>0</v>
      </c>
      <c r="CK41" s="242">
        <v>0</v>
      </c>
      <c r="CL41" s="242">
        <v>0</v>
      </c>
      <c r="CM41" s="242">
        <f t="shared" si="17"/>
        <v>0.28500000000000003</v>
      </c>
      <c r="CN41" s="242">
        <f>SUM(V41,AJ41,AX41,BL41+BZ41)</f>
        <v>0.25</v>
      </c>
      <c r="CO41" s="242">
        <f t="shared" si="18"/>
        <v>0</v>
      </c>
      <c r="CP41" s="242">
        <f t="shared" si="18"/>
        <v>0</v>
      </c>
      <c r="CQ41" s="242">
        <f t="shared" si="18"/>
        <v>0</v>
      </c>
      <c r="CR41" s="242">
        <f t="shared" si="18"/>
        <v>0</v>
      </c>
      <c r="CS41" s="242">
        <f t="shared" si="18"/>
        <v>0</v>
      </c>
      <c r="CT41" s="242">
        <f t="shared" si="18"/>
        <v>0</v>
      </c>
      <c r="CU41" s="242">
        <f>SUM(AC41,AJ41,AX41)</f>
        <v>0</v>
      </c>
      <c r="CV41" s="242">
        <v>0</v>
      </c>
      <c r="CW41" s="242">
        <v>0</v>
      </c>
      <c r="CX41" s="242">
        <v>0</v>
      </c>
      <c r="CY41" s="242">
        <v>0</v>
      </c>
      <c r="CZ41" s="246"/>
    </row>
    <row r="42" spans="1:104" ht="63">
      <c r="A42" s="10" t="s">
        <v>298</v>
      </c>
      <c r="B42" s="39" t="s">
        <v>95</v>
      </c>
      <c r="C42" s="9" t="s">
        <v>96</v>
      </c>
      <c r="D42" s="242">
        <f>'[2]2'!T38/1.2</f>
        <v>0.36502084074203284</v>
      </c>
      <c r="E42" s="242">
        <v>0</v>
      </c>
      <c r="F42" s="242">
        <v>0</v>
      </c>
      <c r="G42" s="242">
        <v>0</v>
      </c>
      <c r="H42" s="242">
        <v>0</v>
      </c>
      <c r="I42" s="242">
        <v>0</v>
      </c>
      <c r="J42" s="242">
        <v>0</v>
      </c>
      <c r="K42" s="242">
        <v>0</v>
      </c>
      <c r="L42" s="242">
        <v>0</v>
      </c>
      <c r="M42" s="242">
        <v>0</v>
      </c>
      <c r="N42" s="242">
        <v>0</v>
      </c>
      <c r="O42" s="242">
        <v>0</v>
      </c>
      <c r="P42" s="242">
        <v>0</v>
      </c>
      <c r="Q42" s="242">
        <v>0</v>
      </c>
      <c r="R42" s="242">
        <v>0</v>
      </c>
      <c r="S42" s="242">
        <v>0</v>
      </c>
      <c r="T42" s="242">
        <v>0</v>
      </c>
      <c r="U42" s="242">
        <v>0</v>
      </c>
      <c r="V42" s="242">
        <v>0</v>
      </c>
      <c r="W42" s="242">
        <v>0</v>
      </c>
      <c r="X42" s="242">
        <v>0</v>
      </c>
      <c r="Y42" s="242">
        <v>0</v>
      </c>
      <c r="Z42" s="242">
        <v>0</v>
      </c>
      <c r="AA42" s="242">
        <v>0</v>
      </c>
      <c r="AB42" s="242">
        <v>0</v>
      </c>
      <c r="AC42" s="242">
        <v>0</v>
      </c>
      <c r="AD42" s="242">
        <v>0</v>
      </c>
      <c r="AE42" s="242">
        <v>0</v>
      </c>
      <c r="AF42" s="242">
        <v>0</v>
      </c>
      <c r="AG42" s="242">
        <v>0</v>
      </c>
      <c r="AH42" s="242">
        <v>0</v>
      </c>
      <c r="AI42" s="242">
        <v>0</v>
      </c>
      <c r="AJ42" s="242">
        <v>0</v>
      </c>
      <c r="AK42" s="242">
        <v>0</v>
      </c>
      <c r="AL42" s="242">
        <v>0</v>
      </c>
      <c r="AM42" s="242">
        <v>0</v>
      </c>
      <c r="AN42" s="242">
        <v>0</v>
      </c>
      <c r="AO42" s="242">
        <v>0</v>
      </c>
      <c r="AP42" s="242">
        <v>0</v>
      </c>
      <c r="AQ42" s="242">
        <v>0</v>
      </c>
      <c r="AR42" s="242">
        <v>0</v>
      </c>
      <c r="AS42" s="242">
        <v>0</v>
      </c>
      <c r="AT42" s="242">
        <v>0</v>
      </c>
      <c r="AU42" s="242">
        <v>0</v>
      </c>
      <c r="AV42" s="242">
        <v>0</v>
      </c>
      <c r="AW42" s="242">
        <v>0</v>
      </c>
      <c r="AX42" s="242">
        <v>0</v>
      </c>
      <c r="AY42" s="242">
        <v>0</v>
      </c>
      <c r="AZ42" s="242">
        <v>0</v>
      </c>
      <c r="BA42" s="242">
        <v>0</v>
      </c>
      <c r="BB42" s="242">
        <v>0</v>
      </c>
      <c r="BC42" s="242">
        <v>0</v>
      </c>
      <c r="BD42" s="242">
        <v>0</v>
      </c>
      <c r="BE42" s="242">
        <v>0</v>
      </c>
      <c r="BF42" s="242">
        <v>0</v>
      </c>
      <c r="BG42" s="242">
        <v>0</v>
      </c>
      <c r="BH42" s="242">
        <v>0</v>
      </c>
      <c r="BI42" s="242">
        <v>0</v>
      </c>
      <c r="BJ42" s="242">
        <v>0</v>
      </c>
      <c r="BK42" s="242">
        <v>0</v>
      </c>
      <c r="BL42" s="242">
        <v>0</v>
      </c>
      <c r="BM42" s="242">
        <v>0</v>
      </c>
      <c r="BN42" s="242">
        <v>0</v>
      </c>
      <c r="BO42" s="242">
        <v>0</v>
      </c>
      <c r="BP42" s="242">
        <v>0</v>
      </c>
      <c r="BQ42" s="242">
        <v>0</v>
      </c>
      <c r="BR42" s="242">
        <v>0</v>
      </c>
      <c r="BS42" s="242">
        <v>0</v>
      </c>
      <c r="BT42" s="242">
        <v>0</v>
      </c>
      <c r="BU42" s="242">
        <v>0</v>
      </c>
      <c r="BV42" s="242">
        <v>0</v>
      </c>
      <c r="BW42" s="242">
        <v>0</v>
      </c>
      <c r="BX42" s="242">
        <v>0</v>
      </c>
      <c r="BY42" s="244">
        <v>0.36502084074203284</v>
      </c>
      <c r="BZ42" s="242">
        <v>0.4</v>
      </c>
      <c r="CA42" s="242">
        <v>0</v>
      </c>
      <c r="CB42" s="242">
        <v>0</v>
      </c>
      <c r="CC42" s="242">
        <v>0</v>
      </c>
      <c r="CD42" s="242">
        <v>0</v>
      </c>
      <c r="CE42" s="242">
        <v>0</v>
      </c>
      <c r="CF42" s="242">
        <v>0</v>
      </c>
      <c r="CG42" s="242">
        <v>0</v>
      </c>
      <c r="CH42" s="242">
        <v>0</v>
      </c>
      <c r="CI42" s="242">
        <v>0</v>
      </c>
      <c r="CJ42" s="242">
        <v>0</v>
      </c>
      <c r="CK42" s="242">
        <v>0</v>
      </c>
      <c r="CL42" s="242">
        <v>0</v>
      </c>
      <c r="CM42" s="242">
        <f t="shared" si="17"/>
        <v>0.36502084074203284</v>
      </c>
      <c r="CN42" s="242">
        <f t="shared" ref="CN42:CN44" si="23">SUM(V42,AJ42,AX42,BL42+BZ42)</f>
        <v>0.4</v>
      </c>
      <c r="CO42" s="242">
        <f t="shared" si="18"/>
        <v>0</v>
      </c>
      <c r="CP42" s="242">
        <f t="shared" si="18"/>
        <v>0</v>
      </c>
      <c r="CQ42" s="242">
        <f t="shared" si="18"/>
        <v>0</v>
      </c>
      <c r="CR42" s="242">
        <f t="shared" si="18"/>
        <v>0</v>
      </c>
      <c r="CS42" s="242">
        <f t="shared" si="18"/>
        <v>0</v>
      </c>
      <c r="CT42" s="242">
        <f t="shared" si="18"/>
        <v>0</v>
      </c>
      <c r="CU42" s="242">
        <f>SUM(AC42,AJ42,AX42)</f>
        <v>0</v>
      </c>
      <c r="CV42" s="242">
        <v>0</v>
      </c>
      <c r="CW42" s="242">
        <v>0</v>
      </c>
      <c r="CX42" s="242">
        <v>0</v>
      </c>
      <c r="CY42" s="242">
        <v>0</v>
      </c>
      <c r="CZ42" s="246"/>
    </row>
    <row r="43" spans="1:104" ht="63">
      <c r="A43" s="10" t="s">
        <v>299</v>
      </c>
      <c r="B43" s="39" t="s">
        <v>98</v>
      </c>
      <c r="C43" s="9" t="s">
        <v>99</v>
      </c>
      <c r="D43" s="242">
        <f>'[2]2'!T39/1.2</f>
        <v>0.29413273543850832</v>
      </c>
      <c r="E43" s="242">
        <v>0</v>
      </c>
      <c r="F43" s="242">
        <v>0</v>
      </c>
      <c r="G43" s="242">
        <v>0</v>
      </c>
      <c r="H43" s="242">
        <v>0</v>
      </c>
      <c r="I43" s="242">
        <v>0</v>
      </c>
      <c r="J43" s="242">
        <v>0</v>
      </c>
      <c r="K43" s="242">
        <v>0</v>
      </c>
      <c r="L43" s="242">
        <v>0</v>
      </c>
      <c r="M43" s="242">
        <v>0</v>
      </c>
      <c r="N43" s="242">
        <v>0</v>
      </c>
      <c r="O43" s="242">
        <v>0</v>
      </c>
      <c r="P43" s="242">
        <v>0</v>
      </c>
      <c r="Q43" s="242">
        <v>0</v>
      </c>
      <c r="R43" s="242">
        <v>0</v>
      </c>
      <c r="S43" s="242">
        <v>0</v>
      </c>
      <c r="T43" s="242">
        <v>0</v>
      </c>
      <c r="U43" s="242">
        <v>0</v>
      </c>
      <c r="V43" s="242">
        <v>0</v>
      </c>
      <c r="W43" s="242">
        <v>0</v>
      </c>
      <c r="X43" s="242">
        <v>0</v>
      </c>
      <c r="Y43" s="242">
        <v>0</v>
      </c>
      <c r="Z43" s="242">
        <v>0</v>
      </c>
      <c r="AA43" s="242">
        <v>0</v>
      </c>
      <c r="AB43" s="242">
        <v>0</v>
      </c>
      <c r="AC43" s="242">
        <v>0</v>
      </c>
      <c r="AD43" s="242">
        <v>0</v>
      </c>
      <c r="AE43" s="242">
        <v>0</v>
      </c>
      <c r="AF43" s="242">
        <v>0</v>
      </c>
      <c r="AG43" s="242">
        <v>0</v>
      </c>
      <c r="AH43" s="242">
        <v>0</v>
      </c>
      <c r="AI43" s="242">
        <v>0</v>
      </c>
      <c r="AJ43" s="242">
        <v>0</v>
      </c>
      <c r="AK43" s="242">
        <v>0</v>
      </c>
      <c r="AL43" s="242">
        <v>0</v>
      </c>
      <c r="AM43" s="242">
        <v>0</v>
      </c>
      <c r="AN43" s="242">
        <v>0</v>
      </c>
      <c r="AO43" s="242">
        <v>0</v>
      </c>
      <c r="AP43" s="242">
        <v>0</v>
      </c>
      <c r="AQ43" s="242">
        <v>0</v>
      </c>
      <c r="AR43" s="242">
        <v>0</v>
      </c>
      <c r="AS43" s="242">
        <v>0</v>
      </c>
      <c r="AT43" s="242">
        <v>0</v>
      </c>
      <c r="AU43" s="242">
        <v>0</v>
      </c>
      <c r="AV43" s="242">
        <v>0</v>
      </c>
      <c r="AW43" s="242">
        <v>0</v>
      </c>
      <c r="AX43" s="242">
        <v>0</v>
      </c>
      <c r="AY43" s="242">
        <v>0</v>
      </c>
      <c r="AZ43" s="242">
        <v>0</v>
      </c>
      <c r="BA43" s="242">
        <v>0</v>
      </c>
      <c r="BB43" s="242">
        <v>0</v>
      </c>
      <c r="BC43" s="242">
        <v>0</v>
      </c>
      <c r="BD43" s="242">
        <v>0</v>
      </c>
      <c r="BE43" s="242">
        <v>0</v>
      </c>
      <c r="BF43" s="242">
        <v>0</v>
      </c>
      <c r="BG43" s="242">
        <v>0</v>
      </c>
      <c r="BH43" s="242">
        <v>0</v>
      </c>
      <c r="BI43" s="242">
        <v>0</v>
      </c>
      <c r="BJ43" s="242">
        <v>0</v>
      </c>
      <c r="BK43" s="242">
        <v>0</v>
      </c>
      <c r="BL43" s="242">
        <v>0</v>
      </c>
      <c r="BM43" s="242">
        <v>0</v>
      </c>
      <c r="BN43" s="242">
        <v>0</v>
      </c>
      <c r="BO43" s="242">
        <v>0</v>
      </c>
      <c r="BP43" s="242">
        <v>0</v>
      </c>
      <c r="BQ43" s="242">
        <v>0</v>
      </c>
      <c r="BR43" s="242">
        <v>0</v>
      </c>
      <c r="BS43" s="242">
        <v>0</v>
      </c>
      <c r="BT43" s="242">
        <v>0</v>
      </c>
      <c r="BU43" s="242">
        <v>0</v>
      </c>
      <c r="BV43" s="242">
        <v>0</v>
      </c>
      <c r="BW43" s="242">
        <v>0</v>
      </c>
      <c r="BX43" s="242">
        <v>0</v>
      </c>
      <c r="BY43" s="244">
        <v>0.29413273543850832</v>
      </c>
      <c r="BZ43" s="242">
        <v>0.25</v>
      </c>
      <c r="CA43" s="242">
        <v>0</v>
      </c>
      <c r="CB43" s="242">
        <v>0</v>
      </c>
      <c r="CC43" s="242">
        <v>0</v>
      </c>
      <c r="CD43" s="242">
        <v>0</v>
      </c>
      <c r="CE43" s="242">
        <v>0</v>
      </c>
      <c r="CF43" s="242">
        <v>0</v>
      </c>
      <c r="CG43" s="242">
        <v>0</v>
      </c>
      <c r="CH43" s="242">
        <v>0</v>
      </c>
      <c r="CI43" s="242">
        <v>0</v>
      </c>
      <c r="CJ43" s="242">
        <v>0</v>
      </c>
      <c r="CK43" s="242">
        <v>0</v>
      </c>
      <c r="CL43" s="242">
        <v>0</v>
      </c>
      <c r="CM43" s="242">
        <f t="shared" si="17"/>
        <v>0.29413273543850832</v>
      </c>
      <c r="CN43" s="242">
        <f t="shared" si="23"/>
        <v>0.25</v>
      </c>
      <c r="CO43" s="242">
        <f t="shared" si="18"/>
        <v>0</v>
      </c>
      <c r="CP43" s="242">
        <f t="shared" si="18"/>
        <v>0</v>
      </c>
      <c r="CQ43" s="242">
        <f t="shared" si="18"/>
        <v>0</v>
      </c>
      <c r="CR43" s="242">
        <f t="shared" si="18"/>
        <v>0</v>
      </c>
      <c r="CS43" s="242">
        <f t="shared" si="18"/>
        <v>0</v>
      </c>
      <c r="CT43" s="242">
        <f t="shared" si="18"/>
        <v>0</v>
      </c>
      <c r="CU43" s="242">
        <f>SUM(AC43,AJ43,AX43)</f>
        <v>0</v>
      </c>
      <c r="CV43" s="242">
        <v>0</v>
      </c>
      <c r="CW43" s="242">
        <v>0</v>
      </c>
      <c r="CX43" s="242">
        <v>0</v>
      </c>
      <c r="CY43" s="242">
        <v>0</v>
      </c>
      <c r="CZ43" s="246"/>
    </row>
    <row r="44" spans="1:104" ht="60.75" customHeight="1">
      <c r="A44" s="10" t="s">
        <v>300</v>
      </c>
      <c r="B44" s="39" t="s">
        <v>98</v>
      </c>
      <c r="C44" s="9" t="s">
        <v>102</v>
      </c>
      <c r="D44" s="242">
        <f>2.89/1.2</f>
        <v>2.4083333333333337</v>
      </c>
      <c r="E44" s="242">
        <v>0</v>
      </c>
      <c r="F44" s="242">
        <v>0</v>
      </c>
      <c r="G44" s="242">
        <v>0</v>
      </c>
      <c r="H44" s="242">
        <v>0</v>
      </c>
      <c r="I44" s="242">
        <v>0</v>
      </c>
      <c r="J44" s="242">
        <v>0</v>
      </c>
      <c r="K44" s="242">
        <v>0</v>
      </c>
      <c r="L44" s="242">
        <v>0</v>
      </c>
      <c r="M44" s="242">
        <v>0</v>
      </c>
      <c r="N44" s="242">
        <v>0</v>
      </c>
      <c r="O44" s="242">
        <v>0</v>
      </c>
      <c r="P44" s="242">
        <v>0</v>
      </c>
      <c r="Q44" s="242">
        <v>0</v>
      </c>
      <c r="R44" s="242">
        <v>0</v>
      </c>
      <c r="S44" s="242">
        <v>0</v>
      </c>
      <c r="T44" s="242">
        <v>0</v>
      </c>
      <c r="U44" s="242">
        <v>0</v>
      </c>
      <c r="V44" s="242">
        <v>0</v>
      </c>
      <c r="W44" s="242">
        <v>0</v>
      </c>
      <c r="X44" s="242">
        <v>0</v>
      </c>
      <c r="Y44" s="242">
        <v>0</v>
      </c>
      <c r="Z44" s="242">
        <v>0</v>
      </c>
      <c r="AA44" s="242">
        <v>0</v>
      </c>
      <c r="AB44" s="242">
        <v>0</v>
      </c>
      <c r="AC44" s="242">
        <v>0</v>
      </c>
      <c r="AD44" s="242">
        <v>0</v>
      </c>
      <c r="AE44" s="242">
        <v>0</v>
      </c>
      <c r="AF44" s="242">
        <v>0</v>
      </c>
      <c r="AG44" s="242">
        <v>0</v>
      </c>
      <c r="AH44" s="242">
        <v>0</v>
      </c>
      <c r="AI44" s="242">
        <v>0</v>
      </c>
      <c r="AJ44" s="242">
        <v>0</v>
      </c>
      <c r="AK44" s="242">
        <v>0</v>
      </c>
      <c r="AL44" s="242">
        <v>0</v>
      </c>
      <c r="AM44" s="242">
        <v>0</v>
      </c>
      <c r="AN44" s="242">
        <v>0</v>
      </c>
      <c r="AO44" s="242">
        <v>0</v>
      </c>
      <c r="AP44" s="242">
        <v>0</v>
      </c>
      <c r="AQ44" s="242">
        <v>0</v>
      </c>
      <c r="AR44" s="242">
        <v>0</v>
      </c>
      <c r="AS44" s="242">
        <v>0</v>
      </c>
      <c r="AT44" s="242">
        <v>0</v>
      </c>
      <c r="AU44" s="242">
        <v>0</v>
      </c>
      <c r="AV44" s="242">
        <v>0</v>
      </c>
      <c r="AW44" s="242">
        <v>0</v>
      </c>
      <c r="AX44" s="242">
        <v>0</v>
      </c>
      <c r="AY44" s="242">
        <v>0</v>
      </c>
      <c r="AZ44" s="242">
        <v>0</v>
      </c>
      <c r="BA44" s="242">
        <v>0</v>
      </c>
      <c r="BB44" s="242">
        <v>0</v>
      </c>
      <c r="BC44" s="242">
        <v>0</v>
      </c>
      <c r="BD44" s="242">
        <v>0</v>
      </c>
      <c r="BE44" s="242">
        <v>0</v>
      </c>
      <c r="BF44" s="242">
        <v>0</v>
      </c>
      <c r="BG44" s="242">
        <v>0</v>
      </c>
      <c r="BH44" s="242">
        <v>0</v>
      </c>
      <c r="BI44" s="242">
        <v>0</v>
      </c>
      <c r="BJ44" s="242">
        <v>0</v>
      </c>
      <c r="BK44" s="242">
        <v>0</v>
      </c>
      <c r="BL44" s="242">
        <v>0</v>
      </c>
      <c r="BM44" s="242">
        <v>0</v>
      </c>
      <c r="BN44" s="242">
        <v>0</v>
      </c>
      <c r="BO44" s="242">
        <v>0</v>
      </c>
      <c r="BP44" s="242">
        <v>0</v>
      </c>
      <c r="BQ44" s="242">
        <v>0</v>
      </c>
      <c r="BR44" s="242">
        <v>0</v>
      </c>
      <c r="BS44" s="242">
        <v>0</v>
      </c>
      <c r="BT44" s="242">
        <v>0</v>
      </c>
      <c r="BU44" s="242">
        <v>0</v>
      </c>
      <c r="BV44" s="242">
        <v>0</v>
      </c>
      <c r="BW44" s="242">
        <v>0</v>
      </c>
      <c r="BX44" s="242">
        <v>0</v>
      </c>
      <c r="BY44" s="244">
        <f>2.89/1.2</f>
        <v>2.4083333333333337</v>
      </c>
      <c r="BZ44" s="242">
        <v>0</v>
      </c>
      <c r="CA44" s="242">
        <v>0</v>
      </c>
      <c r="CB44" s="242">
        <v>0</v>
      </c>
      <c r="CC44" s="242">
        <v>0</v>
      </c>
      <c r="CD44" s="242">
        <v>0</v>
      </c>
      <c r="CE44" s="242">
        <v>0</v>
      </c>
      <c r="CF44" s="242">
        <v>0</v>
      </c>
      <c r="CG44" s="242">
        <v>0</v>
      </c>
      <c r="CH44" s="242">
        <v>0</v>
      </c>
      <c r="CI44" s="242">
        <v>0</v>
      </c>
      <c r="CJ44" s="242">
        <v>0</v>
      </c>
      <c r="CK44" s="242">
        <v>0</v>
      </c>
      <c r="CL44" s="242">
        <v>0</v>
      </c>
      <c r="CM44" s="242">
        <f t="shared" si="17"/>
        <v>2.4083333333333337</v>
      </c>
      <c r="CN44" s="242">
        <f t="shared" si="23"/>
        <v>0</v>
      </c>
      <c r="CO44" s="242">
        <f t="shared" si="18"/>
        <v>0</v>
      </c>
      <c r="CP44" s="242">
        <f t="shared" si="18"/>
        <v>0</v>
      </c>
      <c r="CQ44" s="242">
        <f t="shared" si="18"/>
        <v>0</v>
      </c>
      <c r="CR44" s="242">
        <f t="shared" si="18"/>
        <v>0</v>
      </c>
      <c r="CS44" s="242">
        <f t="shared" si="18"/>
        <v>0</v>
      </c>
      <c r="CT44" s="242">
        <f t="shared" si="18"/>
        <v>0</v>
      </c>
      <c r="CU44" s="242">
        <f>SUM(AC44,AJ44,AX44)</f>
        <v>0</v>
      </c>
      <c r="CV44" s="242">
        <v>0</v>
      </c>
      <c r="CW44" s="242">
        <v>0</v>
      </c>
      <c r="CX44" s="242">
        <v>0</v>
      </c>
      <c r="CY44" s="242">
        <v>0</v>
      </c>
      <c r="CZ44" s="246"/>
    </row>
    <row r="46" spans="1:104" s="2" customFormat="1">
      <c r="B46" s="67" t="s">
        <v>2</v>
      </c>
      <c r="C46" s="67"/>
      <c r="D46" s="67"/>
      <c r="E46" s="169" t="s">
        <v>305</v>
      </c>
      <c r="F46" s="3"/>
      <c r="G46" s="3"/>
      <c r="H46" s="3"/>
      <c r="I46" s="3"/>
      <c r="J46" s="3"/>
      <c r="K46" s="3"/>
      <c r="L46" s="3"/>
      <c r="M46" s="3"/>
      <c r="N46" s="3"/>
      <c r="O46" s="3"/>
      <c r="P46" s="3"/>
      <c r="Q46" s="3"/>
      <c r="R46" s="3"/>
      <c r="S46" s="170"/>
      <c r="T46" s="3"/>
      <c r="U46" s="3"/>
    </row>
    <row r="47" spans="1:104" s="2" customFormat="1" ht="15">
      <c r="B47" s="3"/>
      <c r="C47" s="3"/>
      <c r="D47" s="3"/>
      <c r="E47" s="3"/>
      <c r="F47" s="3"/>
      <c r="G47" s="3"/>
      <c r="H47" s="3"/>
      <c r="I47" s="3"/>
      <c r="J47" s="3"/>
      <c r="K47" s="3"/>
      <c r="L47" s="3"/>
      <c r="M47" s="3"/>
      <c r="N47" s="3"/>
      <c r="O47" s="3"/>
      <c r="P47" s="3"/>
      <c r="Q47" s="3"/>
      <c r="R47" s="3"/>
      <c r="S47" s="170"/>
      <c r="T47" s="3"/>
      <c r="U47" s="3"/>
    </row>
    <row r="48" spans="1:104" s="2" customFormat="1" ht="15">
      <c r="B48" s="3"/>
      <c r="C48" s="3"/>
      <c r="D48" s="3"/>
      <c r="E48" s="3"/>
      <c r="F48" s="3"/>
      <c r="G48" s="3"/>
      <c r="H48" s="3"/>
      <c r="I48" s="3"/>
      <c r="J48" s="3"/>
      <c r="K48" s="3"/>
      <c r="L48" s="3"/>
      <c r="M48" s="3"/>
      <c r="N48" s="3"/>
      <c r="O48" s="3"/>
      <c r="P48" s="3"/>
      <c r="Q48" s="3"/>
      <c r="R48" s="3"/>
      <c r="S48" s="170"/>
      <c r="T48" s="3"/>
      <c r="U48" s="3"/>
    </row>
    <row r="49" spans="2:21" s="2" customFormat="1" ht="15">
      <c r="B49" s="3"/>
      <c r="C49" s="3"/>
      <c r="D49" s="3"/>
      <c r="E49" s="3"/>
      <c r="F49" s="3"/>
      <c r="G49" s="3"/>
      <c r="H49" s="3"/>
      <c r="I49" s="3"/>
      <c r="J49" s="3"/>
      <c r="K49" s="3"/>
      <c r="L49" s="3"/>
      <c r="M49" s="3"/>
      <c r="N49" s="3"/>
      <c r="O49" s="3"/>
      <c r="P49" s="3"/>
      <c r="Q49" s="3"/>
      <c r="R49" s="3"/>
      <c r="S49" s="170"/>
      <c r="T49" s="3"/>
      <c r="U49" s="3"/>
    </row>
    <row r="50" spans="2:21" s="2" customFormat="1">
      <c r="B50" s="68" t="s">
        <v>0</v>
      </c>
      <c r="C50" s="68"/>
      <c r="D50" s="4"/>
      <c r="E50" s="4"/>
      <c r="F50" s="4"/>
      <c r="G50" s="4"/>
      <c r="H50" s="4"/>
      <c r="I50" s="4"/>
      <c r="J50" s="4"/>
      <c r="K50" s="4"/>
      <c r="L50" s="3"/>
      <c r="M50" s="3"/>
      <c r="N50" s="3"/>
      <c r="O50" s="3"/>
      <c r="P50" s="3"/>
      <c r="Q50" s="3"/>
      <c r="R50" s="3"/>
      <c r="S50" s="170"/>
      <c r="T50" s="3"/>
      <c r="U50" s="3"/>
    </row>
    <row r="51" spans="2:21" s="2" customFormat="1" ht="15">
      <c r="B51" s="3"/>
      <c r="C51" s="3"/>
      <c r="D51" s="3"/>
      <c r="E51" s="3"/>
      <c r="F51" s="3"/>
      <c r="G51" s="3"/>
      <c r="H51" s="3"/>
      <c r="I51" s="3"/>
      <c r="J51" s="3"/>
      <c r="K51" s="3"/>
      <c r="L51" s="3"/>
      <c r="M51" s="3"/>
      <c r="N51" s="3"/>
      <c r="O51" s="3"/>
      <c r="P51" s="3"/>
      <c r="Q51" s="3"/>
      <c r="R51" s="3"/>
      <c r="S51" s="170"/>
      <c r="T51" s="3"/>
      <c r="U51" s="3"/>
    </row>
  </sheetData>
  <mergeCells count="55">
    <mergeCell ref="BY17:CD17"/>
    <mergeCell ref="CF17:CK17"/>
    <mergeCell ref="CM17:CR17"/>
    <mergeCell ref="CT17:CY17"/>
    <mergeCell ref="B46:D46"/>
    <mergeCell ref="AI17:AN17"/>
    <mergeCell ref="AP17:AU17"/>
    <mergeCell ref="AW17:BB17"/>
    <mergeCell ref="BD17:BI17"/>
    <mergeCell ref="BK17:BP17"/>
    <mergeCell ref="BR17:BW17"/>
    <mergeCell ref="D17:D18"/>
    <mergeCell ref="E17:E18"/>
    <mergeCell ref="G17:L17"/>
    <mergeCell ref="N17:S17"/>
    <mergeCell ref="U17:Z17"/>
    <mergeCell ref="AB17:AG17"/>
    <mergeCell ref="BJ16:BP16"/>
    <mergeCell ref="BQ16:BW16"/>
    <mergeCell ref="BX16:CD16"/>
    <mergeCell ref="CE16:CK16"/>
    <mergeCell ref="CL16:CR16"/>
    <mergeCell ref="CS16:CY16"/>
    <mergeCell ref="F16:L16"/>
    <mergeCell ref="M16:S16"/>
    <mergeCell ref="T16:Z16"/>
    <mergeCell ref="AA16:AG16"/>
    <mergeCell ref="AH16:AN16"/>
    <mergeCell ref="AO16:AU16"/>
    <mergeCell ref="AH14:CY14"/>
    <mergeCell ref="CZ14:CZ18"/>
    <mergeCell ref="T15:AG15"/>
    <mergeCell ref="AH15:AU15"/>
    <mergeCell ref="AV15:BI15"/>
    <mergeCell ref="BJ15:BW15"/>
    <mergeCell ref="BX15:CK15"/>
    <mergeCell ref="CL15:CY15"/>
    <mergeCell ref="AV16:BB16"/>
    <mergeCell ref="BC16:BI16"/>
    <mergeCell ref="A10:AG10"/>
    <mergeCell ref="A11:AG11"/>
    <mergeCell ref="A12:AG12"/>
    <mergeCell ref="A13:CX13"/>
    <mergeCell ref="A14:A18"/>
    <mergeCell ref="B14:B18"/>
    <mergeCell ref="C14:C18"/>
    <mergeCell ref="D14:E16"/>
    <mergeCell ref="F14:S15"/>
    <mergeCell ref="T14:AG14"/>
    <mergeCell ref="A4:AG4"/>
    <mergeCell ref="A5:AG5"/>
    <mergeCell ref="A6:AG6"/>
    <mergeCell ref="A7:AG7"/>
    <mergeCell ref="A8:AG8"/>
    <mergeCell ref="A9:AG9"/>
  </mergeCells>
  <pageMargins left="0.70866141732283472" right="0.70866141732283472" top="0.74803149606299213" bottom="0.74803149606299213" header="0.31496062992125984" footer="0.31496062992125984"/>
  <pageSetup paperSize="8" scale="53" fitToWidth="2" orientation="landscape" r:id="rId1"/>
  <headerFooter differentFirst="1">
    <oddHeader>&amp;C&amp;P</oddHeader>
  </headerFooter>
  <colBreaks count="1" manualBreakCount="1">
    <brk id="33" max="3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O43"/>
  <sheetViews>
    <sheetView view="pageBreakPreview" zoomScale="60" zoomScaleNormal="100" workbookViewId="0">
      <selection activeCell="AA31" sqref="AA31"/>
    </sheetView>
  </sheetViews>
  <sheetFormatPr defaultRowHeight="15.75"/>
  <cols>
    <col min="1" max="1" width="11.625" style="71" customWidth="1"/>
    <col min="2" max="2" width="41.25" style="71" customWidth="1"/>
    <col min="3" max="3" width="16.5" style="71" customWidth="1"/>
    <col min="4" max="4" width="18" style="71" customWidth="1"/>
    <col min="5" max="5" width="6.125" style="71" customWidth="1"/>
    <col min="6" max="10" width="6" style="71" customWidth="1"/>
    <col min="11" max="11" width="18" style="71" customWidth="1"/>
    <col min="12" max="17" width="6" style="71" customWidth="1"/>
    <col min="18" max="18" width="18" style="71" customWidth="1"/>
    <col min="19" max="24" width="6" style="71" customWidth="1"/>
    <col min="25" max="25" width="14.625" style="71" customWidth="1"/>
    <col min="26" max="26" width="10.375" style="71" customWidth="1"/>
    <col min="27" max="31" width="6" style="71" customWidth="1"/>
    <col min="32" max="32" width="16.125" style="71" customWidth="1"/>
    <col min="33" max="33" width="11" style="71" customWidth="1"/>
    <col min="34" max="35" width="6" style="71" customWidth="1"/>
    <col min="36" max="36" width="7" style="71" customWidth="1"/>
    <col min="37" max="38" width="6" style="71" customWidth="1"/>
    <col min="39" max="39" width="3.5" style="71" customWidth="1"/>
    <col min="40" max="40" width="5.75" style="71" customWidth="1"/>
    <col min="41" max="41" width="16.125" style="71" customWidth="1"/>
    <col min="42" max="42" width="21.25" style="71" customWidth="1"/>
    <col min="43" max="43" width="12.625" style="71" customWidth="1"/>
    <col min="44" max="44" width="22.375" style="71" customWidth="1"/>
    <col min="45" max="45" width="10.875" style="71" customWidth="1"/>
    <col min="46" max="46" width="17.375" style="71" customWidth="1"/>
    <col min="47" max="48" width="4.125" style="71" customWidth="1"/>
    <col min="49" max="49" width="3.75" style="71" customWidth="1"/>
    <col min="50" max="50" width="3.875" style="71" customWidth="1"/>
    <col min="51" max="51" width="4.5" style="71" customWidth="1"/>
    <col min="52" max="52" width="5" style="71" customWidth="1"/>
    <col min="53" max="53" width="5.5" style="71" customWidth="1"/>
    <col min="54" max="54" width="5.75" style="71" customWidth="1"/>
    <col min="55" max="55" width="5.5" style="71" customWidth="1"/>
    <col min="56" max="57" width="5" style="71" customWidth="1"/>
    <col min="58" max="58" width="12.875" style="71" customWidth="1"/>
    <col min="59" max="68" width="5" style="71" customWidth="1"/>
    <col min="69" max="16384" width="9" style="71"/>
  </cols>
  <sheetData>
    <row r="1" spans="1:67" ht="18.75">
      <c r="O1" s="69"/>
      <c r="P1" s="69"/>
      <c r="Q1" s="69"/>
      <c r="R1" s="69"/>
      <c r="S1" s="69"/>
      <c r="T1" s="69"/>
      <c r="U1" s="69"/>
      <c r="V1" s="69"/>
      <c r="W1" s="69"/>
      <c r="X1" s="69"/>
      <c r="Y1" s="69"/>
      <c r="Z1" s="69"/>
      <c r="AA1" s="69"/>
      <c r="AB1" s="69"/>
      <c r="AC1" s="69"/>
      <c r="AL1" s="172" t="s">
        <v>443</v>
      </c>
    </row>
    <row r="2" spans="1:67" ht="18.75">
      <c r="O2" s="69"/>
      <c r="P2" s="69"/>
      <c r="Q2" s="69"/>
      <c r="R2" s="69"/>
      <c r="S2" s="69"/>
      <c r="T2" s="69"/>
      <c r="U2" s="69"/>
      <c r="V2" s="69"/>
      <c r="W2" s="69"/>
      <c r="X2" s="69"/>
      <c r="Y2" s="69"/>
      <c r="Z2" s="69"/>
      <c r="AA2" s="69"/>
      <c r="AB2" s="69"/>
      <c r="AC2" s="69"/>
      <c r="AL2" s="80" t="s">
        <v>104</v>
      </c>
    </row>
    <row r="3" spans="1:67" ht="18.75">
      <c r="O3" s="69"/>
      <c r="P3" s="69"/>
      <c r="Q3" s="69"/>
      <c r="R3" s="69"/>
      <c r="S3" s="69"/>
      <c r="T3" s="69"/>
      <c r="U3" s="69"/>
      <c r="V3" s="69"/>
      <c r="W3" s="69"/>
      <c r="X3" s="69"/>
      <c r="Y3" s="69"/>
      <c r="Z3" s="69"/>
      <c r="AA3" s="69"/>
      <c r="AB3" s="69"/>
      <c r="AC3" s="69"/>
      <c r="AL3" s="80" t="s">
        <v>105</v>
      </c>
    </row>
    <row r="4" spans="1:67" ht="18.75">
      <c r="A4" s="247" t="s">
        <v>444</v>
      </c>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row>
    <row r="5" spans="1:67" ht="18.75">
      <c r="A5" s="53" t="s">
        <v>60</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row>
    <row r="6" spans="1:67">
      <c r="A6" s="206"/>
      <c r="B6" s="206"/>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row>
    <row r="7" spans="1:67" ht="18.75">
      <c r="A7" s="51" t="s">
        <v>107</v>
      </c>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row>
    <row r="8" spans="1:67">
      <c r="A8" s="52" t="s">
        <v>57</v>
      </c>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row>
    <row r="9" spans="1:67">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row>
    <row r="10" spans="1:67">
      <c r="A10" s="55" t="s">
        <v>61</v>
      </c>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208"/>
      <c r="AN10" s="208"/>
      <c r="AO10" s="208"/>
      <c r="AP10" s="208"/>
      <c r="AQ10" s="208"/>
      <c r="AR10" s="208"/>
      <c r="AS10" s="208"/>
      <c r="AT10" s="208"/>
      <c r="AU10" s="208"/>
      <c r="AV10" s="208"/>
      <c r="AW10" s="208"/>
      <c r="AX10" s="208"/>
      <c r="AY10" s="208"/>
      <c r="AZ10" s="208"/>
      <c r="BA10" s="208"/>
      <c r="BB10" s="208"/>
      <c r="BC10" s="208"/>
      <c r="BD10" s="208"/>
      <c r="BE10" s="208"/>
      <c r="BF10" s="208"/>
    </row>
    <row r="11" spans="1:67" ht="18.75">
      <c r="A11" s="45"/>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248"/>
      <c r="AN11" s="248"/>
      <c r="AO11" s="248"/>
      <c r="AP11" s="248"/>
      <c r="AQ11" s="248"/>
      <c r="AR11" s="248"/>
      <c r="AS11" s="248"/>
      <c r="AT11" s="248"/>
      <c r="AU11" s="248"/>
      <c r="AV11" s="248"/>
      <c r="AW11" s="248"/>
      <c r="AX11" s="248"/>
    </row>
    <row r="12" spans="1:67" ht="18.75">
      <c r="A12" s="209" t="str">
        <f>'[4]4'!A11:AG11</f>
        <v>Утвержденные плановые значения показателей приведены в соответствии с  Приказом        года Министерством экономического развития и торговли Республики Марий Эл</v>
      </c>
      <c r="B12" s="209"/>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c r="BI12" s="210"/>
      <c r="BJ12" s="210"/>
      <c r="BK12" s="210"/>
      <c r="BL12" s="210"/>
      <c r="BM12" s="210"/>
      <c r="BN12" s="210"/>
      <c r="BO12" s="210"/>
    </row>
    <row r="13" spans="1:67" ht="15.75" customHeight="1">
      <c r="A13" s="211" t="s">
        <v>56</v>
      </c>
      <c r="B13" s="211"/>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c r="BI13" s="212"/>
      <c r="BJ13" s="212"/>
      <c r="BK13" s="212"/>
      <c r="BL13" s="212"/>
      <c r="BM13" s="212"/>
      <c r="BN13" s="212"/>
      <c r="BO13" s="212"/>
    </row>
    <row r="14" spans="1:67">
      <c r="A14" s="213"/>
      <c r="B14" s="213"/>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5"/>
      <c r="AN14" s="215"/>
      <c r="AO14" s="215"/>
      <c r="AP14" s="215"/>
      <c r="AQ14" s="249"/>
      <c r="AR14" s="249"/>
      <c r="AS14" s="249"/>
      <c r="AT14" s="249"/>
      <c r="AU14" s="249"/>
      <c r="AV14" s="249"/>
      <c r="AW14" s="249"/>
      <c r="AX14" s="249"/>
      <c r="AY14" s="249"/>
      <c r="AZ14" s="249"/>
      <c r="BA14" s="249"/>
      <c r="BB14" s="249"/>
      <c r="BC14" s="249"/>
      <c r="BD14" s="249"/>
      <c r="BE14" s="249"/>
      <c r="BF14" s="249"/>
    </row>
    <row r="15" spans="1:67" ht="19.5" customHeight="1">
      <c r="A15" s="216" t="s">
        <v>55</v>
      </c>
      <c r="B15" s="217" t="s">
        <v>54</v>
      </c>
      <c r="C15" s="217" t="s">
        <v>53</v>
      </c>
      <c r="D15" s="221" t="s">
        <v>445</v>
      </c>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50"/>
      <c r="AN15" s="250"/>
      <c r="AO15" s="250"/>
      <c r="AP15" s="250"/>
    </row>
    <row r="16" spans="1:67" ht="43.5" customHeight="1">
      <c r="A16" s="223"/>
      <c r="B16" s="217"/>
      <c r="C16" s="217"/>
      <c r="D16" s="221" t="s">
        <v>446</v>
      </c>
      <c r="E16" s="221"/>
      <c r="F16" s="221"/>
      <c r="G16" s="221"/>
      <c r="H16" s="221"/>
      <c r="I16" s="221"/>
      <c r="J16" s="221"/>
      <c r="K16" s="221" t="s">
        <v>447</v>
      </c>
      <c r="L16" s="221"/>
      <c r="M16" s="221"/>
      <c r="N16" s="221"/>
      <c r="O16" s="221"/>
      <c r="P16" s="221"/>
      <c r="Q16" s="221"/>
      <c r="R16" s="221" t="s">
        <v>448</v>
      </c>
      <c r="S16" s="221"/>
      <c r="T16" s="221"/>
      <c r="U16" s="221"/>
      <c r="V16" s="221"/>
      <c r="W16" s="221"/>
      <c r="X16" s="221"/>
      <c r="Y16" s="221" t="s">
        <v>449</v>
      </c>
      <c r="Z16" s="221"/>
      <c r="AA16" s="221"/>
      <c r="AB16" s="221"/>
      <c r="AC16" s="221"/>
      <c r="AD16" s="221"/>
      <c r="AE16" s="221"/>
      <c r="AF16" s="217" t="s">
        <v>450</v>
      </c>
      <c r="AG16" s="217"/>
      <c r="AH16" s="217"/>
      <c r="AI16" s="217"/>
      <c r="AJ16" s="217"/>
      <c r="AK16" s="217"/>
      <c r="AL16" s="217"/>
      <c r="AM16" s="250"/>
      <c r="AN16" s="250"/>
      <c r="AO16" s="250"/>
      <c r="AP16" s="250"/>
    </row>
    <row r="17" spans="1:38" ht="43.5" customHeight="1">
      <c r="A17" s="223"/>
      <c r="B17" s="217"/>
      <c r="C17" s="217"/>
      <c r="D17" s="233" t="s">
        <v>364</v>
      </c>
      <c r="E17" s="221" t="s">
        <v>365</v>
      </c>
      <c r="F17" s="221"/>
      <c r="G17" s="221"/>
      <c r="H17" s="221"/>
      <c r="I17" s="221"/>
      <c r="J17" s="221"/>
      <c r="K17" s="233" t="s">
        <v>364</v>
      </c>
      <c r="L17" s="217" t="s">
        <v>365</v>
      </c>
      <c r="M17" s="217"/>
      <c r="N17" s="217"/>
      <c r="O17" s="217"/>
      <c r="P17" s="217"/>
      <c r="Q17" s="217"/>
      <c r="R17" s="233" t="s">
        <v>364</v>
      </c>
      <c r="S17" s="217" t="s">
        <v>365</v>
      </c>
      <c r="T17" s="217"/>
      <c r="U17" s="217"/>
      <c r="V17" s="217"/>
      <c r="W17" s="217"/>
      <c r="X17" s="217"/>
      <c r="Y17" s="233" t="s">
        <v>364</v>
      </c>
      <c r="Z17" s="217" t="s">
        <v>365</v>
      </c>
      <c r="AA17" s="217"/>
      <c r="AB17" s="217"/>
      <c r="AC17" s="217"/>
      <c r="AD17" s="217"/>
      <c r="AE17" s="217"/>
      <c r="AF17" s="233" t="s">
        <v>364</v>
      </c>
      <c r="AG17" s="217" t="s">
        <v>365</v>
      </c>
      <c r="AH17" s="217"/>
      <c r="AI17" s="217"/>
      <c r="AJ17" s="217"/>
      <c r="AK17" s="217"/>
      <c r="AL17" s="217"/>
    </row>
    <row r="18" spans="1:38" ht="87.75" customHeight="1">
      <c r="A18" s="234"/>
      <c r="B18" s="217"/>
      <c r="C18" s="217"/>
      <c r="D18" s="107" t="s">
        <v>366</v>
      </c>
      <c r="E18" s="107" t="s">
        <v>366</v>
      </c>
      <c r="F18" s="235" t="s">
        <v>367</v>
      </c>
      <c r="G18" s="235" t="s">
        <v>368</v>
      </c>
      <c r="H18" s="235" t="s">
        <v>369</v>
      </c>
      <c r="I18" s="235" t="s">
        <v>370</v>
      </c>
      <c r="J18" s="235" t="s">
        <v>371</v>
      </c>
      <c r="K18" s="107" t="s">
        <v>366</v>
      </c>
      <c r="L18" s="107" t="s">
        <v>366</v>
      </c>
      <c r="M18" s="235" t="s">
        <v>367</v>
      </c>
      <c r="N18" s="235" t="s">
        <v>368</v>
      </c>
      <c r="O18" s="235" t="s">
        <v>369</v>
      </c>
      <c r="P18" s="235" t="s">
        <v>370</v>
      </c>
      <c r="Q18" s="235" t="s">
        <v>371</v>
      </c>
      <c r="R18" s="107" t="s">
        <v>366</v>
      </c>
      <c r="S18" s="107" t="s">
        <v>366</v>
      </c>
      <c r="T18" s="235" t="s">
        <v>367</v>
      </c>
      <c r="U18" s="235" t="s">
        <v>368</v>
      </c>
      <c r="V18" s="235" t="s">
        <v>369</v>
      </c>
      <c r="W18" s="235" t="s">
        <v>370</v>
      </c>
      <c r="X18" s="235" t="s">
        <v>371</v>
      </c>
      <c r="Y18" s="107" t="s">
        <v>366</v>
      </c>
      <c r="Z18" s="107" t="s">
        <v>366</v>
      </c>
      <c r="AA18" s="235" t="s">
        <v>367</v>
      </c>
      <c r="AB18" s="235" t="s">
        <v>368</v>
      </c>
      <c r="AC18" s="235" t="s">
        <v>369</v>
      </c>
      <c r="AD18" s="235" t="s">
        <v>370</v>
      </c>
      <c r="AE18" s="235" t="s">
        <v>371</v>
      </c>
      <c r="AF18" s="107" t="s">
        <v>366</v>
      </c>
      <c r="AG18" s="107" t="s">
        <v>366</v>
      </c>
      <c r="AH18" s="235" t="s">
        <v>367</v>
      </c>
      <c r="AI18" s="235" t="s">
        <v>368</v>
      </c>
      <c r="AJ18" s="235" t="s">
        <v>369</v>
      </c>
      <c r="AK18" s="235" t="s">
        <v>370</v>
      </c>
      <c r="AL18" s="235" t="s">
        <v>371</v>
      </c>
    </row>
    <row r="19" spans="1:38">
      <c r="A19" s="236">
        <v>1</v>
      </c>
      <c r="B19" s="236">
        <v>2</v>
      </c>
      <c r="C19" s="236">
        <v>3</v>
      </c>
      <c r="D19" s="237" t="s">
        <v>451</v>
      </c>
      <c r="E19" s="237" t="s">
        <v>452</v>
      </c>
      <c r="F19" s="237" t="s">
        <v>453</v>
      </c>
      <c r="G19" s="237" t="s">
        <v>454</v>
      </c>
      <c r="H19" s="237" t="s">
        <v>455</v>
      </c>
      <c r="I19" s="237" t="s">
        <v>456</v>
      </c>
      <c r="J19" s="237" t="s">
        <v>457</v>
      </c>
      <c r="K19" s="237" t="s">
        <v>458</v>
      </c>
      <c r="L19" s="237" t="s">
        <v>459</v>
      </c>
      <c r="M19" s="237" t="s">
        <v>460</v>
      </c>
      <c r="N19" s="237" t="s">
        <v>461</v>
      </c>
      <c r="O19" s="237" t="s">
        <v>462</v>
      </c>
      <c r="P19" s="237" t="s">
        <v>463</v>
      </c>
      <c r="Q19" s="237" t="s">
        <v>464</v>
      </c>
      <c r="R19" s="237" t="s">
        <v>465</v>
      </c>
      <c r="S19" s="237" t="s">
        <v>466</v>
      </c>
      <c r="T19" s="237" t="s">
        <v>467</v>
      </c>
      <c r="U19" s="237" t="s">
        <v>468</v>
      </c>
      <c r="V19" s="237" t="s">
        <v>469</v>
      </c>
      <c r="W19" s="237" t="s">
        <v>470</v>
      </c>
      <c r="X19" s="237" t="s">
        <v>471</v>
      </c>
      <c r="Y19" s="237" t="s">
        <v>472</v>
      </c>
      <c r="Z19" s="237" t="s">
        <v>473</v>
      </c>
      <c r="AA19" s="237" t="s">
        <v>474</v>
      </c>
      <c r="AB19" s="237" t="s">
        <v>475</v>
      </c>
      <c r="AC19" s="237" t="s">
        <v>476</v>
      </c>
      <c r="AD19" s="237" t="s">
        <v>477</v>
      </c>
      <c r="AE19" s="237" t="s">
        <v>478</v>
      </c>
      <c r="AF19" s="237" t="s">
        <v>479</v>
      </c>
      <c r="AG19" s="237" t="s">
        <v>480</v>
      </c>
      <c r="AH19" s="237" t="s">
        <v>481</v>
      </c>
      <c r="AI19" s="237" t="s">
        <v>482</v>
      </c>
      <c r="AJ19" s="237" t="s">
        <v>442</v>
      </c>
      <c r="AK19" s="237" t="s">
        <v>483</v>
      </c>
      <c r="AL19" s="237" t="s">
        <v>484</v>
      </c>
    </row>
    <row r="20" spans="1:38" ht="31.5">
      <c r="A20" s="238" t="str">
        <f>'[2]2'!A18</f>
        <v>0</v>
      </c>
      <c r="B20" s="238" t="str">
        <f>'[2]2'!B18</f>
        <v>ВСЕГО по инвестиционной программе, в том числе:</v>
      </c>
      <c r="C20" s="239">
        <v>0</v>
      </c>
      <c r="D20" s="240">
        <f t="shared" ref="D20:AL20" si="0">SUM(D21:D23)</f>
        <v>0</v>
      </c>
      <c r="E20" s="240">
        <f t="shared" si="0"/>
        <v>0</v>
      </c>
      <c r="F20" s="240">
        <f t="shared" si="0"/>
        <v>0</v>
      </c>
      <c r="G20" s="240">
        <f t="shared" si="0"/>
        <v>0</v>
      </c>
      <c r="H20" s="240">
        <f t="shared" si="0"/>
        <v>0</v>
      </c>
      <c r="I20" s="240">
        <f t="shared" si="0"/>
        <v>0</v>
      </c>
      <c r="J20" s="240">
        <f t="shared" si="0"/>
        <v>0</v>
      </c>
      <c r="K20" s="240">
        <f t="shared" si="0"/>
        <v>0</v>
      </c>
      <c r="L20" s="240">
        <f t="shared" si="0"/>
        <v>0</v>
      </c>
      <c r="M20" s="240">
        <f t="shared" si="0"/>
        <v>0</v>
      </c>
      <c r="N20" s="240">
        <f t="shared" si="0"/>
        <v>0</v>
      </c>
      <c r="O20" s="240">
        <f t="shared" si="0"/>
        <v>0</v>
      </c>
      <c r="P20" s="240">
        <f t="shared" si="0"/>
        <v>0</v>
      </c>
      <c r="Q20" s="240">
        <f t="shared" si="0"/>
        <v>0</v>
      </c>
      <c r="R20" s="240">
        <f t="shared" si="0"/>
        <v>0</v>
      </c>
      <c r="S20" s="240">
        <f t="shared" si="0"/>
        <v>0</v>
      </c>
      <c r="T20" s="240">
        <f t="shared" si="0"/>
        <v>0</v>
      </c>
      <c r="U20" s="240">
        <f t="shared" si="0"/>
        <v>0</v>
      </c>
      <c r="V20" s="240">
        <f t="shared" si="0"/>
        <v>0</v>
      </c>
      <c r="W20" s="240">
        <f t="shared" si="0"/>
        <v>0</v>
      </c>
      <c r="X20" s="240">
        <f t="shared" si="0"/>
        <v>0</v>
      </c>
      <c r="Y20" s="240">
        <f t="shared" si="0"/>
        <v>0</v>
      </c>
      <c r="Z20" s="240">
        <f t="shared" si="0"/>
        <v>5.639333333333334</v>
      </c>
      <c r="AA20" s="240">
        <f t="shared" si="0"/>
        <v>0</v>
      </c>
      <c r="AB20" s="240">
        <f t="shared" si="0"/>
        <v>0</v>
      </c>
      <c r="AC20" s="240">
        <f t="shared" si="0"/>
        <v>0</v>
      </c>
      <c r="AD20" s="240">
        <f t="shared" si="0"/>
        <v>0</v>
      </c>
      <c r="AE20" s="240">
        <f t="shared" si="0"/>
        <v>0</v>
      </c>
      <c r="AF20" s="240">
        <f t="shared" si="0"/>
        <v>0</v>
      </c>
      <c r="AG20" s="240">
        <f t="shared" si="0"/>
        <v>5.639333333333334</v>
      </c>
      <c r="AH20" s="240">
        <f t="shared" si="0"/>
        <v>0</v>
      </c>
      <c r="AI20" s="240">
        <f t="shared" si="0"/>
        <v>0</v>
      </c>
      <c r="AJ20" s="240">
        <f t="shared" si="0"/>
        <v>0</v>
      </c>
      <c r="AK20" s="240">
        <f t="shared" si="0"/>
        <v>0</v>
      </c>
      <c r="AL20" s="240">
        <f t="shared" si="0"/>
        <v>0</v>
      </c>
    </row>
    <row r="21" spans="1:38">
      <c r="A21" s="238" t="str">
        <f>'[2]2'!A19</f>
        <v>0.1</v>
      </c>
      <c r="B21" s="238" t="str">
        <f>'[2]2'!B19</f>
        <v>Технологическое присоединение, всего</v>
      </c>
      <c r="C21" s="239">
        <v>0</v>
      </c>
      <c r="D21" s="240">
        <f t="shared" ref="D21:AL21" si="1">D24</f>
        <v>0</v>
      </c>
      <c r="E21" s="240">
        <f t="shared" si="1"/>
        <v>0</v>
      </c>
      <c r="F21" s="240">
        <f t="shared" si="1"/>
        <v>0</v>
      </c>
      <c r="G21" s="240">
        <f t="shared" si="1"/>
        <v>0</v>
      </c>
      <c r="H21" s="240">
        <f t="shared" si="1"/>
        <v>0</v>
      </c>
      <c r="I21" s="240">
        <f t="shared" si="1"/>
        <v>0</v>
      </c>
      <c r="J21" s="240">
        <f t="shared" si="1"/>
        <v>0</v>
      </c>
      <c r="K21" s="240">
        <f t="shared" si="1"/>
        <v>0</v>
      </c>
      <c r="L21" s="240">
        <f t="shared" si="1"/>
        <v>0</v>
      </c>
      <c r="M21" s="240">
        <f t="shared" si="1"/>
        <v>0</v>
      </c>
      <c r="N21" s="240">
        <f t="shared" si="1"/>
        <v>0</v>
      </c>
      <c r="O21" s="240">
        <f t="shared" si="1"/>
        <v>0</v>
      </c>
      <c r="P21" s="240">
        <f t="shared" si="1"/>
        <v>0</v>
      </c>
      <c r="Q21" s="240">
        <f t="shared" si="1"/>
        <v>0</v>
      </c>
      <c r="R21" s="240">
        <f t="shared" si="1"/>
        <v>0</v>
      </c>
      <c r="S21" s="240">
        <f t="shared" si="1"/>
        <v>0</v>
      </c>
      <c r="T21" s="240">
        <f t="shared" si="1"/>
        <v>0</v>
      </c>
      <c r="U21" s="240">
        <f t="shared" si="1"/>
        <v>0</v>
      </c>
      <c r="V21" s="240">
        <f t="shared" si="1"/>
        <v>0</v>
      </c>
      <c r="W21" s="240">
        <f t="shared" si="1"/>
        <v>0</v>
      </c>
      <c r="X21" s="240">
        <f t="shared" si="1"/>
        <v>0</v>
      </c>
      <c r="Y21" s="240">
        <f t="shared" si="1"/>
        <v>0</v>
      </c>
      <c r="Z21" s="240">
        <f t="shared" si="1"/>
        <v>0</v>
      </c>
      <c r="AA21" s="240">
        <f t="shared" si="1"/>
        <v>0</v>
      </c>
      <c r="AB21" s="240">
        <f t="shared" si="1"/>
        <v>0</v>
      </c>
      <c r="AC21" s="240">
        <f t="shared" si="1"/>
        <v>0</v>
      </c>
      <c r="AD21" s="240">
        <f t="shared" si="1"/>
        <v>0</v>
      </c>
      <c r="AE21" s="240">
        <f t="shared" si="1"/>
        <v>0</v>
      </c>
      <c r="AF21" s="240">
        <f t="shared" si="1"/>
        <v>0</v>
      </c>
      <c r="AG21" s="240">
        <f t="shared" si="1"/>
        <v>0</v>
      </c>
      <c r="AH21" s="240">
        <f t="shared" si="1"/>
        <v>0</v>
      </c>
      <c r="AI21" s="240">
        <f t="shared" si="1"/>
        <v>0</v>
      </c>
      <c r="AJ21" s="240">
        <f t="shared" si="1"/>
        <v>0</v>
      </c>
      <c r="AK21" s="240">
        <f t="shared" si="1"/>
        <v>0</v>
      </c>
      <c r="AL21" s="240">
        <f t="shared" si="1"/>
        <v>0</v>
      </c>
    </row>
    <row r="22" spans="1:38" ht="31.5">
      <c r="A22" s="238" t="str">
        <f>'[2]2'!A20</f>
        <v>0.2</v>
      </c>
      <c r="B22" s="238" t="str">
        <f>'[2]2'!B20</f>
        <v>Реконструкция, модернизация, техническое перевооружение, всего</v>
      </c>
      <c r="C22" s="239">
        <v>0</v>
      </c>
      <c r="D22" s="240">
        <f t="shared" ref="D22:AL22" si="2">D26</f>
        <v>0</v>
      </c>
      <c r="E22" s="240">
        <f t="shared" si="2"/>
        <v>0</v>
      </c>
      <c r="F22" s="240">
        <f t="shared" si="2"/>
        <v>0</v>
      </c>
      <c r="G22" s="240">
        <f t="shared" si="2"/>
        <v>0</v>
      </c>
      <c r="H22" s="240">
        <f t="shared" si="2"/>
        <v>0</v>
      </c>
      <c r="I22" s="240">
        <f t="shared" si="2"/>
        <v>0</v>
      </c>
      <c r="J22" s="240">
        <f t="shared" si="2"/>
        <v>0</v>
      </c>
      <c r="K22" s="240">
        <f t="shared" si="2"/>
        <v>0</v>
      </c>
      <c r="L22" s="240">
        <f t="shared" si="2"/>
        <v>0</v>
      </c>
      <c r="M22" s="240">
        <f t="shared" si="2"/>
        <v>0</v>
      </c>
      <c r="N22" s="240">
        <f t="shared" si="2"/>
        <v>0</v>
      </c>
      <c r="O22" s="240">
        <f t="shared" si="2"/>
        <v>0</v>
      </c>
      <c r="P22" s="240">
        <f t="shared" si="2"/>
        <v>0</v>
      </c>
      <c r="Q22" s="240">
        <f t="shared" si="2"/>
        <v>0</v>
      </c>
      <c r="R22" s="240">
        <f t="shared" si="2"/>
        <v>0</v>
      </c>
      <c r="S22" s="240">
        <f t="shared" si="2"/>
        <v>0</v>
      </c>
      <c r="T22" s="240">
        <f t="shared" si="2"/>
        <v>0</v>
      </c>
      <c r="U22" s="240">
        <f t="shared" si="2"/>
        <v>0</v>
      </c>
      <c r="V22" s="240">
        <f t="shared" si="2"/>
        <v>0</v>
      </c>
      <c r="W22" s="240">
        <f t="shared" si="2"/>
        <v>0</v>
      </c>
      <c r="X22" s="240">
        <f t="shared" si="2"/>
        <v>0</v>
      </c>
      <c r="Y22" s="240">
        <f t="shared" si="2"/>
        <v>0</v>
      </c>
      <c r="Z22" s="240">
        <f t="shared" si="2"/>
        <v>5.1183333333333341</v>
      </c>
      <c r="AA22" s="240">
        <f t="shared" si="2"/>
        <v>0</v>
      </c>
      <c r="AB22" s="240">
        <f t="shared" si="2"/>
        <v>0</v>
      </c>
      <c r="AC22" s="240">
        <f t="shared" si="2"/>
        <v>0</v>
      </c>
      <c r="AD22" s="240">
        <f t="shared" si="2"/>
        <v>0</v>
      </c>
      <c r="AE22" s="240">
        <f t="shared" si="2"/>
        <v>0</v>
      </c>
      <c r="AF22" s="240">
        <f t="shared" si="2"/>
        <v>0</v>
      </c>
      <c r="AG22" s="240">
        <f t="shared" si="2"/>
        <v>5.1183333333333341</v>
      </c>
      <c r="AH22" s="240">
        <f t="shared" si="2"/>
        <v>0</v>
      </c>
      <c r="AI22" s="240">
        <f t="shared" si="2"/>
        <v>0</v>
      </c>
      <c r="AJ22" s="240">
        <f t="shared" si="2"/>
        <v>0</v>
      </c>
      <c r="AK22" s="240">
        <f t="shared" si="2"/>
        <v>0</v>
      </c>
      <c r="AL22" s="240">
        <f t="shared" si="2"/>
        <v>0</v>
      </c>
    </row>
    <row r="23" spans="1:38">
      <c r="A23" s="238" t="str">
        <f>'[2]2'!A21</f>
        <v>0.6</v>
      </c>
      <c r="B23" s="238" t="str">
        <f>'[2]2'!B21</f>
        <v>Прочие инвестиционные проекты, всего</v>
      </c>
      <c r="C23" s="239">
        <v>0</v>
      </c>
      <c r="D23" s="240">
        <f>D29</f>
        <v>0</v>
      </c>
      <c r="E23" s="240">
        <f t="shared" ref="E23:AL23" si="3">E29</f>
        <v>0</v>
      </c>
      <c r="F23" s="240">
        <f t="shared" si="3"/>
        <v>0</v>
      </c>
      <c r="G23" s="240">
        <f t="shared" si="3"/>
        <v>0</v>
      </c>
      <c r="H23" s="240">
        <f t="shared" si="3"/>
        <v>0</v>
      </c>
      <c r="I23" s="240">
        <f t="shared" si="3"/>
        <v>0</v>
      </c>
      <c r="J23" s="240">
        <f t="shared" si="3"/>
        <v>0</v>
      </c>
      <c r="K23" s="240">
        <f t="shared" si="3"/>
        <v>0</v>
      </c>
      <c r="L23" s="240">
        <f t="shared" si="3"/>
        <v>0</v>
      </c>
      <c r="M23" s="240">
        <f t="shared" si="3"/>
        <v>0</v>
      </c>
      <c r="N23" s="240">
        <f t="shared" si="3"/>
        <v>0</v>
      </c>
      <c r="O23" s="240">
        <f t="shared" si="3"/>
        <v>0</v>
      </c>
      <c r="P23" s="240">
        <f t="shared" si="3"/>
        <v>0</v>
      </c>
      <c r="Q23" s="240">
        <f t="shared" si="3"/>
        <v>0</v>
      </c>
      <c r="R23" s="240">
        <f t="shared" si="3"/>
        <v>0</v>
      </c>
      <c r="S23" s="240">
        <f t="shared" si="3"/>
        <v>0</v>
      </c>
      <c r="T23" s="240">
        <f t="shared" si="3"/>
        <v>0</v>
      </c>
      <c r="U23" s="240">
        <f t="shared" si="3"/>
        <v>0</v>
      </c>
      <c r="V23" s="240">
        <f t="shared" si="3"/>
        <v>0</v>
      </c>
      <c r="W23" s="240">
        <f t="shared" si="3"/>
        <v>0</v>
      </c>
      <c r="X23" s="240">
        <f t="shared" si="3"/>
        <v>0</v>
      </c>
      <c r="Y23" s="240">
        <f t="shared" si="3"/>
        <v>0</v>
      </c>
      <c r="Z23" s="240">
        <f t="shared" si="3"/>
        <v>0.52100000000000002</v>
      </c>
      <c r="AA23" s="240">
        <f t="shared" si="3"/>
        <v>0</v>
      </c>
      <c r="AB23" s="240">
        <f t="shared" si="3"/>
        <v>0</v>
      </c>
      <c r="AC23" s="240">
        <f t="shared" si="3"/>
        <v>0</v>
      </c>
      <c r="AD23" s="240">
        <f t="shared" si="3"/>
        <v>0</v>
      </c>
      <c r="AE23" s="240">
        <f t="shared" si="3"/>
        <v>0</v>
      </c>
      <c r="AF23" s="240">
        <f t="shared" si="3"/>
        <v>0</v>
      </c>
      <c r="AG23" s="240">
        <f t="shared" si="3"/>
        <v>0.52100000000000002</v>
      </c>
      <c r="AH23" s="240">
        <f t="shared" si="3"/>
        <v>0</v>
      </c>
      <c r="AI23" s="240">
        <f t="shared" si="3"/>
        <v>0</v>
      </c>
      <c r="AJ23" s="240">
        <f t="shared" si="3"/>
        <v>0</v>
      </c>
      <c r="AK23" s="240">
        <f t="shared" si="3"/>
        <v>0</v>
      </c>
      <c r="AL23" s="240">
        <f t="shared" si="3"/>
        <v>0</v>
      </c>
    </row>
    <row r="24" spans="1:38" ht="31.5">
      <c r="A24" s="238">
        <f>'[2]2'!A22</f>
        <v>0</v>
      </c>
      <c r="B24" s="238" t="str">
        <f>'[2]2'!B22</f>
        <v>Технологическое присоединение, всего, в том числе:</v>
      </c>
      <c r="C24" s="239">
        <v>0</v>
      </c>
      <c r="D24" s="240">
        <v>0</v>
      </c>
      <c r="E24" s="240">
        <v>0</v>
      </c>
      <c r="F24" s="240">
        <v>0</v>
      </c>
      <c r="G24" s="240">
        <v>0</v>
      </c>
      <c r="H24" s="240">
        <v>0</v>
      </c>
      <c r="I24" s="240">
        <v>0</v>
      </c>
      <c r="J24" s="240">
        <v>0</v>
      </c>
      <c r="K24" s="240">
        <v>0</v>
      </c>
      <c r="L24" s="240">
        <v>0</v>
      </c>
      <c r="M24" s="240">
        <v>0</v>
      </c>
      <c r="N24" s="240">
        <v>0</v>
      </c>
      <c r="O24" s="240">
        <v>0</v>
      </c>
      <c r="P24" s="240">
        <v>0</v>
      </c>
      <c r="Q24" s="240">
        <v>0</v>
      </c>
      <c r="R24" s="240">
        <v>0</v>
      </c>
      <c r="S24" s="240">
        <v>0</v>
      </c>
      <c r="T24" s="240">
        <v>0</v>
      </c>
      <c r="U24" s="240">
        <v>0</v>
      </c>
      <c r="V24" s="240">
        <v>0</v>
      </c>
      <c r="W24" s="240">
        <v>0</v>
      </c>
      <c r="X24" s="240">
        <v>0</v>
      </c>
      <c r="Y24" s="240">
        <v>0</v>
      </c>
      <c r="Z24" s="240">
        <v>0</v>
      </c>
      <c r="AA24" s="240">
        <v>0</v>
      </c>
      <c r="AB24" s="240">
        <v>0</v>
      </c>
      <c r="AC24" s="240">
        <v>0</v>
      </c>
      <c r="AD24" s="240">
        <v>0</v>
      </c>
      <c r="AE24" s="240">
        <v>0</v>
      </c>
      <c r="AF24" s="240">
        <v>0</v>
      </c>
      <c r="AG24" s="240">
        <v>0</v>
      </c>
      <c r="AH24" s="240">
        <v>0</v>
      </c>
      <c r="AI24" s="240">
        <v>0</v>
      </c>
      <c r="AJ24" s="240">
        <v>0</v>
      </c>
      <c r="AK24" s="240">
        <v>0</v>
      </c>
      <c r="AL24" s="240">
        <v>0</v>
      </c>
    </row>
    <row r="25" spans="1:38">
      <c r="A25" s="238">
        <f>'[2]2'!A23</f>
        <v>0</v>
      </c>
      <c r="B25" s="238" t="str">
        <f>'[2]2'!B23</f>
        <v>Республика Марий Эл</v>
      </c>
      <c r="C25" s="239">
        <v>0</v>
      </c>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row>
    <row r="26" spans="1:38" ht="47.25">
      <c r="A26" s="238" t="str">
        <f>'[2]2'!A24</f>
        <v>1.2.2</v>
      </c>
      <c r="B26" s="238" t="str">
        <f>'[2]2'!B24</f>
        <v>Реконструкция, модернизация, техническое перевооружение линий электропередачи, всего, в том числе:</v>
      </c>
      <c r="C26" s="239">
        <v>0</v>
      </c>
      <c r="D26" s="240">
        <f t="shared" ref="D26:S27" si="4">D27</f>
        <v>0</v>
      </c>
      <c r="E26" s="240">
        <f t="shared" si="4"/>
        <v>0</v>
      </c>
      <c r="F26" s="240">
        <f t="shared" si="4"/>
        <v>0</v>
      </c>
      <c r="G26" s="240">
        <f t="shared" si="4"/>
        <v>0</v>
      </c>
      <c r="H26" s="240">
        <f t="shared" si="4"/>
        <v>0</v>
      </c>
      <c r="I26" s="240">
        <f t="shared" si="4"/>
        <v>0</v>
      </c>
      <c r="J26" s="240">
        <f t="shared" si="4"/>
        <v>0</v>
      </c>
      <c r="K26" s="240">
        <f t="shared" si="4"/>
        <v>0</v>
      </c>
      <c r="L26" s="240">
        <f t="shared" si="4"/>
        <v>0</v>
      </c>
      <c r="M26" s="240">
        <f t="shared" si="4"/>
        <v>0</v>
      </c>
      <c r="N26" s="240">
        <f t="shared" si="4"/>
        <v>0</v>
      </c>
      <c r="O26" s="240">
        <f t="shared" si="4"/>
        <v>0</v>
      </c>
      <c r="P26" s="240">
        <f t="shared" si="4"/>
        <v>0</v>
      </c>
      <c r="Q26" s="240">
        <f t="shared" si="4"/>
        <v>0</v>
      </c>
      <c r="R26" s="240">
        <f t="shared" si="4"/>
        <v>0</v>
      </c>
      <c r="S26" s="240">
        <f t="shared" si="4"/>
        <v>0</v>
      </c>
      <c r="T26" s="240">
        <f t="shared" ref="T26:AI27" si="5">T27</f>
        <v>0</v>
      </c>
      <c r="U26" s="240">
        <f t="shared" si="5"/>
        <v>0</v>
      </c>
      <c r="V26" s="240">
        <f t="shared" si="5"/>
        <v>0</v>
      </c>
      <c r="W26" s="240">
        <f t="shared" si="5"/>
        <v>0</v>
      </c>
      <c r="X26" s="240">
        <f t="shared" si="5"/>
        <v>0</v>
      </c>
      <c r="Y26" s="240">
        <f t="shared" si="5"/>
        <v>0</v>
      </c>
      <c r="Z26" s="240">
        <f t="shared" si="5"/>
        <v>5.1183333333333341</v>
      </c>
      <c r="AA26" s="240">
        <f t="shared" si="5"/>
        <v>0</v>
      </c>
      <c r="AB26" s="240">
        <f t="shared" si="5"/>
        <v>0</v>
      </c>
      <c r="AC26" s="240">
        <f t="shared" si="5"/>
        <v>0</v>
      </c>
      <c r="AD26" s="240">
        <f t="shared" si="5"/>
        <v>0</v>
      </c>
      <c r="AE26" s="240">
        <f t="shared" si="5"/>
        <v>0</v>
      </c>
      <c r="AF26" s="240">
        <f t="shared" si="5"/>
        <v>0</v>
      </c>
      <c r="AG26" s="240">
        <f t="shared" si="5"/>
        <v>5.1183333333333341</v>
      </c>
      <c r="AH26" s="240">
        <f t="shared" si="5"/>
        <v>0</v>
      </c>
      <c r="AI26" s="240">
        <f t="shared" si="5"/>
        <v>0</v>
      </c>
      <c r="AJ26" s="240">
        <f t="shared" ref="AH26:AN27" si="6">AJ27</f>
        <v>0</v>
      </c>
      <c r="AK26" s="240">
        <f t="shared" si="6"/>
        <v>0</v>
      </c>
      <c r="AL26" s="240">
        <f t="shared" si="6"/>
        <v>0</v>
      </c>
    </row>
    <row r="27" spans="1:38" ht="31.5">
      <c r="A27" s="238" t="str">
        <f>'[2]2'!A25</f>
        <v>1.2.2.1</v>
      </c>
      <c r="B27" s="238" t="str">
        <f>'[2]2'!B25</f>
        <v>Реконструкция линий электропередачи, всего, в том числе:</v>
      </c>
      <c r="C27" s="239">
        <v>0</v>
      </c>
      <c r="D27" s="240">
        <f t="shared" si="4"/>
        <v>0</v>
      </c>
      <c r="E27" s="240">
        <f t="shared" si="4"/>
        <v>0</v>
      </c>
      <c r="F27" s="240">
        <f t="shared" si="4"/>
        <v>0</v>
      </c>
      <c r="G27" s="240">
        <f t="shared" si="4"/>
        <v>0</v>
      </c>
      <c r="H27" s="240">
        <f t="shared" si="4"/>
        <v>0</v>
      </c>
      <c r="I27" s="240">
        <f t="shared" si="4"/>
        <v>0</v>
      </c>
      <c r="J27" s="240">
        <f t="shared" si="4"/>
        <v>0</v>
      </c>
      <c r="K27" s="240">
        <f t="shared" si="4"/>
        <v>0</v>
      </c>
      <c r="L27" s="240">
        <f t="shared" si="4"/>
        <v>0</v>
      </c>
      <c r="M27" s="240">
        <f t="shared" si="4"/>
        <v>0</v>
      </c>
      <c r="N27" s="240">
        <f t="shared" si="4"/>
        <v>0</v>
      </c>
      <c r="O27" s="240">
        <f t="shared" si="4"/>
        <v>0</v>
      </c>
      <c r="P27" s="240">
        <f t="shared" si="4"/>
        <v>0</v>
      </c>
      <c r="Q27" s="240">
        <f t="shared" si="4"/>
        <v>0</v>
      </c>
      <c r="R27" s="240">
        <f t="shared" si="4"/>
        <v>0</v>
      </c>
      <c r="S27" s="240">
        <f t="shared" si="4"/>
        <v>0</v>
      </c>
      <c r="T27" s="240">
        <f t="shared" si="5"/>
        <v>0</v>
      </c>
      <c r="U27" s="240">
        <f t="shared" si="5"/>
        <v>0</v>
      </c>
      <c r="V27" s="240">
        <f t="shared" si="5"/>
        <v>0</v>
      </c>
      <c r="W27" s="240">
        <f t="shared" si="5"/>
        <v>0</v>
      </c>
      <c r="X27" s="240">
        <f t="shared" si="5"/>
        <v>0</v>
      </c>
      <c r="Y27" s="240">
        <f t="shared" si="5"/>
        <v>0</v>
      </c>
      <c r="Z27" s="240">
        <f t="shared" si="5"/>
        <v>5.1183333333333341</v>
      </c>
      <c r="AA27" s="240">
        <f t="shared" si="5"/>
        <v>0</v>
      </c>
      <c r="AB27" s="240">
        <f t="shared" si="5"/>
        <v>0</v>
      </c>
      <c r="AC27" s="240">
        <f t="shared" si="5"/>
        <v>0</v>
      </c>
      <c r="AD27" s="240">
        <f t="shared" si="5"/>
        <v>0</v>
      </c>
      <c r="AE27" s="240">
        <f t="shared" si="5"/>
        <v>0</v>
      </c>
      <c r="AF27" s="240">
        <f t="shared" si="5"/>
        <v>0</v>
      </c>
      <c r="AG27" s="240">
        <f t="shared" si="5"/>
        <v>5.1183333333333341</v>
      </c>
      <c r="AH27" s="240">
        <f t="shared" si="6"/>
        <v>0</v>
      </c>
      <c r="AI27" s="240">
        <f t="shared" si="6"/>
        <v>0</v>
      </c>
      <c r="AJ27" s="240">
        <f t="shared" si="6"/>
        <v>0</v>
      </c>
      <c r="AK27" s="240">
        <f t="shared" si="6"/>
        <v>0</v>
      </c>
      <c r="AL27" s="240">
        <f t="shared" si="6"/>
        <v>0</v>
      </c>
    </row>
    <row r="28" spans="1:38" ht="121.5" customHeight="1">
      <c r="A28" s="238" t="str">
        <f>'[2]2'!A26</f>
        <v>1.2.2.1.</v>
      </c>
      <c r="B28" s="238" t="str">
        <f>'[2]2'!B26</f>
        <v xml:space="preserve">Выполнение строительно-монтажных работ проводимых по программе реконструкции воздушной линии электропередач 35 кВ (бух. Наименование ПС "Силикатный"-ТП 35/6 "Сурок") инв. № 865002901 находящаяся по адресу  Республика Марий Эл, Медведевский район, в/г 18, п. Сурок  </v>
      </c>
      <c r="C28" s="238" t="str">
        <f>'[2]2'!C26</f>
        <v>I/ВЛГ/12/01/0001</v>
      </c>
      <c r="D28" s="242">
        <v>0</v>
      </c>
      <c r="E28" s="242">
        <v>0</v>
      </c>
      <c r="F28" s="242">
        <v>0</v>
      </c>
      <c r="G28" s="242">
        <v>0</v>
      </c>
      <c r="H28" s="242">
        <v>0</v>
      </c>
      <c r="I28" s="242">
        <v>0</v>
      </c>
      <c r="J28" s="242">
        <v>0</v>
      </c>
      <c r="K28" s="242">
        <v>0</v>
      </c>
      <c r="L28" s="242">
        <v>0</v>
      </c>
      <c r="M28" s="242">
        <v>0</v>
      </c>
      <c r="N28" s="242">
        <v>0</v>
      </c>
      <c r="O28" s="242">
        <v>0</v>
      </c>
      <c r="P28" s="242">
        <v>0</v>
      </c>
      <c r="Q28" s="242">
        <v>0</v>
      </c>
      <c r="R28" s="242">
        <v>0</v>
      </c>
      <c r="S28" s="242">
        <v>0</v>
      </c>
      <c r="T28" s="242">
        <v>0</v>
      </c>
      <c r="U28" s="242">
        <v>0</v>
      </c>
      <c r="V28" s="242">
        <v>0</v>
      </c>
      <c r="W28" s="242">
        <v>0</v>
      </c>
      <c r="X28" s="242">
        <v>0</v>
      </c>
      <c r="Y28" s="242">
        <f>'[4]4'!T28</f>
        <v>0</v>
      </c>
      <c r="Z28" s="60">
        <v>5.1183333333333341</v>
      </c>
      <c r="AA28" s="242">
        <f>'[4]4'!V28</f>
        <v>0</v>
      </c>
      <c r="AB28" s="242">
        <f>'[4]4'!W28</f>
        <v>0</v>
      </c>
      <c r="AC28" s="242">
        <f>'[4]4'!X28</f>
        <v>0</v>
      </c>
      <c r="AD28" s="242">
        <f>'[4]4'!Y28</f>
        <v>0</v>
      </c>
      <c r="AE28" s="242">
        <f>'[4]4'!Z28</f>
        <v>0</v>
      </c>
      <c r="AF28" s="242">
        <f>Y28</f>
        <v>0</v>
      </c>
      <c r="AG28" s="242">
        <f>Z28</f>
        <v>5.1183333333333341</v>
      </c>
      <c r="AH28" s="242">
        <f>AA28</f>
        <v>0</v>
      </c>
      <c r="AI28" s="242">
        <f>AB28</f>
        <v>0</v>
      </c>
      <c r="AJ28" s="242">
        <v>0</v>
      </c>
      <c r="AK28" s="242">
        <f>AD28</f>
        <v>0</v>
      </c>
      <c r="AL28" s="242">
        <f>AE28</f>
        <v>0</v>
      </c>
    </row>
    <row r="29" spans="1:38" ht="31.5">
      <c r="A29" s="238" t="s">
        <v>5</v>
      </c>
      <c r="B29" s="238" t="s">
        <v>4</v>
      </c>
      <c r="C29" s="238"/>
      <c r="D29" s="251"/>
      <c r="E29" s="251"/>
      <c r="F29" s="251"/>
      <c r="G29" s="251"/>
      <c r="H29" s="251"/>
      <c r="I29" s="251"/>
      <c r="J29" s="251"/>
      <c r="K29" s="251"/>
      <c r="L29" s="251"/>
      <c r="M29" s="251"/>
      <c r="N29" s="251"/>
      <c r="O29" s="251"/>
      <c r="P29" s="251"/>
      <c r="Q29" s="251"/>
      <c r="R29" s="251"/>
      <c r="S29" s="251"/>
      <c r="T29" s="251"/>
      <c r="U29" s="251"/>
      <c r="V29" s="251"/>
      <c r="W29" s="251"/>
      <c r="X29" s="251"/>
      <c r="Y29" s="251"/>
      <c r="Z29" s="252">
        <f>Z30</f>
        <v>0.52100000000000002</v>
      </c>
      <c r="AA29" s="252"/>
      <c r="AB29" s="252"/>
      <c r="AC29" s="252"/>
      <c r="AD29" s="252"/>
      <c r="AE29" s="252"/>
      <c r="AF29" s="252"/>
      <c r="AG29" s="191">
        <f>AG30</f>
        <v>0.52100000000000002</v>
      </c>
      <c r="AH29" s="251"/>
      <c r="AI29" s="251"/>
      <c r="AJ29" s="251"/>
      <c r="AK29" s="251"/>
      <c r="AL29" s="251"/>
    </row>
    <row r="30" spans="1:38" ht="63">
      <c r="A30" s="10" t="s">
        <v>3</v>
      </c>
      <c r="B30" s="39" t="s">
        <v>63</v>
      </c>
      <c r="C30" s="9" t="s">
        <v>64</v>
      </c>
      <c r="D30" s="246">
        <v>0</v>
      </c>
      <c r="E30" s="246">
        <v>0</v>
      </c>
      <c r="F30" s="246">
        <v>0</v>
      </c>
      <c r="G30" s="246">
        <v>0</v>
      </c>
      <c r="H30" s="246">
        <v>0</v>
      </c>
      <c r="I30" s="246">
        <v>0</v>
      </c>
      <c r="J30" s="246">
        <v>0</v>
      </c>
      <c r="K30" s="246">
        <v>0</v>
      </c>
      <c r="L30" s="246">
        <v>0</v>
      </c>
      <c r="M30" s="246">
        <v>0</v>
      </c>
      <c r="N30" s="246">
        <v>0</v>
      </c>
      <c r="O30" s="246">
        <v>0</v>
      </c>
      <c r="P30" s="246">
        <v>0</v>
      </c>
      <c r="Q30" s="246">
        <v>0</v>
      </c>
      <c r="R30" s="246">
        <v>0</v>
      </c>
      <c r="S30" s="246">
        <v>0</v>
      </c>
      <c r="T30" s="246">
        <v>0</v>
      </c>
      <c r="U30" s="246">
        <v>0</v>
      </c>
      <c r="V30" s="246">
        <v>0</v>
      </c>
      <c r="W30" s="246">
        <v>0</v>
      </c>
      <c r="X30" s="246">
        <v>0</v>
      </c>
      <c r="Y30" s="246">
        <v>0</v>
      </c>
      <c r="Z30" s="144">
        <v>0.52100000000000002</v>
      </c>
      <c r="AA30" s="246">
        <v>0.25</v>
      </c>
      <c r="AB30" s="246">
        <v>0</v>
      </c>
      <c r="AC30" s="246">
        <v>0</v>
      </c>
      <c r="AD30" s="246">
        <v>0</v>
      </c>
      <c r="AE30" s="246">
        <v>0</v>
      </c>
      <c r="AF30" s="246">
        <v>0</v>
      </c>
      <c r="AG30" s="246">
        <f>Z30</f>
        <v>0.52100000000000002</v>
      </c>
      <c r="AH30" s="246">
        <f>AA30</f>
        <v>0.25</v>
      </c>
      <c r="AI30" s="246">
        <f>AB30</f>
        <v>0</v>
      </c>
      <c r="AJ30" s="246">
        <v>0</v>
      </c>
      <c r="AK30" s="246">
        <f>AD30</f>
        <v>0</v>
      </c>
      <c r="AL30" s="246">
        <f>AE30</f>
        <v>0</v>
      </c>
    </row>
    <row r="31" spans="1:38">
      <c r="AG31" s="71">
        <f>Z31</f>
        <v>0</v>
      </c>
    </row>
    <row r="34" spans="2:36" s="2" customFormat="1">
      <c r="B34" s="67" t="s">
        <v>2</v>
      </c>
      <c r="C34" s="67"/>
      <c r="D34" s="67"/>
      <c r="F34" s="3"/>
      <c r="G34" s="169" t="s">
        <v>305</v>
      </c>
      <c r="H34" s="3"/>
      <c r="I34" s="3"/>
      <c r="J34" s="3"/>
      <c r="K34" s="3"/>
      <c r="L34" s="3"/>
      <c r="M34" s="3"/>
      <c r="N34" s="3"/>
      <c r="O34" s="3"/>
      <c r="P34" s="3"/>
      <c r="Q34" s="3"/>
      <c r="R34" s="3"/>
      <c r="S34" s="170"/>
      <c r="T34" s="3"/>
      <c r="U34" s="3"/>
    </row>
    <row r="35" spans="2:36" s="2" customFormat="1" ht="15">
      <c r="B35" s="3"/>
      <c r="C35" s="3"/>
      <c r="D35" s="3"/>
      <c r="E35" s="3"/>
      <c r="F35" s="3"/>
      <c r="G35" s="3"/>
      <c r="H35" s="3"/>
      <c r="I35" s="3"/>
      <c r="J35" s="3"/>
      <c r="K35" s="3"/>
      <c r="L35" s="3"/>
      <c r="M35" s="3"/>
      <c r="N35" s="3"/>
      <c r="O35" s="3"/>
      <c r="P35" s="3"/>
      <c r="Q35" s="3"/>
      <c r="R35" s="3"/>
      <c r="S35" s="170"/>
      <c r="T35" s="3"/>
      <c r="U35" s="3"/>
    </row>
    <row r="36" spans="2:36" s="2" customFormat="1" ht="15">
      <c r="B36" s="3"/>
      <c r="C36" s="3"/>
      <c r="D36" s="3"/>
      <c r="E36" s="3"/>
      <c r="F36" s="3"/>
      <c r="G36" s="3"/>
      <c r="H36" s="3"/>
      <c r="I36" s="3"/>
      <c r="J36" s="3"/>
      <c r="K36" s="3"/>
      <c r="L36" s="3"/>
      <c r="M36" s="3"/>
      <c r="N36" s="3"/>
      <c r="O36" s="3"/>
      <c r="P36" s="3"/>
      <c r="Q36" s="3"/>
      <c r="R36" s="3"/>
      <c r="S36" s="170"/>
      <c r="T36" s="3"/>
      <c r="U36" s="3"/>
    </row>
    <row r="37" spans="2:36" s="2" customFormat="1" ht="15">
      <c r="B37" s="3"/>
      <c r="C37" s="3"/>
      <c r="D37" s="3"/>
      <c r="E37" s="3"/>
      <c r="F37" s="3"/>
      <c r="G37" s="3"/>
      <c r="H37" s="3"/>
      <c r="I37" s="3"/>
      <c r="J37" s="3"/>
      <c r="K37" s="3"/>
      <c r="L37" s="3"/>
      <c r="M37" s="3"/>
      <c r="N37" s="3"/>
      <c r="O37" s="3"/>
      <c r="P37" s="3"/>
      <c r="Q37" s="3"/>
      <c r="R37" s="3"/>
      <c r="S37" s="170"/>
      <c r="T37" s="3"/>
      <c r="U37" s="3"/>
    </row>
    <row r="38" spans="2:36" s="2" customFormat="1">
      <c r="B38" s="68" t="s">
        <v>485</v>
      </c>
      <c r="C38" s="68"/>
      <c r="D38" s="4"/>
      <c r="F38" s="4"/>
      <c r="G38" s="6" t="s">
        <v>486</v>
      </c>
      <c r="H38" s="4"/>
      <c r="I38" s="4"/>
      <c r="J38" s="4"/>
      <c r="K38" s="4"/>
      <c r="L38" s="3"/>
      <c r="M38" s="3"/>
      <c r="N38" s="3"/>
      <c r="O38" s="3"/>
      <c r="P38" s="3"/>
      <c r="Q38" s="3"/>
      <c r="R38" s="3"/>
      <c r="S38" s="170"/>
      <c r="T38" s="3"/>
      <c r="U38" s="3"/>
    </row>
    <row r="39" spans="2:36" s="2" customFormat="1" ht="15">
      <c r="B39" s="3"/>
      <c r="C39" s="3"/>
      <c r="D39" s="3"/>
      <c r="E39" s="3"/>
      <c r="F39" s="3"/>
      <c r="G39" s="3"/>
      <c r="H39" s="3"/>
      <c r="I39" s="3"/>
      <c r="J39" s="3"/>
      <c r="K39" s="3"/>
      <c r="L39" s="3"/>
      <c r="M39" s="3"/>
      <c r="N39" s="3"/>
      <c r="O39" s="3"/>
      <c r="P39" s="3"/>
      <c r="Q39" s="3"/>
      <c r="R39" s="3"/>
      <c r="S39" s="170"/>
      <c r="T39" s="3"/>
      <c r="U39" s="3"/>
    </row>
    <row r="43" spans="2:36">
      <c r="AJ43" s="71" t="s">
        <v>487</v>
      </c>
    </row>
  </sheetData>
  <mergeCells count="23">
    <mergeCell ref="B34:D34"/>
    <mergeCell ref="AF16:AL16"/>
    <mergeCell ref="E17:J17"/>
    <mergeCell ref="L17:Q17"/>
    <mergeCell ref="S17:X17"/>
    <mergeCell ref="Z17:AE17"/>
    <mergeCell ref="AG17:AL17"/>
    <mergeCell ref="A13:AL13"/>
    <mergeCell ref="A14:AL14"/>
    <mergeCell ref="A15:A18"/>
    <mergeCell ref="B15:B18"/>
    <mergeCell ref="C15:C18"/>
    <mergeCell ref="D15:AL15"/>
    <mergeCell ref="D16:J16"/>
    <mergeCell ref="K16:Q16"/>
    <mergeCell ref="R16:X16"/>
    <mergeCell ref="Y16:AE16"/>
    <mergeCell ref="A4:AL4"/>
    <mergeCell ref="A5:AL5"/>
    <mergeCell ref="A7:AL7"/>
    <mergeCell ref="A8:AL8"/>
    <mergeCell ref="A10:AL10"/>
    <mergeCell ref="A12:AL12"/>
  </mergeCells>
  <pageMargins left="0.70866141732283472" right="0.70866141732283472" top="0.74803149606299213" bottom="0.74803149606299213" header="0.31496062992125984" footer="0.31496062992125984"/>
  <pageSetup paperSize="8" scale="5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A6045A08F936864582AE93D527F31622" ma:contentTypeVersion="3" ma:contentTypeDescription="Создание документа." ma:contentTypeScope="" ma:versionID="4b3c4b8ae1b427a9cc8f792aab70ce46">
  <xsd:schema xmlns:xsd="http://www.w3.org/2001/XMLSchema" xmlns:xs="http://www.w3.org/2001/XMLSchema" xmlns:p="http://schemas.microsoft.com/office/2006/metadata/properties" xmlns:ns2="57504d04-691e-4fc4-8f09-4f19fdbe90f6" xmlns:ns3="6d7c22ec-c6a4-4777-88aa-bc3c76ac660e" xmlns:ns4="9c8acba9-a138-4c58-82d1-e89d2f904379" targetNamespace="http://schemas.microsoft.com/office/2006/metadata/properties" ma:root="true" ma:fieldsID="5c51cdbd48da8632c8dc11b09f190122" ns2:_="" ns3:_="" ns4:_="">
    <xsd:import namespace="57504d04-691e-4fc4-8f09-4f19fdbe90f6"/>
    <xsd:import namespace="6d7c22ec-c6a4-4777-88aa-bc3c76ac660e"/>
    <xsd:import namespace="9c8acba9-a138-4c58-82d1-e89d2f904379"/>
    <xsd:element name="properties">
      <xsd:complexType>
        <xsd:sequence>
          <xsd:element name="documentManagement">
            <xsd:complexType>
              <xsd:all>
                <xsd:element ref="ns2:_dlc_DocId" minOccurs="0"/>
                <xsd:element ref="ns2:_dlc_DocIdUrl" minOccurs="0"/>
                <xsd:element ref="ns2:_dlc_DocIdPersistId" minOccurs="0"/>
                <xsd:element ref="ns3:_x041e__x043f__x0438__x0441__x0430__x043d__x0438__x0435_" minOccurs="0"/>
                <xsd:element ref="ns4:_x041f__x0430__x043f__x043a__x0430_1"/>
                <xsd:element ref="ns4:_x041f__x0430__x043f__x043a__x0430_2"/>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504d04-691e-4fc4-8f09-4f19fdbe90f6"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d7c22ec-c6a4-4777-88aa-bc3c76ac660e" elementFormDefault="qualified">
    <xsd:import namespace="http://schemas.microsoft.com/office/2006/documentManagement/types"/>
    <xsd:import namespace="http://schemas.microsoft.com/office/infopath/2007/PartnerControls"/>
    <xsd:element name="_x041e__x043f__x0438__x0441__x0430__x043d__x0438__x0435_" ma:index="11" nillable="true" ma:displayName="Описание" ma:internalName="_x041e__x043f__x0438__x0441__x0430__x043d__x0438__x0435_">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c8acba9-a138-4c58-82d1-e89d2f904379" elementFormDefault="qualified">
    <xsd:import namespace="http://schemas.microsoft.com/office/2006/documentManagement/types"/>
    <xsd:import namespace="http://schemas.microsoft.com/office/infopath/2007/PartnerControls"/>
    <xsd:element name="_x041f__x0430__x043f__x043a__x0430_1" ma:index="12" ma:displayName="Папка1" ma:format="Dropdown" ma:internalName="_x041f__x0430__x043f__x043a__x0430_1">
      <xsd:simpleType>
        <xsd:restriction base="dms:Choice">
          <xsd:enumeration value="2022 год"/>
          <xsd:enumeration value="2021 год"/>
          <xsd:enumeration value="2020 год"/>
          <xsd:enumeration value="2019 год"/>
          <xsd:enumeration value="2018 год"/>
          <xsd:enumeration value="2017 год"/>
          <xsd:enumeration value="2016 год"/>
        </xsd:restriction>
      </xsd:simpleType>
    </xsd:element>
    <xsd:element name="_x041f__x0430__x043f__x043a__x0430_2" ma:index="13" ma:displayName="Папка2" ma:format="Dropdown" ma:internalName="_x041f__x0430__x043f__x043a__x0430_2">
      <xsd:simpleType>
        <xsd:restriction base="dms:Choice">
          <xsd:enumeration value="Заявления, уведомления"/>
          <xsd:enumeration value="Материалы проекта ИП"/>
          <xsd:enumeration value="Заключения"/>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57504d04-691e-4fc4-8f09-4f19fdbe90f6">XXJ7TYMEEKJ2-6334-168</_dlc_DocId>
    <_dlc_DocIdUrl xmlns="57504d04-691e-4fc4-8f09-4f19fdbe90f6">
      <Url>https://vip.gov.mari.ru/mecon/_layouts/DocIdRedir.aspx?ID=XXJ7TYMEEKJ2-6334-168</Url>
      <Description>XXJ7TYMEEKJ2-6334-168</Description>
    </_dlc_DocIdUrl>
    <_x041f__x0430__x043f__x043a__x0430_1 xmlns="9c8acba9-a138-4c58-82d1-e89d2f904379">2019 год</_x041f__x0430__x043f__x043a__x0430_1>
    <_x041e__x043f__x0438__x0441__x0430__x043d__x0438__x0435_ xmlns="6d7c22ec-c6a4-4777-88aa-bc3c76ac660e" xsi:nil="true"/>
    <_x041f__x0430__x043f__x043a__x0430_2 xmlns="9c8acba9-a138-4c58-82d1-e89d2f904379">Материалы проекта ИП</_x041f__x0430__x043f__x043a__x0430_2>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1D2A676-729D-41D4-B19B-02231B46BA4A}"/>
</file>

<file path=customXml/itemProps2.xml><?xml version="1.0" encoding="utf-8"?>
<ds:datastoreItem xmlns:ds="http://schemas.openxmlformats.org/officeDocument/2006/customXml" ds:itemID="{66CC3C8D-30D1-459E-B1C7-0DB8C1686464}"/>
</file>

<file path=customXml/itemProps3.xml><?xml version="1.0" encoding="utf-8"?>
<ds:datastoreItem xmlns:ds="http://schemas.openxmlformats.org/officeDocument/2006/customXml" ds:itemID="{8E74B58F-50C4-4955-99B4-3FD225AB254F}"/>
</file>

<file path=customXml/itemProps4.xml><?xml version="1.0" encoding="utf-8"?>
<ds:datastoreItem xmlns:ds="http://schemas.openxmlformats.org/officeDocument/2006/customXml" ds:itemID="{5B41860C-A8AD-4FDD-97D5-BFFB56A77B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30</vt:i4>
      </vt:variant>
      <vt:variant>
        <vt:lpstr>Именованные диапазоны</vt:lpstr>
      </vt:variant>
      <vt:variant>
        <vt:i4>36</vt:i4>
      </vt:variant>
    </vt:vector>
  </HeadingPairs>
  <TitlesOfParts>
    <vt:vector size="66" baseType="lpstr">
      <vt:lpstr>1(2023)</vt:lpstr>
      <vt:lpstr>1(2020)</vt:lpstr>
      <vt:lpstr>1(2021)</vt:lpstr>
      <vt:lpstr>1(2022)</vt:lpstr>
      <vt:lpstr>1(2024)</vt:lpstr>
      <vt:lpstr>2</vt:lpstr>
      <vt:lpstr>3</vt:lpstr>
      <vt:lpstr>4</vt:lpstr>
      <vt:lpstr>5(2020)</vt:lpstr>
      <vt:lpstr>5(2021)</vt:lpstr>
      <vt:lpstr>5(2022)</vt:lpstr>
      <vt:lpstr>5(2023)</vt:lpstr>
      <vt:lpstr>5(2024)</vt:lpstr>
      <vt:lpstr>6</vt:lpstr>
      <vt:lpstr>7</vt:lpstr>
      <vt:lpstr>8</vt:lpstr>
      <vt:lpstr>9</vt:lpstr>
      <vt:lpstr>10</vt:lpstr>
      <vt:lpstr>11.1</vt:lpstr>
      <vt:lpstr>11.2</vt:lpstr>
      <vt:lpstr>11.3</vt:lpstr>
      <vt:lpstr>12</vt:lpstr>
      <vt:lpstr>13</vt:lpstr>
      <vt:lpstr>14</vt:lpstr>
      <vt:lpstr>15</vt:lpstr>
      <vt:lpstr>16</vt:lpstr>
      <vt:lpstr>18</vt:lpstr>
      <vt:lpstr>19</vt:lpstr>
      <vt:lpstr>Марий Эл</vt:lpstr>
      <vt:lpstr>17</vt:lpstr>
      <vt:lpstr>'1(2020)'!Заголовки_для_печати</vt:lpstr>
      <vt:lpstr>'1(2021)'!Заголовки_для_печати</vt:lpstr>
      <vt:lpstr>'1(2022)'!Заголовки_для_печати</vt:lpstr>
      <vt:lpstr>'1(2023)'!Заголовки_для_печати</vt:lpstr>
      <vt:lpstr>'1(2024)'!Заголовки_для_печати</vt:lpstr>
      <vt:lpstr>'11.2'!Заголовки_для_печати</vt:lpstr>
      <vt:lpstr>'11.3'!Заголовки_для_печати</vt:lpstr>
      <vt:lpstr>'1(2020)'!Область_печати</vt:lpstr>
      <vt:lpstr>'1(2021)'!Область_печати</vt:lpstr>
      <vt:lpstr>'1(2022)'!Область_печати</vt:lpstr>
      <vt:lpstr>'1(2023)'!Область_печати</vt:lpstr>
      <vt:lpstr>'1(2024)'!Область_печати</vt:lpstr>
      <vt:lpstr>'10'!Область_печати</vt:lpstr>
      <vt:lpstr>'11.1'!Область_печати</vt:lpstr>
      <vt:lpstr>'11.2'!Область_печати</vt:lpstr>
      <vt:lpstr>'11.3'!Область_печати</vt:lpstr>
      <vt:lpstr>'12'!Область_печати</vt:lpstr>
      <vt:lpstr>'13'!Область_печати</vt:lpstr>
      <vt:lpstr>'14'!Область_печати</vt:lpstr>
      <vt:lpstr>'15'!Область_печати</vt:lpstr>
      <vt:lpstr>'16'!Область_печати</vt:lpstr>
      <vt:lpstr>'17'!Область_печати</vt:lpstr>
      <vt:lpstr>'18'!Область_печати</vt:lpstr>
      <vt:lpstr>'19'!Область_печати</vt:lpstr>
      <vt:lpstr>'2'!Область_печати</vt:lpstr>
      <vt:lpstr>'3'!Область_печати</vt:lpstr>
      <vt:lpstr>'4'!Область_печати</vt:lpstr>
      <vt:lpstr>'5(2020)'!Область_печати</vt:lpstr>
      <vt:lpstr>'5(2021)'!Область_печати</vt:lpstr>
      <vt:lpstr>'5(2022)'!Область_печати</vt:lpstr>
      <vt:lpstr>'5(2023)'!Область_печати</vt:lpstr>
      <vt:lpstr>'5(2024)'!Область_печати</vt:lpstr>
      <vt:lpstr>'6'!Область_печати</vt:lpstr>
      <vt:lpstr>'7'!Область_печати</vt:lpstr>
      <vt:lpstr>'8'!Область_печати</vt:lpstr>
      <vt:lpstr>'9'!Область_печати</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Доработанная ИП 2020-2024</dc:title>
  <dc:creator>Александр Александрович Кочешков</dc:creator>
  <cp:lastModifiedBy>GolovinaNA</cp:lastModifiedBy>
  <dcterms:created xsi:type="dcterms:W3CDTF">2018-04-03T06:40:48Z</dcterms:created>
  <dcterms:modified xsi:type="dcterms:W3CDTF">2019-05-20T12:35:00Z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0x010100A6045A08F936864582AE93D527F31622</vt:lpwstr>
  </property>
  <property fmtid="{D5CDD505-2E9C-101B-9397-08002B2CF9AE}" pid="3" name="_dlc_DocIdItemGuid">
    <vt:lpwstr>f7ddffaa-0509-4cfb-a40b-aa2079c6b926</vt:lpwstr>
  </property>
  <property fmtid="{D5CDD505-2E9C-101B-9397-08002B2CF9AE}" pid="4" name="Папка">
    <vt:lpwstr>АО "Оборонэнерго"</vt:lpwstr>
  </property>
</Properties>
</file>