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3"/>
  </bookViews>
  <sheets>
    <sheet name="Приложение 1" sheetId="8" r:id="rId1"/>
    <sheet name="Приложение 4" sheetId="4" r:id="rId2"/>
    <sheet name="Приложение 5" sheetId="3" r:id="rId3"/>
    <sheet name="Приложение 6" sheetId="5" r:id="rId4"/>
  </sheets>
  <calcPr calcId="144525"/>
</workbook>
</file>

<file path=xl/calcChain.xml><?xml version="1.0" encoding="utf-8"?>
<calcChain xmlns="http://schemas.openxmlformats.org/spreadsheetml/2006/main">
  <c r="L33" i="5" l="1"/>
  <c r="L61" i="5"/>
  <c r="M136" i="3"/>
  <c r="M160" i="3"/>
  <c r="M38" i="3"/>
  <c r="M50" i="3"/>
  <c r="R44" i="4"/>
  <c r="R25" i="4"/>
  <c r="L38" i="3" l="1"/>
  <c r="L18" i="3"/>
  <c r="L37" i="3"/>
  <c r="L17" i="3"/>
  <c r="L50" i="3"/>
  <c r="L36" i="3"/>
  <c r="K20" i="5"/>
  <c r="K33" i="5"/>
  <c r="L136" i="3"/>
  <c r="L16" i="3"/>
  <c r="L55" i="3"/>
  <c r="L75" i="3"/>
  <c r="L45" i="3"/>
  <c r="P44" i="4"/>
  <c r="Q56" i="4"/>
  <c r="Q25" i="4"/>
  <c r="L11" i="3" l="1"/>
  <c r="L12" i="3"/>
  <c r="L13" i="3"/>
  <c r="L35" i="3"/>
  <c r="L10" i="3" l="1"/>
  <c r="L135" i="3"/>
  <c r="M43" i="5" l="1"/>
  <c r="N43" i="5"/>
  <c r="L43" i="5"/>
  <c r="L24" i="5" s="1"/>
  <c r="N23" i="5"/>
  <c r="N36" i="3"/>
  <c r="O36" i="3"/>
  <c r="M36" i="3"/>
  <c r="N135" i="3"/>
  <c r="O135" i="3"/>
  <c r="M85" i="3"/>
  <c r="N85" i="3"/>
  <c r="O85" i="3"/>
  <c r="N50" i="3"/>
  <c r="O50" i="3"/>
  <c r="M25" i="3"/>
  <c r="N25" i="3"/>
  <c r="O25" i="3"/>
  <c r="M18" i="3"/>
  <c r="M13" i="3" s="1"/>
  <c r="N18" i="3"/>
  <c r="N13" i="3" s="1"/>
  <c r="O18" i="3"/>
  <c r="O13" i="3" s="1"/>
  <c r="M16" i="3"/>
  <c r="N16" i="3"/>
  <c r="N11" i="3" s="1"/>
  <c r="O16" i="3"/>
  <c r="M11" i="3" l="1"/>
  <c r="O11" i="3"/>
  <c r="S55" i="4"/>
  <c r="T55" i="4"/>
  <c r="S66" i="4"/>
  <c r="T66" i="4"/>
  <c r="T12" i="4"/>
  <c r="S12" i="4"/>
  <c r="R66" i="4"/>
  <c r="L25" i="3"/>
  <c r="L85" i="3"/>
  <c r="K61" i="5"/>
  <c r="K52" i="5"/>
  <c r="K46" i="5"/>
  <c r="L38" i="5"/>
  <c r="M38" i="5"/>
  <c r="M24" i="5" s="1"/>
  <c r="N38" i="5"/>
  <c r="N24" i="5" s="1"/>
  <c r="K38" i="5"/>
  <c r="Q66" i="4"/>
  <c r="Q44" i="4" s="1"/>
  <c r="K43" i="5"/>
  <c r="L20" i="5"/>
  <c r="M20" i="5"/>
  <c r="N20" i="5"/>
  <c r="L13" i="5"/>
  <c r="M13" i="5"/>
  <c r="N13" i="5"/>
  <c r="K13" i="5"/>
  <c r="K23" i="5"/>
  <c r="K11" i="5" s="1"/>
  <c r="M70" i="3"/>
  <c r="N70" i="3"/>
  <c r="O70" i="3"/>
  <c r="L70" i="3"/>
  <c r="Q85" i="4"/>
  <c r="R39" i="4"/>
  <c r="S39" i="4"/>
  <c r="T39" i="4"/>
  <c r="Q39" i="4"/>
  <c r="Q11" i="4" s="1"/>
  <c r="S25" i="4"/>
  <c r="T25" i="4"/>
  <c r="M20" i="3"/>
  <c r="N20" i="3"/>
  <c r="O20" i="3"/>
  <c r="L20" i="3"/>
  <c r="K20" i="3"/>
  <c r="J20" i="3"/>
  <c r="H20" i="3"/>
  <c r="I20" i="3"/>
  <c r="G20" i="3"/>
  <c r="F20" i="3"/>
  <c r="E20" i="3"/>
  <c r="M12" i="4"/>
  <c r="K12" i="4"/>
  <c r="J12" i="4"/>
  <c r="I12" i="4"/>
  <c r="N52" i="5"/>
  <c r="L52" i="5"/>
  <c r="M52" i="5"/>
  <c r="E105" i="3"/>
  <c r="F105" i="3"/>
  <c r="G105" i="3"/>
  <c r="D105" i="3"/>
  <c r="E100" i="3"/>
  <c r="F100" i="3"/>
  <c r="G100" i="3"/>
  <c r="H100" i="3"/>
  <c r="I100" i="3"/>
  <c r="J100" i="3"/>
  <c r="K100" i="3"/>
  <c r="L100" i="3"/>
  <c r="M100" i="3"/>
  <c r="N100" i="3"/>
  <c r="O100" i="3"/>
  <c r="D100" i="3"/>
  <c r="E95" i="3"/>
  <c r="F95" i="3"/>
  <c r="G95" i="3"/>
  <c r="H95" i="3"/>
  <c r="I95" i="3"/>
  <c r="J95" i="3"/>
  <c r="K95" i="3"/>
  <c r="L95" i="3"/>
  <c r="M95" i="3"/>
  <c r="N95" i="3"/>
  <c r="O95" i="3"/>
  <c r="D95" i="3"/>
  <c r="E80" i="3"/>
  <c r="F80" i="3"/>
  <c r="G80" i="3"/>
  <c r="H80" i="3"/>
  <c r="I80" i="3"/>
  <c r="J80" i="3"/>
  <c r="K80" i="3"/>
  <c r="L80" i="3"/>
  <c r="M80" i="3"/>
  <c r="N80" i="3"/>
  <c r="O80" i="3"/>
  <c r="D80" i="3"/>
  <c r="E75" i="3"/>
  <c r="F75" i="3"/>
  <c r="G75" i="3"/>
  <c r="H75" i="3"/>
  <c r="I75" i="3"/>
  <c r="J75" i="3"/>
  <c r="K75" i="3"/>
  <c r="M75" i="3"/>
  <c r="N75" i="3"/>
  <c r="O75" i="3"/>
  <c r="D75" i="3"/>
  <c r="E70" i="3"/>
  <c r="F70" i="3"/>
  <c r="G70" i="3"/>
  <c r="H70" i="3"/>
  <c r="I70" i="3"/>
  <c r="J70" i="3"/>
  <c r="K70" i="3"/>
  <c r="D70" i="3"/>
  <c r="E60" i="3"/>
  <c r="F60" i="3"/>
  <c r="G60" i="3"/>
  <c r="H60" i="3"/>
  <c r="I60" i="3"/>
  <c r="J60" i="3"/>
  <c r="K60" i="3"/>
  <c r="L60" i="3"/>
  <c r="M60" i="3"/>
  <c r="N60" i="3"/>
  <c r="O60" i="3"/>
  <c r="D60" i="3"/>
  <c r="E55" i="3"/>
  <c r="F55" i="3"/>
  <c r="G55" i="3"/>
  <c r="H55" i="3"/>
  <c r="I55" i="3"/>
  <c r="J55" i="3"/>
  <c r="K55" i="3"/>
  <c r="M55" i="3"/>
  <c r="N55" i="3"/>
  <c r="O55" i="3"/>
  <c r="D55" i="3"/>
  <c r="E40" i="3"/>
  <c r="F40" i="3"/>
  <c r="G40" i="3"/>
  <c r="H40" i="3"/>
  <c r="I40" i="3"/>
  <c r="J40" i="3"/>
  <c r="K40" i="3"/>
  <c r="L40" i="3"/>
  <c r="M40" i="3"/>
  <c r="N40" i="3"/>
  <c r="O40" i="3"/>
  <c r="D40" i="3"/>
  <c r="O35" i="3"/>
  <c r="E35" i="3"/>
  <c r="F35" i="3"/>
  <c r="G35" i="3"/>
  <c r="H35" i="3"/>
  <c r="I35" i="3"/>
  <c r="J35" i="3"/>
  <c r="K35" i="3"/>
  <c r="M35" i="3"/>
  <c r="N35" i="3"/>
  <c r="D35" i="3"/>
  <c r="E30" i="3"/>
  <c r="F30" i="3"/>
  <c r="G30" i="3"/>
  <c r="H30" i="3"/>
  <c r="I30" i="3"/>
  <c r="J30" i="3"/>
  <c r="K30" i="3"/>
  <c r="M30" i="3"/>
  <c r="N30" i="3"/>
  <c r="O30" i="3"/>
  <c r="D30" i="3"/>
  <c r="K25" i="3"/>
  <c r="J25" i="3"/>
  <c r="I25" i="3"/>
  <c r="H25" i="3"/>
  <c r="G25" i="3"/>
  <c r="F25" i="3"/>
  <c r="E25" i="3"/>
  <c r="T11" i="4" l="1"/>
  <c r="T44" i="4"/>
  <c r="R11" i="4"/>
  <c r="K24" i="5"/>
  <c r="K10" i="5" s="1"/>
  <c r="S11" i="4"/>
  <c r="S44" i="4"/>
  <c r="N11" i="5"/>
  <c r="N10" i="5" s="1"/>
  <c r="L15" i="3"/>
  <c r="D20" i="3"/>
  <c r="E15" i="3"/>
  <c r="F15" i="3"/>
  <c r="G15" i="3"/>
  <c r="H15" i="3"/>
  <c r="I15" i="3"/>
  <c r="J15" i="3"/>
  <c r="K15" i="3"/>
  <c r="M15" i="3"/>
  <c r="N15" i="3"/>
  <c r="O15" i="3"/>
  <c r="D15" i="3"/>
  <c r="D10" i="3"/>
  <c r="F10" i="3"/>
  <c r="G10" i="3"/>
  <c r="H10" i="3"/>
  <c r="I10" i="3"/>
  <c r="J10" i="3"/>
  <c r="K10" i="3"/>
  <c r="M10" i="3"/>
  <c r="N10" i="3"/>
  <c r="O10" i="3"/>
  <c r="E10" i="3"/>
  <c r="P11" i="4"/>
  <c r="O11" i="4"/>
  <c r="M11" i="4"/>
  <c r="N11" i="4"/>
  <c r="R85" i="4"/>
  <c r="S85" i="4"/>
  <c r="T85" i="4"/>
  <c r="O85" i="4"/>
  <c r="P85" i="4"/>
  <c r="N85" i="4"/>
  <c r="P80" i="4"/>
  <c r="Q80" i="4"/>
  <c r="R80" i="4"/>
  <c r="S80" i="4"/>
  <c r="T80" i="4"/>
  <c r="O80" i="4"/>
  <c r="P76" i="4"/>
  <c r="Q76" i="4"/>
  <c r="R76" i="4"/>
  <c r="S76" i="4"/>
  <c r="T76" i="4"/>
  <c r="T10" i="4" s="1"/>
  <c r="O76" i="4"/>
  <c r="O44" i="4"/>
  <c r="N44" i="4"/>
  <c r="M44" i="4"/>
  <c r="L44" i="4"/>
  <c r="K44" i="4"/>
  <c r="J44" i="4"/>
  <c r="I44" i="4"/>
  <c r="K11" i="4"/>
  <c r="J11" i="4"/>
  <c r="I11" i="4"/>
  <c r="Q10" i="4" l="1"/>
  <c r="I10" i="4"/>
  <c r="P10" i="4"/>
  <c r="O10" i="4"/>
  <c r="S10" i="4"/>
  <c r="H43" i="5"/>
  <c r="I43" i="5"/>
  <c r="J43" i="5"/>
  <c r="G43" i="5"/>
  <c r="H38" i="5"/>
  <c r="I38" i="5"/>
  <c r="J38" i="5"/>
  <c r="G38" i="5"/>
  <c r="H33" i="5"/>
  <c r="I33" i="5"/>
  <c r="J33" i="5"/>
  <c r="G33" i="5"/>
  <c r="I23" i="5"/>
  <c r="J23" i="5"/>
  <c r="L23" i="5"/>
  <c r="L11" i="5" s="1"/>
  <c r="M23" i="5"/>
  <c r="M11" i="5" s="1"/>
  <c r="M10" i="5" s="1"/>
  <c r="H23" i="5"/>
  <c r="G23" i="5"/>
  <c r="L13" i="4"/>
  <c r="L12" i="4" s="1"/>
  <c r="L11" i="4" s="1"/>
  <c r="L24" i="4"/>
  <c r="L46" i="4"/>
  <c r="R10" i="4"/>
  <c r="M140" i="3"/>
  <c r="M135" i="3" s="1"/>
  <c r="L10" i="5" l="1"/>
</calcChain>
</file>

<file path=xl/sharedStrings.xml><?xml version="1.0" encoding="utf-8"?>
<sst xmlns="http://schemas.openxmlformats.org/spreadsheetml/2006/main" count="632" uniqueCount="277">
  <si>
    <t>-</t>
  </si>
  <si>
    <t>Процент площади многоквартирных домов с физическим износом от 31 до 65 процентов в общей площади многоквартирных домов</t>
  </si>
  <si>
    <t xml:space="preserve">Статус </t>
  </si>
  <si>
    <t xml:space="preserve">Ответственный исполнитель, соисполнители, </t>
  </si>
  <si>
    <t xml:space="preserve">Код бюджетной классификации </t>
  </si>
  <si>
    <t xml:space="preserve">Вед </t>
  </si>
  <si>
    <t>Разд</t>
  </si>
  <si>
    <t xml:space="preserve">Ц.ст. </t>
  </si>
  <si>
    <t>Расх</t>
  </si>
  <si>
    <t>Развитие жилищно-коммунального и дорожного хозяйства муниципального  образования «Горномарийский муниципальный район</t>
  </si>
  <si>
    <t>Подпрограмма</t>
  </si>
  <si>
    <t>Дорожное хозяйство муниципального образования «Горномарийский муниципальный район»</t>
  </si>
  <si>
    <t>Основное мероприятие 1</t>
  </si>
  <si>
    <t>Проектирование  и строительство (реконструкция)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</t>
  </si>
  <si>
    <t>Проектирование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</t>
  </si>
  <si>
    <t>Основное мероприятие 6</t>
  </si>
  <si>
    <t>Развитие территориального планирования</t>
  </si>
  <si>
    <t>Основное мероприятие 7</t>
  </si>
  <si>
    <t>Основное мероприятие 8</t>
  </si>
  <si>
    <t>Основное мероприятие 9</t>
  </si>
  <si>
    <t>Плата за жилое помещение и коммунальные услуги</t>
  </si>
  <si>
    <t xml:space="preserve">Подпрограмма </t>
  </si>
  <si>
    <t xml:space="preserve">«Охрана окружающей среды» </t>
  </si>
  <si>
    <t xml:space="preserve">Проектирование автомобильных дорог общего пользования с твердым покрытием, ведущих от сети автомобильных дорог общего 
пользования к ближайшим общественно значимым объектам сельских населенных пунктов, а также к объектам производства и переработки сельскохозяйствен ной продукции 
</t>
  </si>
  <si>
    <t xml:space="preserve">Основное 
мероприятие 2.
</t>
  </si>
  <si>
    <t xml:space="preserve">Содержание улично-дорожной сети в границах  городских округов
и поселений в рамках 
благоустройства
</t>
  </si>
  <si>
    <t xml:space="preserve">Ремонт инженерных 
сооружений 
(мостов) 
</t>
  </si>
  <si>
    <t xml:space="preserve">Основное 
мероприятие 3. 
</t>
  </si>
  <si>
    <t xml:space="preserve">Обеспечение мероприятия по повышению 
безопасности дорожного движения 
</t>
  </si>
  <si>
    <t xml:space="preserve">Реализация мероприятий по повышению 
безопасности 
дорожного движения 
</t>
  </si>
  <si>
    <t xml:space="preserve">«Развитие жилищно-
коммунального хозяйства и 
территориальног о планирования» 
</t>
  </si>
  <si>
    <t xml:space="preserve">Основное 
мероприятие 1. 
</t>
  </si>
  <si>
    <t xml:space="preserve">Капитальный ремонт 
муниципального жилищного фонда
</t>
  </si>
  <si>
    <t xml:space="preserve">Субвенции на реализацию 
государственных полномочий по 
постановке на учет и учету граждан, выезжающих из 
районов Крайнего 
Севера, имеющих право на 
получение 
социальных 
выплат на 
приобретение или строительство жилых помещений 
</t>
  </si>
  <si>
    <t xml:space="preserve">Основное 
мероприятие 2. 
</t>
  </si>
  <si>
    <t xml:space="preserve">Основное 
мероприятие 4. 
</t>
  </si>
  <si>
    <t xml:space="preserve">Основное мероприятие 
5
</t>
  </si>
  <si>
    <t xml:space="preserve">Комплексное развитие сельских территорий на 2020 – 2025 годы  </t>
  </si>
  <si>
    <t xml:space="preserve">Основное  
мероприятие 1
</t>
  </si>
  <si>
    <t xml:space="preserve">Улучшение жилищных 
условий граждан, 
проживающих на сельских территориях 
</t>
  </si>
  <si>
    <t xml:space="preserve">Развитие инженерной 
инфраструктуры на сельских 
территориях 
(газификация) 
</t>
  </si>
  <si>
    <t xml:space="preserve">Основное 
мероприятие 3
</t>
  </si>
  <si>
    <t xml:space="preserve">Развитие транспортной 
инфраструктуры на сельских территориях 
</t>
  </si>
  <si>
    <t xml:space="preserve">Основное 
мероприятие 1
</t>
  </si>
  <si>
    <t xml:space="preserve">Ликвидация несанкционированных свалок на территории 
муниципального 
образования путем обустройства 
контейнерных 
площадок в каждом 
населенном пункте района 
</t>
  </si>
  <si>
    <t xml:space="preserve">Проведение комплексных 
мероприятий по внедрению 
раздельного сбора отходов и 
развитию системы сбора и 
переработки вторичных ресурсов 
</t>
  </si>
  <si>
    <t xml:space="preserve">Экологическая безопасность 
муниципального образования 
"Горномарийский муниципальный район" 
</t>
  </si>
  <si>
    <t xml:space="preserve">Приобретение литературы, проведение 
мероприятий 
экологической 
направленности 
</t>
  </si>
  <si>
    <t xml:space="preserve"> «Защита населения и 
территории 
Горномарийского муниципального района от 
чрезвычайных ситуаций» 
</t>
  </si>
  <si>
    <t xml:space="preserve">Мероприятия, направленные на 
снижение рисков и смягчение 
последствий 
чрезвычайных ситуаций, 
стихийных бедствий 
природного и техногенного характера на 
территории МО 
"Горномарийский муниципальный район" 
</t>
  </si>
  <si>
    <t xml:space="preserve">Мероприятия по установке и 
поддержанию в состоянии 
постоянной 
готовности к 
использованию системы 
оповещения 
населения об 
опасностях, 
возникающих при 
ведении военных действий или 
вследствие этих действий, 
возникновении 
чрезвычайных ситуаций 
природного и техногенного характера на 
территории МО 
"Горномарийский муниципальный район" 
</t>
  </si>
  <si>
    <t xml:space="preserve">Обеспечение готовности 
органов 
управления, сил и средств к 
экстренному 
реагированию и оперативным действиям по 
предупреждению и ликвидации ЧС на территории МО 
"Горномарийский муниципальный район" 
</t>
  </si>
  <si>
    <t xml:space="preserve">Основное 
мероприятие 4 
</t>
  </si>
  <si>
    <t xml:space="preserve">Обеспечение безопасности 
людей на водных объектах на 
территории МО 
"Горномарийский муниципальный район" 
</t>
  </si>
  <si>
    <t xml:space="preserve">Основное 
мероприятие 5 
</t>
  </si>
  <si>
    <t xml:space="preserve">Создание объекта аппаратно-программного комплекса «Безопасный город» на территории МО 
"Горномарийский муниципальный район"
</t>
  </si>
  <si>
    <t>КОСГУ</t>
  </si>
  <si>
    <t>Капитальный ремонт,  ремонт и содержание автомобильных дорог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</si>
  <si>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</si>
  <si>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Статус</t>
  </si>
  <si>
    <t>Наименование муниципальной программы, подпрограммы, основного мероприятия</t>
  </si>
  <si>
    <t>Источники ресурсного обеспечения</t>
  </si>
  <si>
    <t>Муниципальная программа</t>
  </si>
  <si>
    <t>Развитие жилищно-коммунального и дорожного хозяйства муниципального образования  «Горномарийский муниципальный район   на 2014-2025 годы"</t>
  </si>
  <si>
    <t>всего</t>
  </si>
  <si>
    <t>бюджет муниципального образования «Горномарийский муниципальный район»</t>
  </si>
  <si>
    <t>федеральный бюджет*</t>
  </si>
  <si>
    <t>республиканский бюджет Республики Марий Эл *</t>
  </si>
  <si>
    <t>внебюджетные источники*</t>
  </si>
  <si>
    <t>«Дорожное хозяйство муниципального образования «Горномарийский муниципальный район»</t>
  </si>
  <si>
    <t>Основное мероприятие 1.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</si>
  <si>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</t>
  </si>
  <si>
    <t>Основное мероприятие 2.</t>
  </si>
  <si>
    <t>Капитальный ремонт и ремонт автомобильных дорог</t>
  </si>
  <si>
    <t>Основное мероприятие 3.</t>
  </si>
  <si>
    <t>Обеспечение мероприятий по повышению безопасности дорожного движения</t>
  </si>
  <si>
    <t>Развитие жилищно-коммунального хозяйства и территориального планирования</t>
  </si>
  <si>
    <t>Капитальный ремонт муниципального жилищного фонда</t>
  </si>
  <si>
    <t>Водоснабжение жилых домов и населенных пунктов</t>
  </si>
  <si>
    <t>Развитие инфраструктуры земельных участков, предназначенных для жилищного строительства</t>
  </si>
  <si>
    <t>Основное мероприятие 4.</t>
  </si>
  <si>
    <t>Компенсация разницы в тарифах организациям, предоставляющим населению коммунальные услуги</t>
  </si>
  <si>
    <t>Основное мероприятие 5.</t>
  </si>
  <si>
    <t>Формирование и поддержание аварийно-технического запаса материально технических ресурсов для оперативного устранения аварий и подготовка объектов жилищно-коммунального хозяйства к отопительному сезону</t>
  </si>
  <si>
    <t xml:space="preserve">бюджет Горномарийского муниципального района </t>
  </si>
  <si>
    <t>Основное мероприятие 6.</t>
  </si>
  <si>
    <t>Основное мероприятие 7.</t>
  </si>
  <si>
    <t>Мероприятия по благоустройству сельских поселений</t>
  </si>
  <si>
    <t>Основное мероприятие 8.</t>
  </si>
  <si>
    <t>Газоснабжение жилых домов</t>
  </si>
  <si>
    <t>Основное мероприятие 9.</t>
  </si>
  <si>
    <t>Мероприятия по улучшению жилищных условий граждан, проживающих в сельской местности, в том числе молодых семей и молодых специалистов</t>
  </si>
  <si>
    <t>Развитие социальной и инженерной инфраструктуры в сельской местности</t>
  </si>
  <si>
    <t>«Охрана окружающей среды»</t>
  </si>
  <si>
    <t>Ликвидация несанкционированных свалок на территории муниципального образования путем обустройства контейнерных площадок в каждом населенном пункте района</t>
  </si>
  <si>
    <t>Проведение комплексных мероприятий по внедрению раздельного сбора отходов и развитию системы сбора и переработки вторичных ресурсов</t>
  </si>
  <si>
    <t>Экологическая безопасность муниципального образования "Горномарийский муниципальный район"</t>
  </si>
  <si>
    <t>Приобретение литературы, проведение мероприятий экологической направленности</t>
  </si>
  <si>
    <t>«Защита населения и территории Горномарийского муниципального района от чрезвычайных ситуаций»</t>
  </si>
  <si>
    <t>Мероприятия по установке и поддержанию в состоянии постоянной готовности к использованию системы оповещения населения об опасностях, возникающих при ведении военных действий или вследствие этих действий, возникновении чрезвычайных ситуаций природного и техногенного характера на территории МО "Горномарийский муниципальный район"</t>
  </si>
  <si>
    <t>* - при условии выделения средств</t>
  </si>
  <si>
    <t>Оценка расходов (в соответствии с муниципальной программой)</t>
  </si>
  <si>
    <t>011017S115</t>
  </si>
  <si>
    <t>01208L3230</t>
  </si>
  <si>
    <t>01301L5760</t>
  </si>
  <si>
    <t>01302L3720</t>
  </si>
  <si>
    <t>ед. измер. Тыс. руб.</t>
  </si>
  <si>
    <t xml:space="preserve">Срок </t>
  </si>
  <si>
    <t>Формирование и поддержание аварийно-технического запаса материально-технических ресурсов для оперативного устранения аварий и подготовки объектов жилищно-коммунального хозяйства к отопительному сезону</t>
  </si>
  <si>
    <t>Улучшение качества жизни жителей МКД. Обеспечение возможности своевременно провести капитальный ремонт общего имущества МКД</t>
  </si>
  <si>
    <t xml:space="preserve">Развитие системы обращения с отходами производства и потребления в Горномарийском муниципальном районе </t>
  </si>
  <si>
    <t xml:space="preserve">Установка контейнеров для раздельного сбора отходов  </t>
  </si>
  <si>
    <t xml:space="preserve">Нормализация экологической обстановки и создание благоприятной окружающей среды в поселениях;  </t>
  </si>
  <si>
    <t xml:space="preserve">Снижение времени реагирования на чрезвычайные ситуации </t>
  </si>
  <si>
    <t xml:space="preserve">Обеспечение необходимых условий для безопасной жизнедеятельности и устойчивого социально- экономического развития района </t>
  </si>
  <si>
    <t xml:space="preserve">Увеличения доли охвата населения муниципального образования «Горномарийский муниципальный район» системой оповещения при возникновении чрезвычайных ситуаций природного и техногенного характера </t>
  </si>
  <si>
    <t>Уменьшение гибели людей на водных объектах</t>
  </si>
  <si>
    <t>Уменьшение количества населения, погибшего при пожарах на территории МО</t>
  </si>
  <si>
    <t xml:space="preserve">Наименование подпрограммы  муниципальной программы, основного мероприятия </t>
  </si>
  <si>
    <t xml:space="preserve">В целом по муниципальной программе </t>
  </si>
  <si>
    <t xml:space="preserve">X </t>
  </si>
  <si>
    <t xml:space="preserve">- </t>
  </si>
  <si>
    <t xml:space="preserve">Наименование подпрограммы, основного мероприятия, мероприятий, реализуемых в рамках основного мероприятия  </t>
  </si>
  <si>
    <t xml:space="preserve">Ожидаемый непосредственный результат (краткое описание)  </t>
  </si>
  <si>
    <t xml:space="preserve">начала реализации </t>
  </si>
  <si>
    <t>окончания  реализации</t>
  </si>
  <si>
    <t xml:space="preserve">План реализации муниципальной программы </t>
  </si>
  <si>
    <t>Расходы (тыс.рублей) по годам</t>
  </si>
  <si>
    <t>Всего</t>
  </si>
  <si>
    <t>Итого</t>
  </si>
  <si>
    <t>01102S0250</t>
  </si>
  <si>
    <t>Администрация Горномарийского муниципального района(отдел архитектуры, муниципального хозяйства и ГОЧС)</t>
  </si>
  <si>
    <t>Администрация Горномарийского муниципального района (отдел образования, отдел архитектуры, муниципального хозяйства и ГОЧС)</t>
  </si>
  <si>
    <t>х</t>
  </si>
  <si>
    <t>Администрация Горномарийского муниципального района (экономический отдел)</t>
  </si>
  <si>
    <t>Администрация Горномарийского муниципального района ( отдел архитектуры, муниципального хозяйства и ГОЧС)</t>
  </si>
  <si>
    <t>Строительство, ремонт водопроводных сооружений и строительство(реконструкция), ремонт систем водоснабжения</t>
  </si>
  <si>
    <t>Развитие инженерной инфраструктцры земельных участков, предназначенных для жилищного строительства</t>
  </si>
  <si>
    <t>Бюджетные инвестиции в объекты капитального строительства муниципальной собственности</t>
  </si>
  <si>
    <t>экономический отдел</t>
  </si>
  <si>
    <t>Администрация Горномарийского района(отдел архитектуры, муниципального хозяйства и ГОЧС)</t>
  </si>
  <si>
    <t>Прогнозная оценка расходов на реализацию целей Программы муниципального образования "Горномарийский муниципальный район"</t>
  </si>
  <si>
    <t>«Комплексное развитие сельских территорий на 2020-2025 годы"</t>
  </si>
  <si>
    <t>Финансирование (тыс.рублей)</t>
  </si>
  <si>
    <t>Код бюджетной классификации (бюджет муниципального образоания "Горномарийский муниципальный район")</t>
  </si>
  <si>
    <t>Ответсвенный исполнитель</t>
  </si>
  <si>
    <t xml:space="preserve">Подпрограмма «Дорожное хозяйство в муниципальном образовании «Горномарийский муниципальный район» </t>
  </si>
  <si>
    <t>Отдел архитектуры,  муниципального хозяйства и ГОЧС</t>
  </si>
  <si>
    <t>Х</t>
  </si>
  <si>
    <t>ИТОГО</t>
  </si>
  <si>
    <t>Улучшение условий проживания граждан</t>
  </si>
  <si>
    <t>903040901102S0250</t>
  </si>
  <si>
    <t>Отдел образования</t>
  </si>
  <si>
    <t>Подпрограмма "Развитие жилищно-коммунального хозяйства и территориального планирования"</t>
  </si>
  <si>
    <t>Улучшение качества жизни населения</t>
  </si>
  <si>
    <t>Газоснабжение жилых домов в населенных пунктах</t>
  </si>
  <si>
    <t>Водоснабжение жилых домов в населенных пунктах</t>
  </si>
  <si>
    <t>Развитие инженерной инфраструктуры земельных участков, предназначенных для жилищного строительства</t>
  </si>
  <si>
    <t>Руководитель экономического отдела</t>
  </si>
  <si>
    <t>оперативное устранение несправностей и аварий на объектах  жилищно-коммунального хозяйства и подготовка к отопительному сезону</t>
  </si>
  <si>
    <t>01208L3230244</t>
  </si>
  <si>
    <t>Плодпрограмма "Устойчивое развитие сельских территорий" 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на 2014-2025 годы"</t>
  </si>
  <si>
    <t>Мероприятия по улучшени. Жилищных условий граждан, проживающих в сельской местности, в том числе молодых семей и молодых специалистов</t>
  </si>
  <si>
    <t>Улучшение жилищных условий сельским семьям</t>
  </si>
  <si>
    <t>903100301301L5670</t>
  </si>
  <si>
    <t>Улучшение качества жизни населения муниципального образования</t>
  </si>
  <si>
    <t>040901302L0180</t>
  </si>
  <si>
    <t>040901302R5670</t>
  </si>
  <si>
    <t>01301L5670</t>
  </si>
  <si>
    <t>Подпрограмма Комплексное развитие сельских территорий на 2020-2025 годы</t>
  </si>
  <si>
    <t>Улучшение жилищных условий граждан, проживающих на сельских территориях</t>
  </si>
  <si>
    <t>Развитие инженерной инфраструктуры на сельских территориях (газификация)</t>
  </si>
  <si>
    <t>Улучшение жилищных условий 3 сельских семей</t>
  </si>
  <si>
    <t>Обеспечение комфортности труда и быта в сельской местности и создание современной среды обитания для сельского население</t>
  </si>
  <si>
    <t>Повышение уровня и улучшение социальных условий жизни сельского населения</t>
  </si>
  <si>
    <t>Развитие транспортной инфраструктуры на сельских территориях</t>
  </si>
  <si>
    <t xml:space="preserve">Газоснабжение жилых домов в 
населенных 
пунктах 
</t>
  </si>
  <si>
    <t>Ресурсное обеспечение реализации муницпальной программы за счет средств бюджета Горномарийского района</t>
  </si>
  <si>
    <t xml:space="preserve">Обеспечение пожарной 
безопасности на территории  
"Горномарийского муниципального района" 
</t>
  </si>
  <si>
    <t>90304090110229060</t>
  </si>
  <si>
    <t>90304090110229340</t>
  </si>
  <si>
    <t>90305020120429120</t>
  </si>
  <si>
    <t>90305020120429430</t>
  </si>
  <si>
    <t>90310030120310250</t>
  </si>
  <si>
    <t>9030502012032943</t>
  </si>
  <si>
    <t>Содержание муниципального имущества</t>
  </si>
  <si>
    <t>Техническая эксплуатация сетей газораспределения</t>
  </si>
  <si>
    <t>Осуществление государственных полномочий Республики Марий Эл по установлению льготных тарифов на холодное водоснабжение и (или) водоотведение и по компенсации выпадающих доходов организациям, осуществляющим холодное водоснабжение и(или) водоотведение, возникших в результате применения льготных тарифов на холодное водоснабжение и(или) водоотведение</t>
  </si>
  <si>
    <t xml:space="preserve">Осуществление государственных полномочий Республики Марий Эл по установлению льготных тарифов на тепловую энергию(тепловую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энергию(тепловую мощность) </t>
  </si>
  <si>
    <t>Основное мероприятие 10</t>
  </si>
  <si>
    <t>Основное мероприятие 11</t>
  </si>
  <si>
    <t>Основное мероприятие 10.</t>
  </si>
  <si>
    <t>Основное мероприятие 11.</t>
  </si>
  <si>
    <t>Мероприятия, направленные на снижение рисков и смягчение последствий чрезвычайных ситуаций, стихийных бедствий природного и техногенного характера на территории Горномарийского муниципального района</t>
  </si>
  <si>
    <t>Обеспечение готовности органов управления, сил и средств к экстренному реагированию и оперативным действиям по предупреждению и ликвидации ЧС на территориина территории Горномарийского муниципального района</t>
  </si>
  <si>
    <t xml:space="preserve">Создание объекта аппаратно-программного комплекса «Безопасный город» на территории Горномарийского муниципального района
</t>
  </si>
  <si>
    <t xml:space="preserve">Обеспечение пожарной 
безопасности на территории  
 Горномарийского муниципального района
</t>
  </si>
  <si>
    <t xml:space="preserve">Обеспечение безопасности 
людей на водных объектах на 
территории  
н Горномарийского муниципального района 
</t>
  </si>
  <si>
    <t xml:space="preserve">Подпрограмма «Охрана окружающей среды» </t>
  </si>
  <si>
    <t xml:space="preserve">Подпрограмма  «Защита населения и 
территории 
Горномарийского муниципального района от 
чрезвычайных ситуаций» 
</t>
  </si>
  <si>
    <t>№</t>
  </si>
  <si>
    <t>Показатель (индикатор) (наименование)</t>
  </si>
  <si>
    <t>Единица</t>
  </si>
  <si>
    <t>Значения показателей</t>
  </si>
  <si>
    <t>п/п</t>
  </si>
  <si>
    <t>измерения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</si>
  <si>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</si>
  <si>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</si>
  <si>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</si>
  <si>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</si>
  <si>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</si>
  <si>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</si>
  <si>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</si>
  <si>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2019год</t>
  </si>
  <si>
    <t>2020 год</t>
  </si>
  <si>
    <t>2021 год</t>
  </si>
  <si>
    <t>2022 год</t>
  </si>
  <si>
    <t>2023 год</t>
  </si>
  <si>
    <t>2024 год</t>
  </si>
  <si>
    <t>2025год</t>
  </si>
  <si>
    <t>Подпрограмма 1 «Дорожное хозяйство муниципального образования «Горномарийский муниципальный район»</t>
  </si>
  <si>
    <t>Проектирование и строительство (реконструкция) 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</t>
  </si>
  <si>
    <t>шт</t>
  </si>
  <si>
    <t>Капитальный ремонт, ремонт  автомобильных дорог</t>
  </si>
  <si>
    <t>тыс.кв.м.</t>
  </si>
  <si>
    <t>5.0</t>
  </si>
  <si>
    <t>Ремонт инженерных сооружений (мостов)</t>
  </si>
  <si>
    <t>Приобретение и установка дополнительных аншлагов, устройств для создания безаварийных условий дорожного движения в местах концентрации ДТП с целью их ликвидации</t>
  </si>
  <si>
    <t>Устройство и проведение освещения вдоль автодороги общего пользования республиканского значения по населенным пунктам района</t>
  </si>
  <si>
    <t>км</t>
  </si>
  <si>
    <t>Содержание улично-дорожной сети в границах  городских округов</t>
  </si>
  <si>
    <t>Подпрограмма 2 «Развитие жилищно-коммунального хозяйства и территориального планирования»</t>
  </si>
  <si>
    <t>процентов</t>
  </si>
  <si>
    <t>Процент площади многоквартирных домов с физическим износом более 65 процентов в общей площади многоквартирных домов</t>
  </si>
  <si>
    <t>Доля многоквартирных домов, полностью оборудованных общедомовыми приборами учета электроэнергии, холодной и горячей воды и тепла</t>
  </si>
  <si>
    <t>Доля многоквартирных домов, полностью оборудованных отоплением, холодным водоснабжением, канализацией, электроснабжением, газоснабжением или электроснабжением на пищеприготовление</t>
  </si>
  <si>
    <t>Количество аварий и инцидентов в год на 1 км сетей организаций коммунального комплекса в сфере тепло- и водоснабжения процентов  к 2012 году</t>
  </si>
  <si>
    <t xml:space="preserve">Доля расходов на коммунальные услуги в доходах населения </t>
  </si>
  <si>
    <t>Уровень газификации муниципального района</t>
  </si>
  <si>
    <t xml:space="preserve">Количество отремонтированных  МКД </t>
  </si>
  <si>
    <t>штук</t>
  </si>
  <si>
    <t>Протяженность освещенных частей улиц</t>
  </si>
  <si>
    <t>Ввод жилья на территории района</t>
  </si>
  <si>
    <t>кв.м.</t>
  </si>
  <si>
    <t xml:space="preserve">Подпрограмма 3 Комплексное развитие сельских территорий на 2020 – 2025 годы </t>
  </si>
  <si>
    <t>Ввод (приобретение) жилья для граждан в сельской местности</t>
  </si>
  <si>
    <t>тыс. кв.м.</t>
  </si>
  <si>
    <t xml:space="preserve">Ввод в действие распределительных газовых сетей в </t>
  </si>
  <si>
    <t>Ввод в действие локальных водопроводов</t>
  </si>
  <si>
    <t>Уровень обеспеченности сельского населения питьевой водой</t>
  </si>
  <si>
    <t>%</t>
  </si>
  <si>
    <t>Ввод в эксплуатацию автомобильных дорог местного значения</t>
  </si>
  <si>
    <t>Подпрограмма 4 «Охрана окружающей среды»</t>
  </si>
  <si>
    <t>Количество проведенных мероприятий по повышению уровня экологической культуры и экологического образования населения разных возрастных категорий</t>
  </si>
  <si>
    <t>Снижение выбросов загрязняющих веществ в атмосферный воздух за счет перевода котельных на газовое топливо</t>
  </si>
  <si>
    <t>Увеличение площади зеленых насаждений общего пользования</t>
  </si>
  <si>
    <t xml:space="preserve"> кв.м/ чел</t>
  </si>
  <si>
    <t>Экологическое просвещение населения</t>
  </si>
  <si>
    <t>тыс.чел.</t>
  </si>
  <si>
    <t>Подпрограмма 5 «Защита населения и территории Горномарийского муниципального района от чрезвычайных ситуаций»</t>
  </si>
  <si>
    <t>Количество погибших и пострадавших в чрезвычайных ситуациях природного и техногенного характера</t>
  </si>
  <si>
    <t>Чел.</t>
  </si>
  <si>
    <t>Охват численности населения муниципального образования «Горномарийский муниципальный район" системой оповещений при возникновении чрезвычайных ситуаций природного и техногенного характера</t>
  </si>
  <si>
    <t>Количество проведенных командно-штабных учений, тренировок</t>
  </si>
  <si>
    <t>единиц</t>
  </si>
  <si>
    <t xml:space="preserve">Мероприятия по защите сельскохозяйственных животных от особо опасных болезней </t>
  </si>
  <si>
    <t>Создание парковочных мест</t>
  </si>
  <si>
    <t>9030409011229340</t>
  </si>
  <si>
    <t>90305020120455490</t>
  </si>
  <si>
    <t>90340901102S0250</t>
  </si>
  <si>
    <t xml:space="preserve">Сведения о показателях (индикаторах) муниципальной программы, подпрограмм муниципальной программы, муниципальных целевых программ и их значениях
</t>
  </si>
  <si>
    <t>01208S0630</t>
  </si>
  <si>
    <t>90305021208S0630</t>
  </si>
  <si>
    <t xml:space="preserve">Приложение №1 
к муниципальной программе «Развитие жилищно-коммунального и дорожного хозяйства Горномарийского муниципального района
на 2014 - 2025 годы»
 (в редакции постановления от 11.07.2023 г. № 413)
</t>
  </si>
  <si>
    <t xml:space="preserve">Приложение № 4 к муниципальной программе "Развитие жилищно-коммунального и дорожного хозяйства Горномарийского муниципального района на 2014-2025 годы" 
(в редакции постановления от 11.07.2023 г. № 413)
</t>
  </si>
  <si>
    <t>Приложение № 5
к муниципальной программе "Развитие жилищно-коммунального и дорожного хозяйства Горномарийского муниципального района  на 2014-2025 годы"
(редакции постановления от 11.07.2023 г. № 413)</t>
  </si>
  <si>
    <t xml:space="preserve">Приложение № 6
к муниципальной программе «Развитие жилищно-коммунального и дорожного хозяйства Горномарийского муниципального района на 2014 - 2025 годы» ( редакции постановления от 11.07.2023 г. № 413)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</si>
</sst>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00000"/>
    <numFmt numFmtId="166" formatCode="0.00000"/>
    <numFmt numFmtId="167" formatCode="0.000000"/>
    <numFmt numFmtId="168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/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0" fillId="0" borderId="0" xfId="0"/>
    <xf numFmtId="164" fontId="0" fillId="0" borderId="0" xfId="0" applyNumberFormat="1" applyAlignment="1"/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0" fillId="0" borderId="0" xfId="0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wrapText="1"/>
    </xf>
    <xf numFmtId="164" fontId="10" fillId="0" borderId="0" xfId="0" applyNumberFormat="1" applyFont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4" borderId="0" xfId="0" applyFont="1" applyFill="1"/>
    <xf numFmtId="0" fontId="5" fillId="0" borderId="1" xfId="0" applyFont="1" applyBorder="1" applyAlignment="1">
      <alignment vertical="center" wrapText="1"/>
    </xf>
    <xf numFmtId="164" fontId="1" fillId="4" borderId="1" xfId="0" applyNumberFormat="1" applyFont="1" applyFill="1" applyBorder="1"/>
    <xf numFmtId="1" fontId="1" fillId="0" borderId="1" xfId="0" applyNumberFormat="1" applyFont="1" applyBorder="1"/>
    <xf numFmtId="0" fontId="1" fillId="5" borderId="1" xfId="0" applyFont="1" applyFill="1" applyBorder="1" applyAlignment="1"/>
    <xf numFmtId="164" fontId="1" fillId="0" borderId="1" xfId="0" applyNumberFormat="1" applyFont="1" applyBorder="1"/>
    <xf numFmtId="0" fontId="6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Border="1"/>
    <xf numFmtId="0" fontId="1" fillId="0" borderId="1" xfId="0" applyFont="1" applyBorder="1"/>
    <xf numFmtId="0" fontId="1" fillId="4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14" fontId="1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10" fillId="0" borderId="1" xfId="0" applyFont="1" applyBorder="1"/>
    <xf numFmtId="0" fontId="10" fillId="4" borderId="1" xfId="0" applyFont="1" applyFill="1" applyBorder="1"/>
    <xf numFmtId="0" fontId="9" fillId="5" borderId="1" xfId="0" applyFont="1" applyFill="1" applyBorder="1"/>
    <xf numFmtId="0" fontId="10" fillId="5" borderId="1" xfId="0" applyFont="1" applyFill="1" applyBorder="1"/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/>
    <xf numFmtId="2" fontId="10" fillId="6" borderId="1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Alignment="1">
      <alignment horizontal="center" vertical="center" wrapText="1"/>
    </xf>
    <xf numFmtId="0" fontId="10" fillId="4" borderId="1" xfId="0" applyFont="1" applyFill="1" applyBorder="1"/>
    <xf numFmtId="0" fontId="3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4" borderId="4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0" fillId="2" borderId="33" xfId="0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wrapText="1"/>
    </xf>
    <xf numFmtId="164" fontId="1" fillId="4" borderId="0" xfId="0" applyNumberFormat="1" applyFont="1" applyFill="1"/>
    <xf numFmtId="1" fontId="5" fillId="4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/>
    <xf numFmtId="1" fontId="1" fillId="4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164" fontId="1" fillId="5" borderId="1" xfId="0" applyNumberFormat="1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/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 wrapText="1"/>
    </xf>
    <xf numFmtId="0" fontId="10" fillId="0" borderId="1" xfId="0" applyFont="1" applyFill="1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66" fontId="9" fillId="0" borderId="1" xfId="0" applyNumberFormat="1" applyFont="1" applyFill="1" applyBorder="1"/>
    <xf numFmtId="166" fontId="7" fillId="0" borderId="1" xfId="0" applyNumberFormat="1" applyFont="1" applyFill="1" applyBorder="1" applyAlignment="1">
      <alignment horizontal="center" wrapText="1"/>
    </xf>
    <xf numFmtId="166" fontId="10" fillId="0" borderId="1" xfId="0" applyNumberFormat="1" applyFont="1" applyFill="1" applyBorder="1"/>
    <xf numFmtId="166" fontId="7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/>
    <xf numFmtId="166" fontId="1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166" fontId="1" fillId="0" borderId="1" xfId="0" applyNumberFormat="1" applyFont="1" applyFill="1" applyBorder="1"/>
    <xf numFmtId="166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/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24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9" fillId="0" borderId="1" xfId="0" applyFont="1" applyBorder="1" applyAlignment="1"/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/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4" borderId="0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/>
    <xf numFmtId="0" fontId="1" fillId="0" borderId="1" xfId="0" applyFont="1" applyBorder="1" applyAlignment="1"/>
    <xf numFmtId="0" fontId="1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4" fontId="1" fillId="0" borderId="2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opLeftCell="A22" zoomScale="90" zoomScaleNormal="90" workbookViewId="0">
      <selection activeCell="H1" sqref="H1:Q1"/>
    </sheetView>
  </sheetViews>
  <sheetFormatPr defaultRowHeight="15" x14ac:dyDescent="0.25"/>
  <cols>
    <col min="1" max="1" width="9.140625" style="127"/>
    <col min="2" max="2" width="41" style="131" customWidth="1"/>
    <col min="3" max="3" width="9.140625" style="127"/>
    <col min="4" max="4" width="12.28515625" style="127" customWidth="1"/>
    <col min="5" max="5" width="11" style="127" customWidth="1"/>
    <col min="6" max="6" width="9.85546875" style="127" customWidth="1"/>
    <col min="7" max="7" width="10" style="127" customWidth="1"/>
    <col min="8" max="16384" width="9.140625" style="127"/>
  </cols>
  <sheetData>
    <row r="1" spans="1:17" ht="87" customHeight="1" x14ac:dyDescent="0.25">
      <c r="H1" s="219" t="s">
        <v>273</v>
      </c>
      <c r="I1" s="219"/>
      <c r="J1" s="219"/>
      <c r="K1" s="219"/>
      <c r="L1" s="219"/>
      <c r="M1" s="219"/>
      <c r="N1" s="219"/>
      <c r="O1" s="219"/>
      <c r="P1" s="219"/>
      <c r="Q1" s="219"/>
    </row>
    <row r="2" spans="1:17" ht="27" customHeight="1" x14ac:dyDescent="0.25">
      <c r="B2" s="220" t="s">
        <v>270</v>
      </c>
      <c r="C2" s="221"/>
      <c r="D2" s="221"/>
      <c r="E2" s="221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7" ht="15.75" thickBot="1" x14ac:dyDescent="0.3"/>
    <row r="4" spans="1:17" ht="15.75" thickBot="1" x14ac:dyDescent="0.3">
      <c r="A4" s="132" t="s">
        <v>200</v>
      </c>
      <c r="B4" s="223" t="s">
        <v>201</v>
      </c>
      <c r="C4" s="132" t="s">
        <v>202</v>
      </c>
      <c r="D4" s="225" t="s">
        <v>203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7"/>
      <c r="Q4" s="133"/>
    </row>
    <row r="5" spans="1:17" ht="15.75" thickBot="1" x14ac:dyDescent="0.3">
      <c r="A5" s="134" t="s">
        <v>204</v>
      </c>
      <c r="B5" s="224"/>
      <c r="C5" s="134" t="s">
        <v>205</v>
      </c>
      <c r="D5" s="135" t="s">
        <v>206</v>
      </c>
      <c r="E5" s="136" t="s">
        <v>207</v>
      </c>
      <c r="F5" s="136" t="s">
        <v>208</v>
      </c>
      <c r="G5" s="136" t="s">
        <v>209</v>
      </c>
      <c r="H5" s="137" t="s">
        <v>210</v>
      </c>
      <c r="I5" s="137" t="s">
        <v>211</v>
      </c>
      <c r="J5" s="138" t="s">
        <v>212</v>
      </c>
      <c r="K5" s="138" t="s">
        <v>213</v>
      </c>
      <c r="L5" s="138" t="s">
        <v>214</v>
      </c>
      <c r="M5" s="138" t="s">
        <v>215</v>
      </c>
      <c r="N5" s="138" t="s">
        <v>216</v>
      </c>
      <c r="O5" s="138" t="s">
        <v>217</v>
      </c>
      <c r="P5" s="139" t="s">
        <v>218</v>
      </c>
      <c r="Q5" s="140" t="s">
        <v>219</v>
      </c>
    </row>
    <row r="6" spans="1:17" ht="15.75" thickBot="1" x14ac:dyDescent="0.3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  <c r="I6" s="141">
        <v>9</v>
      </c>
      <c r="J6" s="142">
        <v>10</v>
      </c>
      <c r="K6" s="142">
        <v>11</v>
      </c>
      <c r="L6" s="142">
        <v>12</v>
      </c>
      <c r="M6" s="142">
        <v>13</v>
      </c>
      <c r="N6" s="142">
        <v>14</v>
      </c>
      <c r="O6" s="142">
        <v>15</v>
      </c>
      <c r="P6" s="142">
        <v>16</v>
      </c>
      <c r="Q6" s="142">
        <v>17</v>
      </c>
    </row>
    <row r="7" spans="1:17" ht="16.5" thickBot="1" x14ac:dyDescent="0.3">
      <c r="A7" s="228" t="s">
        <v>220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30"/>
    </row>
    <row r="8" spans="1:17" ht="41.25" customHeight="1" x14ac:dyDescent="0.25">
      <c r="A8" s="223">
        <v>1</v>
      </c>
      <c r="B8" s="232" t="s">
        <v>221</v>
      </c>
      <c r="C8" s="223" t="s">
        <v>222</v>
      </c>
      <c r="D8" s="223" t="s">
        <v>0</v>
      </c>
      <c r="E8" s="223">
        <v>2</v>
      </c>
      <c r="F8" s="223">
        <v>2</v>
      </c>
      <c r="G8" s="223">
        <v>2</v>
      </c>
      <c r="H8" s="223">
        <v>2</v>
      </c>
      <c r="I8" s="240">
        <v>2</v>
      </c>
      <c r="J8" s="235">
        <v>1</v>
      </c>
      <c r="K8" s="237">
        <v>1</v>
      </c>
      <c r="L8" s="237">
        <v>1</v>
      </c>
      <c r="M8" s="235">
        <v>2</v>
      </c>
      <c r="N8" s="235">
        <v>1</v>
      </c>
      <c r="O8" s="235">
        <v>1</v>
      </c>
      <c r="P8" s="235">
        <v>1</v>
      </c>
      <c r="Q8" s="235">
        <v>1</v>
      </c>
    </row>
    <row r="9" spans="1:17" x14ac:dyDescent="0.25">
      <c r="A9" s="231"/>
      <c r="B9" s="233"/>
      <c r="C9" s="231"/>
      <c r="D9" s="231"/>
      <c r="E9" s="231"/>
      <c r="F9" s="231"/>
      <c r="G9" s="231"/>
      <c r="H9" s="231"/>
      <c r="I9" s="241"/>
      <c r="J9" s="236"/>
      <c r="K9" s="243"/>
      <c r="L9" s="238"/>
      <c r="M9" s="236"/>
      <c r="N9" s="236"/>
      <c r="O9" s="236"/>
      <c r="P9" s="236"/>
      <c r="Q9" s="236"/>
    </row>
    <row r="10" spans="1:17" ht="15.75" thickBot="1" x14ac:dyDescent="0.3">
      <c r="A10" s="224"/>
      <c r="B10" s="234"/>
      <c r="C10" s="224"/>
      <c r="D10" s="224"/>
      <c r="E10" s="224"/>
      <c r="F10" s="224"/>
      <c r="G10" s="224"/>
      <c r="H10" s="224"/>
      <c r="I10" s="242"/>
      <c r="J10" s="218"/>
      <c r="K10" s="244"/>
      <c r="L10" s="239"/>
      <c r="M10" s="218"/>
      <c r="N10" s="218"/>
      <c r="O10" s="218"/>
      <c r="P10" s="218"/>
      <c r="Q10" s="218"/>
    </row>
    <row r="11" spans="1:17" ht="15.75" thickBot="1" x14ac:dyDescent="0.3">
      <c r="A11" s="134">
        <v>2</v>
      </c>
      <c r="B11" s="135" t="s">
        <v>223</v>
      </c>
      <c r="C11" s="134" t="s">
        <v>224</v>
      </c>
      <c r="D11" s="134">
        <v>10.7</v>
      </c>
      <c r="E11" s="134">
        <v>9.3000000000000007</v>
      </c>
      <c r="F11" s="134">
        <v>7.4</v>
      </c>
      <c r="G11" s="134">
        <v>5.2</v>
      </c>
      <c r="H11" s="134">
        <v>9.3000000000000007</v>
      </c>
      <c r="I11" s="141">
        <v>5.4550000000000001</v>
      </c>
      <c r="J11" s="143">
        <v>0.121</v>
      </c>
      <c r="K11" s="143">
        <v>1.8</v>
      </c>
      <c r="L11" s="143">
        <v>4.6887999999999996</v>
      </c>
      <c r="M11" s="143">
        <v>0</v>
      </c>
      <c r="N11" s="143">
        <v>7.5860000000000003</v>
      </c>
      <c r="O11" s="143">
        <v>3.246</v>
      </c>
      <c r="P11" s="143">
        <v>5</v>
      </c>
      <c r="Q11" s="143" t="s">
        <v>225</v>
      </c>
    </row>
    <row r="12" spans="1:17" x14ac:dyDescent="0.25">
      <c r="A12" s="223">
        <v>3</v>
      </c>
      <c r="B12" s="223" t="s">
        <v>226</v>
      </c>
      <c r="C12" s="223" t="s">
        <v>222</v>
      </c>
      <c r="D12" s="223" t="s">
        <v>0</v>
      </c>
      <c r="E12" s="223" t="s">
        <v>0</v>
      </c>
      <c r="F12" s="223">
        <v>0</v>
      </c>
      <c r="G12" s="223">
        <v>0</v>
      </c>
      <c r="H12" s="223">
        <v>0</v>
      </c>
      <c r="I12" s="240">
        <v>0</v>
      </c>
      <c r="J12" s="217">
        <v>1</v>
      </c>
      <c r="K12" s="217">
        <v>0</v>
      </c>
      <c r="L12" s="217">
        <v>0</v>
      </c>
      <c r="M12" s="217">
        <v>0</v>
      </c>
      <c r="N12" s="217">
        <v>0</v>
      </c>
      <c r="O12" s="217">
        <v>1</v>
      </c>
      <c r="P12" s="245">
        <v>1</v>
      </c>
      <c r="Q12" s="217">
        <v>1</v>
      </c>
    </row>
    <row r="13" spans="1:17" ht="15.75" thickBot="1" x14ac:dyDescent="0.3">
      <c r="A13" s="224"/>
      <c r="B13" s="224"/>
      <c r="C13" s="224"/>
      <c r="D13" s="224"/>
      <c r="E13" s="224"/>
      <c r="F13" s="224"/>
      <c r="G13" s="224"/>
      <c r="H13" s="224"/>
      <c r="I13" s="242"/>
      <c r="J13" s="218"/>
      <c r="K13" s="218"/>
      <c r="L13" s="218"/>
      <c r="M13" s="218"/>
      <c r="N13" s="218"/>
      <c r="O13" s="218"/>
      <c r="P13" s="246"/>
      <c r="Q13" s="218"/>
    </row>
    <row r="14" spans="1:17" ht="32.25" customHeight="1" x14ac:dyDescent="0.25">
      <c r="A14" s="223">
        <v>4</v>
      </c>
      <c r="B14" s="232" t="s">
        <v>227</v>
      </c>
      <c r="C14" s="223" t="s">
        <v>222</v>
      </c>
      <c r="D14" s="223" t="s">
        <v>0</v>
      </c>
      <c r="E14" s="223" t="s">
        <v>0</v>
      </c>
      <c r="F14" s="223">
        <v>0</v>
      </c>
      <c r="G14" s="223">
        <v>0</v>
      </c>
      <c r="H14" s="223">
        <v>0</v>
      </c>
      <c r="I14" s="240">
        <v>0</v>
      </c>
      <c r="J14" s="217">
        <v>0</v>
      </c>
      <c r="K14" s="247">
        <v>1</v>
      </c>
      <c r="L14" s="247">
        <v>1</v>
      </c>
      <c r="M14" s="217">
        <v>1</v>
      </c>
      <c r="N14" s="217">
        <v>0</v>
      </c>
      <c r="O14" s="217">
        <v>5</v>
      </c>
      <c r="P14" s="217">
        <v>6</v>
      </c>
      <c r="Q14" s="217">
        <v>6</v>
      </c>
    </row>
    <row r="15" spans="1:17" ht="15.75" thickBot="1" x14ac:dyDescent="0.3">
      <c r="A15" s="224"/>
      <c r="B15" s="234"/>
      <c r="C15" s="224"/>
      <c r="D15" s="224"/>
      <c r="E15" s="224"/>
      <c r="F15" s="224"/>
      <c r="G15" s="224"/>
      <c r="H15" s="224"/>
      <c r="I15" s="242"/>
      <c r="J15" s="218"/>
      <c r="K15" s="239"/>
      <c r="L15" s="239"/>
      <c r="M15" s="218"/>
      <c r="N15" s="218"/>
      <c r="O15" s="218"/>
      <c r="P15" s="218"/>
      <c r="Q15" s="218"/>
    </row>
    <row r="16" spans="1:17" ht="20.25" customHeight="1" x14ac:dyDescent="0.25">
      <c r="A16" s="223">
        <v>5</v>
      </c>
      <c r="B16" s="232" t="s">
        <v>228</v>
      </c>
      <c r="C16" s="223" t="s">
        <v>229</v>
      </c>
      <c r="D16" s="223" t="s">
        <v>0</v>
      </c>
      <c r="E16" s="223" t="s">
        <v>0</v>
      </c>
      <c r="F16" s="223">
        <v>0</v>
      </c>
      <c r="G16" s="223">
        <v>0</v>
      </c>
      <c r="H16" s="223">
        <v>0</v>
      </c>
      <c r="I16" s="240">
        <v>0</v>
      </c>
      <c r="J16" s="217">
        <v>0</v>
      </c>
      <c r="K16" s="247">
        <v>0</v>
      </c>
      <c r="L16" s="247">
        <v>0</v>
      </c>
      <c r="M16" s="217">
        <v>0</v>
      </c>
      <c r="N16" s="217">
        <v>0</v>
      </c>
      <c r="O16" s="217">
        <v>1</v>
      </c>
      <c r="P16" s="217">
        <v>2</v>
      </c>
      <c r="Q16" s="217">
        <v>2</v>
      </c>
    </row>
    <row r="17" spans="1:17" ht="15.75" thickBot="1" x14ac:dyDescent="0.3">
      <c r="A17" s="224"/>
      <c r="B17" s="234"/>
      <c r="C17" s="224"/>
      <c r="D17" s="224"/>
      <c r="E17" s="224"/>
      <c r="F17" s="224"/>
      <c r="G17" s="224"/>
      <c r="H17" s="224"/>
      <c r="I17" s="242"/>
      <c r="J17" s="218"/>
      <c r="K17" s="239"/>
      <c r="L17" s="239"/>
      <c r="M17" s="218"/>
      <c r="N17" s="218"/>
      <c r="O17" s="218"/>
      <c r="P17" s="218"/>
      <c r="Q17" s="218"/>
    </row>
    <row r="18" spans="1:17" ht="24" customHeight="1" x14ac:dyDescent="0.25">
      <c r="A18" s="223">
        <v>6</v>
      </c>
      <c r="B18" s="232" t="s">
        <v>230</v>
      </c>
      <c r="C18" s="223" t="s">
        <v>229</v>
      </c>
      <c r="D18" s="144"/>
      <c r="E18" s="248">
        <v>557.67999999999995</v>
      </c>
      <c r="F18" s="248">
        <v>557.67999999999995</v>
      </c>
      <c r="G18" s="248">
        <v>557.67999999999995</v>
      </c>
      <c r="H18" s="248">
        <v>557.67999999999995</v>
      </c>
      <c r="I18" s="253">
        <v>557.67999999999995</v>
      </c>
      <c r="J18" s="255">
        <v>557.67999999999995</v>
      </c>
      <c r="K18" s="247">
        <v>561.25</v>
      </c>
      <c r="L18" s="247">
        <v>561.25</v>
      </c>
      <c r="M18" s="217">
        <v>561.25</v>
      </c>
      <c r="N18" s="217">
        <v>561.25</v>
      </c>
      <c r="O18" s="217">
        <v>561.25</v>
      </c>
      <c r="P18" s="217">
        <v>561.25</v>
      </c>
      <c r="Q18" s="217">
        <v>561.25</v>
      </c>
    </row>
    <row r="19" spans="1:17" x14ac:dyDescent="0.25">
      <c r="A19" s="231"/>
      <c r="B19" s="233"/>
      <c r="C19" s="231"/>
      <c r="D19" s="144">
        <v>557.67999999999995</v>
      </c>
      <c r="E19" s="249"/>
      <c r="F19" s="249"/>
      <c r="G19" s="249"/>
      <c r="H19" s="249"/>
      <c r="I19" s="254"/>
      <c r="J19" s="256"/>
      <c r="K19" s="238"/>
      <c r="L19" s="238"/>
      <c r="M19" s="236"/>
      <c r="N19" s="236"/>
      <c r="O19" s="236"/>
      <c r="P19" s="236"/>
      <c r="Q19" s="236"/>
    </row>
    <row r="20" spans="1:17" x14ac:dyDescent="0.25">
      <c r="A20" s="231"/>
      <c r="B20" s="233"/>
      <c r="C20" s="231"/>
      <c r="D20" s="145"/>
      <c r="E20" s="249"/>
      <c r="F20" s="249"/>
      <c r="G20" s="249"/>
      <c r="H20" s="249"/>
      <c r="I20" s="254"/>
      <c r="J20" s="256"/>
      <c r="K20" s="238"/>
      <c r="L20" s="238"/>
      <c r="M20" s="236"/>
      <c r="N20" s="236"/>
      <c r="O20" s="236"/>
      <c r="P20" s="236"/>
      <c r="Q20" s="236"/>
    </row>
    <row r="21" spans="1:17" ht="15.75" thickBot="1" x14ac:dyDescent="0.3">
      <c r="A21" s="231"/>
      <c r="B21" s="250"/>
      <c r="C21" s="231"/>
      <c r="D21" s="145"/>
      <c r="E21" s="249"/>
      <c r="F21" s="249"/>
      <c r="G21" s="249"/>
      <c r="H21" s="249"/>
      <c r="I21" s="254"/>
      <c r="J21" s="256"/>
      <c r="K21" s="238"/>
      <c r="L21" s="238"/>
      <c r="M21" s="236"/>
      <c r="N21" s="236"/>
      <c r="O21" s="236"/>
      <c r="P21" s="236"/>
      <c r="Q21" s="236"/>
    </row>
    <row r="22" spans="1:17" s="130" customFormat="1" ht="15.75" thickBot="1" x14ac:dyDescent="0.3">
      <c r="A22" s="156">
        <v>7</v>
      </c>
      <c r="B22" s="157" t="s">
        <v>266</v>
      </c>
      <c r="C22" s="156" t="s">
        <v>222</v>
      </c>
      <c r="D22" s="158"/>
      <c r="E22" s="159"/>
      <c r="F22" s="159"/>
      <c r="G22" s="159"/>
      <c r="H22" s="159"/>
      <c r="I22" s="159"/>
      <c r="J22" s="159"/>
      <c r="K22" s="157"/>
      <c r="L22" s="157"/>
      <c r="M22" s="156"/>
      <c r="N22" s="156"/>
      <c r="O22" s="156">
        <v>1</v>
      </c>
      <c r="P22" s="156">
        <v>1</v>
      </c>
      <c r="Q22" s="156">
        <v>1</v>
      </c>
    </row>
    <row r="23" spans="1:17" ht="16.5" thickBot="1" x14ac:dyDescent="0.3">
      <c r="A23" s="251" t="s">
        <v>231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  <row r="24" spans="1:17" ht="36.75" thickBot="1" x14ac:dyDescent="0.3">
      <c r="A24" s="134">
        <v>1</v>
      </c>
      <c r="B24" s="135" t="s">
        <v>1</v>
      </c>
      <c r="C24" s="134" t="s">
        <v>232</v>
      </c>
      <c r="D24" s="134">
        <v>5</v>
      </c>
      <c r="E24" s="134">
        <v>5</v>
      </c>
      <c r="F24" s="135">
        <v>5</v>
      </c>
      <c r="G24" s="135">
        <v>5</v>
      </c>
      <c r="H24" s="135">
        <v>5</v>
      </c>
      <c r="I24" s="146">
        <v>5</v>
      </c>
      <c r="J24" s="147">
        <v>5</v>
      </c>
      <c r="K24" s="147">
        <v>5</v>
      </c>
      <c r="L24" s="147">
        <v>5</v>
      </c>
      <c r="M24" s="147">
        <v>5</v>
      </c>
      <c r="N24" s="147">
        <v>5</v>
      </c>
      <c r="O24" s="147">
        <v>5</v>
      </c>
      <c r="P24" s="147">
        <v>5</v>
      </c>
      <c r="Q24" s="147">
        <v>5</v>
      </c>
    </row>
    <row r="25" spans="1:17" x14ac:dyDescent="0.25">
      <c r="A25" s="223">
        <v>2</v>
      </c>
      <c r="B25" s="232" t="s">
        <v>233</v>
      </c>
      <c r="C25" s="223" t="s">
        <v>232</v>
      </c>
      <c r="D25" s="223">
        <v>0</v>
      </c>
      <c r="E25" s="223">
        <v>0</v>
      </c>
      <c r="F25" s="232">
        <v>0</v>
      </c>
      <c r="G25" s="232">
        <v>0</v>
      </c>
      <c r="H25" s="232">
        <v>0</v>
      </c>
      <c r="I25" s="259">
        <v>0</v>
      </c>
      <c r="J25" s="237">
        <v>0</v>
      </c>
      <c r="K25" s="237">
        <v>0</v>
      </c>
      <c r="L25" s="237">
        <v>0</v>
      </c>
      <c r="M25" s="237">
        <v>0</v>
      </c>
      <c r="N25" s="237">
        <v>0</v>
      </c>
      <c r="O25" s="237">
        <v>0</v>
      </c>
      <c r="P25" s="237">
        <v>0</v>
      </c>
      <c r="Q25" s="237">
        <v>0</v>
      </c>
    </row>
    <row r="26" spans="1:17" x14ac:dyDescent="0.25">
      <c r="A26" s="231"/>
      <c r="B26" s="233"/>
      <c r="C26" s="231"/>
      <c r="D26" s="231"/>
      <c r="E26" s="231"/>
      <c r="F26" s="233"/>
      <c r="G26" s="233"/>
      <c r="H26" s="233"/>
      <c r="I26" s="260"/>
      <c r="J26" s="238"/>
      <c r="K26" s="243"/>
      <c r="L26" s="243"/>
      <c r="M26" s="238"/>
      <c r="N26" s="238"/>
      <c r="O26" s="238"/>
      <c r="P26" s="238"/>
      <c r="Q26" s="238"/>
    </row>
    <row r="27" spans="1:17" ht="15.75" thickBot="1" x14ac:dyDescent="0.3">
      <c r="A27" s="224"/>
      <c r="B27" s="234"/>
      <c r="C27" s="224"/>
      <c r="D27" s="224"/>
      <c r="E27" s="224"/>
      <c r="F27" s="234"/>
      <c r="G27" s="234"/>
      <c r="H27" s="234"/>
      <c r="I27" s="261"/>
      <c r="J27" s="258"/>
      <c r="K27" s="257"/>
      <c r="L27" s="257"/>
      <c r="M27" s="258"/>
      <c r="N27" s="258"/>
      <c r="O27" s="258"/>
      <c r="P27" s="258"/>
      <c r="Q27" s="258"/>
    </row>
    <row r="28" spans="1:17" ht="20.25" customHeight="1" x14ac:dyDescent="0.25">
      <c r="A28" s="223">
        <v>3</v>
      </c>
      <c r="B28" s="232" t="s">
        <v>234</v>
      </c>
      <c r="C28" s="223" t="s">
        <v>232</v>
      </c>
      <c r="D28" s="223">
        <v>45</v>
      </c>
      <c r="E28" s="223">
        <v>45</v>
      </c>
      <c r="F28" s="232">
        <v>45</v>
      </c>
      <c r="G28" s="232">
        <v>45</v>
      </c>
      <c r="H28" s="232">
        <v>45</v>
      </c>
      <c r="I28" s="259">
        <v>100</v>
      </c>
      <c r="J28" s="237">
        <v>100</v>
      </c>
      <c r="K28" s="237">
        <v>100</v>
      </c>
      <c r="L28" s="237">
        <v>100</v>
      </c>
      <c r="M28" s="237">
        <v>100</v>
      </c>
      <c r="N28" s="237">
        <v>100</v>
      </c>
      <c r="O28" s="237">
        <v>100</v>
      </c>
      <c r="P28" s="237">
        <v>100</v>
      </c>
      <c r="Q28" s="237">
        <v>100</v>
      </c>
    </row>
    <row r="29" spans="1:17" ht="15.75" thickBot="1" x14ac:dyDescent="0.3">
      <c r="A29" s="224"/>
      <c r="B29" s="234"/>
      <c r="C29" s="224"/>
      <c r="D29" s="224"/>
      <c r="E29" s="224"/>
      <c r="F29" s="234"/>
      <c r="G29" s="234"/>
      <c r="H29" s="234"/>
      <c r="I29" s="261"/>
      <c r="J29" s="258"/>
      <c r="K29" s="257"/>
      <c r="L29" s="257"/>
      <c r="M29" s="258"/>
      <c r="N29" s="258"/>
      <c r="O29" s="258"/>
      <c r="P29" s="258"/>
      <c r="Q29" s="257"/>
    </row>
    <row r="30" spans="1:17" ht="60.75" thickBot="1" x14ac:dyDescent="0.3">
      <c r="A30" s="134">
        <v>4</v>
      </c>
      <c r="B30" s="135" t="s">
        <v>235</v>
      </c>
      <c r="C30" s="134" t="s">
        <v>232</v>
      </c>
      <c r="D30" s="134">
        <v>20</v>
      </c>
      <c r="E30" s="134">
        <v>21</v>
      </c>
      <c r="F30" s="135">
        <v>21</v>
      </c>
      <c r="G30" s="135">
        <v>25</v>
      </c>
      <c r="H30" s="135">
        <v>30</v>
      </c>
      <c r="I30" s="146">
        <v>35</v>
      </c>
      <c r="J30" s="147">
        <v>40</v>
      </c>
      <c r="K30" s="147">
        <v>45</v>
      </c>
      <c r="L30" s="147">
        <v>45</v>
      </c>
      <c r="M30" s="147">
        <v>45</v>
      </c>
      <c r="N30" s="147">
        <v>45</v>
      </c>
      <c r="O30" s="147">
        <v>45</v>
      </c>
      <c r="P30" s="147">
        <v>45</v>
      </c>
      <c r="Q30" s="147">
        <v>45</v>
      </c>
    </row>
    <row r="31" spans="1:17" ht="20.25" customHeight="1" x14ac:dyDescent="0.25">
      <c r="A31" s="223">
        <v>5</v>
      </c>
      <c r="B31" s="232" t="s">
        <v>236</v>
      </c>
      <c r="C31" s="223" t="s">
        <v>232</v>
      </c>
      <c r="D31" s="223">
        <v>100</v>
      </c>
      <c r="E31" s="223">
        <v>100</v>
      </c>
      <c r="F31" s="232">
        <v>95</v>
      </c>
      <c r="G31" s="232">
        <v>95</v>
      </c>
      <c r="H31" s="232">
        <v>85</v>
      </c>
      <c r="I31" s="259">
        <v>75</v>
      </c>
      <c r="J31" s="237">
        <v>65</v>
      </c>
      <c r="K31" s="237">
        <v>60</v>
      </c>
      <c r="L31" s="237">
        <v>60</v>
      </c>
      <c r="M31" s="237">
        <v>50</v>
      </c>
      <c r="N31" s="237">
        <v>40</v>
      </c>
      <c r="O31" s="237">
        <v>30</v>
      </c>
      <c r="P31" s="237">
        <v>30</v>
      </c>
      <c r="Q31" s="237">
        <v>30</v>
      </c>
    </row>
    <row r="32" spans="1:17" ht="15.75" thickBot="1" x14ac:dyDescent="0.3">
      <c r="A32" s="224"/>
      <c r="B32" s="234"/>
      <c r="C32" s="224"/>
      <c r="D32" s="224"/>
      <c r="E32" s="224"/>
      <c r="F32" s="234"/>
      <c r="G32" s="234"/>
      <c r="H32" s="234"/>
      <c r="I32" s="261"/>
      <c r="J32" s="258"/>
      <c r="K32" s="257"/>
      <c r="L32" s="257"/>
      <c r="M32" s="258"/>
      <c r="N32" s="258"/>
      <c r="O32" s="258"/>
      <c r="P32" s="258"/>
      <c r="Q32" s="257"/>
    </row>
    <row r="33" spans="1:17" ht="24.75" thickBot="1" x14ac:dyDescent="0.3">
      <c r="A33" s="134">
        <v>6</v>
      </c>
      <c r="B33" s="135" t="s">
        <v>237</v>
      </c>
      <c r="C33" s="134" t="s">
        <v>232</v>
      </c>
      <c r="D33" s="134">
        <v>8.5</v>
      </c>
      <c r="E33" s="134">
        <v>8.6</v>
      </c>
      <c r="F33" s="135">
        <v>9.1</v>
      </c>
      <c r="G33" s="135">
        <v>9</v>
      </c>
      <c r="H33" s="135">
        <v>8.9</v>
      </c>
      <c r="I33" s="146">
        <v>8.6</v>
      </c>
      <c r="J33" s="147">
        <v>8.5</v>
      </c>
      <c r="K33" s="147">
        <v>8.5</v>
      </c>
      <c r="L33" s="147">
        <v>8.5</v>
      </c>
      <c r="M33" s="147">
        <v>10</v>
      </c>
      <c r="N33" s="147">
        <v>10</v>
      </c>
      <c r="O33" s="147">
        <v>10</v>
      </c>
      <c r="P33" s="147">
        <v>10</v>
      </c>
      <c r="Q33" s="147">
        <v>10</v>
      </c>
    </row>
    <row r="34" spans="1:17" ht="15.75" thickBot="1" x14ac:dyDescent="0.3">
      <c r="A34" s="134">
        <v>7</v>
      </c>
      <c r="B34" s="135" t="s">
        <v>238</v>
      </c>
      <c r="C34" s="134" t="s">
        <v>232</v>
      </c>
      <c r="D34" s="134"/>
      <c r="E34" s="134">
        <v>72.2</v>
      </c>
      <c r="F34" s="134">
        <v>75.7</v>
      </c>
      <c r="G34" s="134">
        <v>79.400000000000006</v>
      </c>
      <c r="H34" s="134">
        <v>82</v>
      </c>
      <c r="I34" s="141">
        <v>83.4</v>
      </c>
      <c r="J34" s="147">
        <v>83.4</v>
      </c>
      <c r="K34" s="147">
        <v>84</v>
      </c>
      <c r="L34" s="147">
        <v>85</v>
      </c>
      <c r="M34" s="147">
        <v>86</v>
      </c>
      <c r="N34" s="147">
        <v>87</v>
      </c>
      <c r="O34" s="147">
        <v>88</v>
      </c>
      <c r="P34" s="147">
        <v>89</v>
      </c>
      <c r="Q34" s="147">
        <v>89</v>
      </c>
    </row>
    <row r="35" spans="1:17" ht="15.75" thickBot="1" x14ac:dyDescent="0.3">
      <c r="A35" s="134">
        <v>8</v>
      </c>
      <c r="B35" s="135" t="s">
        <v>239</v>
      </c>
      <c r="C35" s="134" t="s">
        <v>240</v>
      </c>
      <c r="D35" s="134">
        <v>1</v>
      </c>
      <c r="E35" s="134">
        <v>1</v>
      </c>
      <c r="F35" s="134">
        <v>1</v>
      </c>
      <c r="G35" s="134">
        <v>0</v>
      </c>
      <c r="H35" s="134">
        <v>1</v>
      </c>
      <c r="I35" s="141">
        <v>0</v>
      </c>
      <c r="J35" s="142">
        <v>1</v>
      </c>
      <c r="K35" s="147">
        <v>2</v>
      </c>
      <c r="L35" s="142">
        <v>1</v>
      </c>
      <c r="M35" s="142">
        <v>1</v>
      </c>
      <c r="N35" s="142">
        <v>1</v>
      </c>
      <c r="O35" s="142">
        <v>1</v>
      </c>
      <c r="P35" s="142">
        <v>1</v>
      </c>
      <c r="Q35" s="142">
        <v>1</v>
      </c>
    </row>
    <row r="36" spans="1:17" ht="15.75" thickBot="1" x14ac:dyDescent="0.3">
      <c r="A36" s="134">
        <v>9</v>
      </c>
      <c r="B36" s="135" t="s">
        <v>241</v>
      </c>
      <c r="C36" s="134" t="s">
        <v>229</v>
      </c>
      <c r="D36" s="134">
        <v>281.5</v>
      </c>
      <c r="E36" s="134">
        <v>282</v>
      </c>
      <c r="F36" s="134">
        <v>283</v>
      </c>
      <c r="G36" s="134">
        <v>283.5</v>
      </c>
      <c r="H36" s="134">
        <v>284</v>
      </c>
      <c r="I36" s="141">
        <v>285</v>
      </c>
      <c r="J36" s="142">
        <v>290</v>
      </c>
      <c r="K36" s="142">
        <v>290</v>
      </c>
      <c r="L36" s="142">
        <v>290</v>
      </c>
      <c r="M36" s="142">
        <v>290</v>
      </c>
      <c r="N36" s="142">
        <v>290</v>
      </c>
      <c r="O36" s="142">
        <v>290</v>
      </c>
      <c r="P36" s="142">
        <v>290</v>
      </c>
      <c r="Q36" s="142">
        <v>290</v>
      </c>
    </row>
    <row r="37" spans="1:17" ht="15.75" thickBot="1" x14ac:dyDescent="0.3">
      <c r="A37" s="134">
        <v>10</v>
      </c>
      <c r="B37" s="135" t="s">
        <v>242</v>
      </c>
      <c r="C37" s="134" t="s">
        <v>243</v>
      </c>
      <c r="D37" s="134">
        <v>11.2</v>
      </c>
      <c r="E37" s="134">
        <v>10.7</v>
      </c>
      <c r="F37" s="134">
        <v>10.8</v>
      </c>
      <c r="G37" s="134">
        <v>11</v>
      </c>
      <c r="H37" s="134">
        <v>7.5</v>
      </c>
      <c r="I37" s="141">
        <v>5.4</v>
      </c>
      <c r="J37" s="142">
        <v>4.2</v>
      </c>
      <c r="K37" s="142">
        <v>4.5</v>
      </c>
      <c r="L37" s="142">
        <v>7.4</v>
      </c>
      <c r="M37" s="148">
        <v>6.8</v>
      </c>
      <c r="N37" s="148">
        <v>7.7</v>
      </c>
      <c r="O37" s="148">
        <v>6.6</v>
      </c>
      <c r="P37" s="148">
        <v>7.3</v>
      </c>
      <c r="Q37" s="148">
        <v>7</v>
      </c>
    </row>
    <row r="38" spans="1:17" x14ac:dyDescent="0.25">
      <c r="A38" s="262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4"/>
    </row>
    <row r="39" spans="1:17" ht="16.5" thickBot="1" x14ac:dyDescent="0.3">
      <c r="A39" s="265" t="s">
        <v>244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66"/>
    </row>
    <row r="40" spans="1:17" ht="24.75" thickBot="1" x14ac:dyDescent="0.3">
      <c r="A40" s="134">
        <v>1</v>
      </c>
      <c r="B40" s="134" t="s">
        <v>245</v>
      </c>
      <c r="C40" s="134" t="s">
        <v>246</v>
      </c>
      <c r="D40" s="134"/>
      <c r="E40" s="134"/>
      <c r="F40" s="134">
        <v>0</v>
      </c>
      <c r="G40" s="134">
        <v>0</v>
      </c>
      <c r="H40" s="134">
        <v>0.56299999999999994</v>
      </c>
      <c r="I40" s="141">
        <v>0</v>
      </c>
      <c r="J40" s="142">
        <v>0.36399999999999999</v>
      </c>
      <c r="K40" s="142">
        <v>0.22</v>
      </c>
      <c r="L40" s="142">
        <v>0.16470000000000001</v>
      </c>
      <c r="M40" s="142">
        <v>6.0999999999999999E-2</v>
      </c>
      <c r="N40" s="142">
        <v>0</v>
      </c>
      <c r="O40" s="142">
        <v>0</v>
      </c>
      <c r="P40" s="142">
        <v>0.2</v>
      </c>
      <c r="Q40" s="142">
        <v>0.2</v>
      </c>
    </row>
    <row r="41" spans="1:17" ht="15.75" thickBot="1" x14ac:dyDescent="0.3">
      <c r="A41" s="134">
        <v>2</v>
      </c>
      <c r="B41" s="134" t="s">
        <v>247</v>
      </c>
      <c r="C41" s="134" t="s">
        <v>229</v>
      </c>
      <c r="D41" s="134" t="s">
        <v>0</v>
      </c>
      <c r="E41" s="134" t="s">
        <v>0</v>
      </c>
      <c r="F41" s="134">
        <v>0</v>
      </c>
      <c r="G41" s="134">
        <v>0.87</v>
      </c>
      <c r="H41" s="134">
        <v>1.1299999999999999</v>
      </c>
      <c r="I41" s="141">
        <v>0.82</v>
      </c>
      <c r="J41" s="149">
        <v>0</v>
      </c>
      <c r="K41" s="142">
        <v>0</v>
      </c>
      <c r="L41" s="142">
        <v>7.1260000000000003</v>
      </c>
      <c r="M41" s="142">
        <v>5.4669999999999996</v>
      </c>
      <c r="N41" s="142">
        <v>0</v>
      </c>
      <c r="O41" s="142">
        <v>0.2</v>
      </c>
      <c r="P41" s="142">
        <v>0.2</v>
      </c>
      <c r="Q41" s="142">
        <v>0.2</v>
      </c>
    </row>
    <row r="42" spans="1:17" ht="15.75" thickBot="1" x14ac:dyDescent="0.3">
      <c r="A42" s="134">
        <v>3</v>
      </c>
      <c r="B42" s="134" t="s">
        <v>248</v>
      </c>
      <c r="C42" s="134" t="s">
        <v>229</v>
      </c>
      <c r="D42" s="134" t="s">
        <v>0</v>
      </c>
      <c r="E42" s="134" t="s">
        <v>0</v>
      </c>
      <c r="F42" s="134">
        <v>0</v>
      </c>
      <c r="G42" s="134">
        <v>3.6</v>
      </c>
      <c r="H42" s="134"/>
      <c r="I42" s="141">
        <v>5.0880000000000001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  <c r="Q42" s="142">
        <v>0</v>
      </c>
    </row>
    <row r="43" spans="1:17" x14ac:dyDescent="0.25">
      <c r="A43" s="223">
        <v>4</v>
      </c>
      <c r="B43" s="223" t="s">
        <v>249</v>
      </c>
      <c r="C43" s="223" t="s">
        <v>250</v>
      </c>
      <c r="D43" s="223"/>
      <c r="E43" s="223">
        <v>80.7</v>
      </c>
      <c r="F43" s="223">
        <v>84.5</v>
      </c>
      <c r="G43" s="223">
        <v>84</v>
      </c>
      <c r="H43" s="223">
        <v>86</v>
      </c>
      <c r="I43" s="240">
        <v>87</v>
      </c>
      <c r="J43" s="235">
        <v>90</v>
      </c>
      <c r="K43" s="235">
        <v>90</v>
      </c>
      <c r="L43" s="235">
        <v>90</v>
      </c>
      <c r="M43" s="235">
        <v>90</v>
      </c>
      <c r="N43" s="235">
        <v>90</v>
      </c>
      <c r="O43" s="235">
        <v>90</v>
      </c>
      <c r="P43" s="235">
        <v>90</v>
      </c>
      <c r="Q43" s="235">
        <v>90</v>
      </c>
    </row>
    <row r="44" spans="1:17" x14ac:dyDescent="0.25">
      <c r="A44" s="231"/>
      <c r="B44" s="231"/>
      <c r="C44" s="231"/>
      <c r="D44" s="231"/>
      <c r="E44" s="231"/>
      <c r="F44" s="231"/>
      <c r="G44" s="231"/>
      <c r="H44" s="231"/>
      <c r="I44" s="241"/>
      <c r="J44" s="243"/>
      <c r="K44" s="277"/>
      <c r="L44" s="277"/>
      <c r="M44" s="236"/>
      <c r="N44" s="236"/>
      <c r="O44" s="236"/>
      <c r="P44" s="236"/>
      <c r="Q44" s="236"/>
    </row>
    <row r="45" spans="1:17" ht="15.75" thickBot="1" x14ac:dyDescent="0.3">
      <c r="A45" s="224"/>
      <c r="B45" s="224"/>
      <c r="C45" s="224"/>
      <c r="D45" s="224"/>
      <c r="E45" s="224"/>
      <c r="F45" s="224"/>
      <c r="G45" s="224"/>
      <c r="H45" s="224"/>
      <c r="I45" s="242"/>
      <c r="J45" s="257"/>
      <c r="K45" s="278"/>
      <c r="L45" s="278"/>
      <c r="M45" s="267"/>
      <c r="N45" s="267"/>
      <c r="O45" s="267"/>
      <c r="P45" s="267"/>
      <c r="Q45" s="267"/>
    </row>
    <row r="46" spans="1:17" ht="24.75" thickBot="1" x14ac:dyDescent="0.3">
      <c r="A46" s="134">
        <v>5</v>
      </c>
      <c r="B46" s="134" t="s">
        <v>251</v>
      </c>
      <c r="C46" s="134" t="s">
        <v>229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41">
        <v>0</v>
      </c>
      <c r="J46" s="142">
        <v>0</v>
      </c>
      <c r="K46" s="142">
        <v>0</v>
      </c>
      <c r="L46" s="142">
        <v>1.1200000000000001</v>
      </c>
      <c r="M46" s="142">
        <v>0</v>
      </c>
      <c r="N46" s="142">
        <v>0</v>
      </c>
      <c r="O46" s="142">
        <v>0</v>
      </c>
      <c r="P46" s="142">
        <v>1</v>
      </c>
      <c r="Q46" s="142">
        <v>0</v>
      </c>
    </row>
    <row r="47" spans="1:17" x14ac:dyDescent="0.25">
      <c r="A47" s="268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70"/>
    </row>
    <row r="48" spans="1:17" ht="15.75" x14ac:dyDescent="0.25">
      <c r="A48" s="271" t="s">
        <v>252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3"/>
    </row>
    <row r="49" spans="1:17" ht="15.75" thickBot="1" x14ac:dyDescent="0.3">
      <c r="A49" s="274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6"/>
    </row>
    <row r="50" spans="1:17" x14ac:dyDescent="0.25">
      <c r="A50" s="223">
        <v>1</v>
      </c>
      <c r="B50" s="232" t="s">
        <v>253</v>
      </c>
      <c r="C50" s="223" t="s">
        <v>222</v>
      </c>
      <c r="D50" s="223" t="s">
        <v>0</v>
      </c>
      <c r="E50" s="223" t="s">
        <v>0</v>
      </c>
      <c r="F50" s="223">
        <v>10</v>
      </c>
      <c r="G50" s="223">
        <v>10</v>
      </c>
      <c r="H50" s="223">
        <v>10</v>
      </c>
      <c r="I50" s="240">
        <v>10</v>
      </c>
      <c r="J50" s="235">
        <v>10</v>
      </c>
      <c r="K50" s="237">
        <v>10</v>
      </c>
      <c r="L50" s="237">
        <v>10</v>
      </c>
      <c r="M50" s="235">
        <v>20</v>
      </c>
      <c r="N50" s="235">
        <v>30</v>
      </c>
      <c r="O50" s="235">
        <v>40</v>
      </c>
      <c r="P50" s="235">
        <v>50</v>
      </c>
      <c r="Q50" s="235"/>
    </row>
    <row r="51" spans="1:17" x14ac:dyDescent="0.25">
      <c r="A51" s="231"/>
      <c r="B51" s="233"/>
      <c r="C51" s="231"/>
      <c r="D51" s="231"/>
      <c r="E51" s="231"/>
      <c r="F51" s="231"/>
      <c r="G51" s="231"/>
      <c r="H51" s="231"/>
      <c r="I51" s="241"/>
      <c r="J51" s="236"/>
      <c r="K51" s="277"/>
      <c r="L51" s="277"/>
      <c r="M51" s="236"/>
      <c r="N51" s="236"/>
      <c r="O51" s="236"/>
      <c r="P51" s="236"/>
      <c r="Q51" s="236"/>
    </row>
    <row r="52" spans="1:17" x14ac:dyDescent="0.25">
      <c r="A52" s="231"/>
      <c r="B52" s="233"/>
      <c r="C52" s="231"/>
      <c r="D52" s="231"/>
      <c r="E52" s="231"/>
      <c r="F52" s="231"/>
      <c r="G52" s="231"/>
      <c r="H52" s="231"/>
      <c r="I52" s="241"/>
      <c r="J52" s="236"/>
      <c r="K52" s="277"/>
      <c r="L52" s="277"/>
      <c r="M52" s="236"/>
      <c r="N52" s="236"/>
      <c r="O52" s="236"/>
      <c r="P52" s="236"/>
      <c r="Q52" s="236"/>
    </row>
    <row r="53" spans="1:17" ht="15.75" thickBot="1" x14ac:dyDescent="0.3">
      <c r="A53" s="224"/>
      <c r="B53" s="234"/>
      <c r="C53" s="224"/>
      <c r="D53" s="224"/>
      <c r="E53" s="224"/>
      <c r="F53" s="224"/>
      <c r="G53" s="224"/>
      <c r="H53" s="224"/>
      <c r="I53" s="242"/>
      <c r="J53" s="267"/>
      <c r="K53" s="278"/>
      <c r="L53" s="278"/>
      <c r="M53" s="267"/>
      <c r="N53" s="267"/>
      <c r="O53" s="267"/>
      <c r="P53" s="267"/>
      <c r="Q53" s="267"/>
    </row>
    <row r="54" spans="1:17" x14ac:dyDescent="0.25">
      <c r="A54" s="223">
        <v>2</v>
      </c>
      <c r="B54" s="232" t="s">
        <v>254</v>
      </c>
      <c r="C54" s="232" t="s">
        <v>250</v>
      </c>
      <c r="D54" s="232" t="s">
        <v>0</v>
      </c>
      <c r="E54" s="232" t="s">
        <v>0</v>
      </c>
      <c r="F54" s="232">
        <v>0.3</v>
      </c>
      <c r="G54" s="232">
        <v>0.5</v>
      </c>
      <c r="H54" s="223">
        <v>0.9</v>
      </c>
      <c r="I54" s="240">
        <v>1.1000000000000001</v>
      </c>
      <c r="J54" s="235">
        <v>1.3</v>
      </c>
      <c r="K54" s="237">
        <v>1.3</v>
      </c>
      <c r="L54" s="237">
        <v>2.5</v>
      </c>
      <c r="M54" s="235">
        <v>2.5</v>
      </c>
      <c r="N54" s="235">
        <v>2.6</v>
      </c>
      <c r="O54" s="235">
        <v>2.8</v>
      </c>
      <c r="P54" s="235">
        <v>3</v>
      </c>
      <c r="Q54" s="235">
        <v>3</v>
      </c>
    </row>
    <row r="55" spans="1:17" x14ac:dyDescent="0.25">
      <c r="A55" s="231"/>
      <c r="B55" s="233"/>
      <c r="C55" s="233"/>
      <c r="D55" s="233"/>
      <c r="E55" s="233"/>
      <c r="F55" s="233"/>
      <c r="G55" s="233"/>
      <c r="H55" s="231"/>
      <c r="I55" s="241"/>
      <c r="J55" s="236"/>
      <c r="K55" s="277"/>
      <c r="L55" s="277"/>
      <c r="M55" s="236"/>
      <c r="N55" s="236"/>
      <c r="O55" s="236"/>
      <c r="P55" s="236"/>
      <c r="Q55" s="236"/>
    </row>
    <row r="56" spans="1:17" ht="15.75" thickBot="1" x14ac:dyDescent="0.3">
      <c r="A56" s="224"/>
      <c r="B56" s="234"/>
      <c r="C56" s="234"/>
      <c r="D56" s="234"/>
      <c r="E56" s="234"/>
      <c r="F56" s="234"/>
      <c r="G56" s="234"/>
      <c r="H56" s="224"/>
      <c r="I56" s="242"/>
      <c r="J56" s="267"/>
      <c r="K56" s="278"/>
      <c r="L56" s="278"/>
      <c r="M56" s="267"/>
      <c r="N56" s="267"/>
      <c r="O56" s="267"/>
      <c r="P56" s="267"/>
      <c r="Q56" s="267"/>
    </row>
    <row r="57" spans="1:17" x14ac:dyDescent="0.25">
      <c r="A57" s="223">
        <v>3</v>
      </c>
      <c r="B57" s="232" t="s">
        <v>255</v>
      </c>
      <c r="C57" s="232" t="s">
        <v>256</v>
      </c>
      <c r="D57" s="232" t="s">
        <v>0</v>
      </c>
      <c r="E57" s="232" t="s">
        <v>0</v>
      </c>
      <c r="F57" s="232">
        <v>0.1</v>
      </c>
      <c r="G57" s="232">
        <v>0.1</v>
      </c>
      <c r="H57" s="223">
        <v>0.1</v>
      </c>
      <c r="I57" s="240">
        <v>0.1</v>
      </c>
      <c r="J57" s="235">
        <v>0.1</v>
      </c>
      <c r="K57" s="235">
        <v>0.1</v>
      </c>
      <c r="L57" s="235">
        <v>0.1</v>
      </c>
      <c r="M57" s="235">
        <v>0.2</v>
      </c>
      <c r="N57" s="235">
        <v>0.3</v>
      </c>
      <c r="O57" s="235">
        <v>0.4</v>
      </c>
      <c r="P57" s="235">
        <v>0.5</v>
      </c>
      <c r="Q57" s="235">
        <v>0.5</v>
      </c>
    </row>
    <row r="58" spans="1:17" ht="15.75" thickBot="1" x14ac:dyDescent="0.3">
      <c r="A58" s="224"/>
      <c r="B58" s="234"/>
      <c r="C58" s="234"/>
      <c r="D58" s="234"/>
      <c r="E58" s="234"/>
      <c r="F58" s="234"/>
      <c r="G58" s="234"/>
      <c r="H58" s="224"/>
      <c r="I58" s="242"/>
      <c r="J58" s="267"/>
      <c r="K58" s="267"/>
      <c r="L58" s="267"/>
      <c r="M58" s="267"/>
      <c r="N58" s="267"/>
      <c r="O58" s="267"/>
      <c r="P58" s="267"/>
      <c r="Q58" s="267"/>
    </row>
    <row r="59" spans="1:17" x14ac:dyDescent="0.25">
      <c r="A59" s="223">
        <v>4</v>
      </c>
      <c r="B59" s="232" t="s">
        <v>257</v>
      </c>
      <c r="C59" s="232" t="s">
        <v>258</v>
      </c>
      <c r="D59" s="232" t="s">
        <v>0</v>
      </c>
      <c r="E59" s="232" t="s">
        <v>0</v>
      </c>
      <c r="F59" s="232">
        <v>0.4</v>
      </c>
      <c r="G59" s="232">
        <v>0.45</v>
      </c>
      <c r="H59" s="223">
        <v>0.5</v>
      </c>
      <c r="I59" s="240">
        <v>0.55000000000000004</v>
      </c>
      <c r="J59" s="235">
        <v>0.6</v>
      </c>
      <c r="K59" s="235">
        <v>0.6</v>
      </c>
      <c r="L59" s="235">
        <v>1.9</v>
      </c>
      <c r="M59" s="235">
        <v>1.9</v>
      </c>
      <c r="N59" s="235">
        <v>1.9</v>
      </c>
      <c r="O59" s="235">
        <v>1.9</v>
      </c>
      <c r="P59" s="235">
        <v>2</v>
      </c>
      <c r="Q59" s="235">
        <v>2</v>
      </c>
    </row>
    <row r="60" spans="1:17" ht="15.75" thickBot="1" x14ac:dyDescent="0.3">
      <c r="A60" s="224"/>
      <c r="B60" s="234"/>
      <c r="C60" s="234"/>
      <c r="D60" s="234"/>
      <c r="E60" s="234"/>
      <c r="F60" s="234"/>
      <c r="G60" s="234"/>
      <c r="H60" s="224"/>
      <c r="I60" s="242"/>
      <c r="J60" s="267"/>
      <c r="K60" s="267"/>
      <c r="L60" s="267"/>
      <c r="M60" s="267"/>
      <c r="N60" s="267"/>
      <c r="O60" s="267"/>
      <c r="P60" s="267"/>
      <c r="Q60" s="267"/>
    </row>
    <row r="61" spans="1:17" x14ac:dyDescent="0.25">
      <c r="A61" s="279"/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1"/>
    </row>
    <row r="62" spans="1:17" ht="15.75" x14ac:dyDescent="0.25">
      <c r="A62" s="282" t="s">
        <v>259</v>
      </c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4"/>
    </row>
    <row r="63" spans="1:17" ht="15.75" thickBot="1" x14ac:dyDescent="0.3">
      <c r="A63" s="285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7"/>
    </row>
    <row r="64" spans="1:17" x14ac:dyDescent="0.25">
      <c r="A64" s="223">
        <v>1</v>
      </c>
      <c r="B64" s="223" t="s">
        <v>260</v>
      </c>
      <c r="C64" s="223" t="s">
        <v>261</v>
      </c>
      <c r="D64" s="223">
        <v>0</v>
      </c>
      <c r="E64" s="223">
        <v>0</v>
      </c>
      <c r="F64" s="223">
        <v>0</v>
      </c>
      <c r="G64" s="223">
        <v>0</v>
      </c>
      <c r="H64" s="223">
        <v>0</v>
      </c>
      <c r="I64" s="240">
        <v>0</v>
      </c>
      <c r="J64" s="235">
        <v>0</v>
      </c>
      <c r="K64" s="237">
        <v>0</v>
      </c>
      <c r="L64" s="237">
        <v>0</v>
      </c>
      <c r="M64" s="235">
        <v>0</v>
      </c>
      <c r="N64" s="235">
        <v>0</v>
      </c>
      <c r="O64" s="235">
        <v>0</v>
      </c>
      <c r="P64" s="235">
        <v>0</v>
      </c>
      <c r="Q64" s="235">
        <v>0</v>
      </c>
    </row>
    <row r="65" spans="1:17" ht="30" customHeight="1" thickBot="1" x14ac:dyDescent="0.3">
      <c r="A65" s="224"/>
      <c r="B65" s="224"/>
      <c r="C65" s="224"/>
      <c r="D65" s="224"/>
      <c r="E65" s="224"/>
      <c r="F65" s="224"/>
      <c r="G65" s="224"/>
      <c r="H65" s="224"/>
      <c r="I65" s="242"/>
      <c r="J65" s="267"/>
      <c r="K65" s="257"/>
      <c r="L65" s="257"/>
      <c r="M65" s="267"/>
      <c r="N65" s="267"/>
      <c r="O65" s="267"/>
      <c r="P65" s="267"/>
      <c r="Q65" s="267"/>
    </row>
    <row r="66" spans="1:17" x14ac:dyDescent="0.25">
      <c r="A66" s="223">
        <v>2</v>
      </c>
      <c r="B66" s="232" t="s">
        <v>262</v>
      </c>
      <c r="C66" s="223" t="s">
        <v>250</v>
      </c>
      <c r="D66" s="223">
        <v>40</v>
      </c>
      <c r="E66" s="223">
        <v>50</v>
      </c>
      <c r="F66" s="223">
        <v>50</v>
      </c>
      <c r="G66" s="223">
        <v>60</v>
      </c>
      <c r="H66" s="223">
        <v>70</v>
      </c>
      <c r="I66" s="240">
        <v>80</v>
      </c>
      <c r="J66" s="235">
        <v>100</v>
      </c>
      <c r="K66" s="237">
        <v>100</v>
      </c>
      <c r="L66" s="237">
        <v>100</v>
      </c>
      <c r="M66" s="235">
        <v>100</v>
      </c>
      <c r="N66" s="235">
        <v>100</v>
      </c>
      <c r="O66" s="235">
        <v>100</v>
      </c>
      <c r="P66" s="235">
        <v>100</v>
      </c>
      <c r="Q66" s="235">
        <v>100</v>
      </c>
    </row>
    <row r="67" spans="1:17" x14ac:dyDescent="0.25">
      <c r="A67" s="231"/>
      <c r="B67" s="233"/>
      <c r="C67" s="231"/>
      <c r="D67" s="231"/>
      <c r="E67" s="231"/>
      <c r="F67" s="231"/>
      <c r="G67" s="231"/>
      <c r="H67" s="231"/>
      <c r="I67" s="241"/>
      <c r="J67" s="236"/>
      <c r="K67" s="277"/>
      <c r="L67" s="277"/>
      <c r="M67" s="236"/>
      <c r="N67" s="236"/>
      <c r="O67" s="236"/>
      <c r="P67" s="236"/>
      <c r="Q67" s="236"/>
    </row>
    <row r="68" spans="1:17" x14ac:dyDescent="0.25">
      <c r="A68" s="231"/>
      <c r="B68" s="233"/>
      <c r="C68" s="231"/>
      <c r="D68" s="231"/>
      <c r="E68" s="231"/>
      <c r="F68" s="231"/>
      <c r="G68" s="231"/>
      <c r="H68" s="231"/>
      <c r="I68" s="241"/>
      <c r="J68" s="236"/>
      <c r="K68" s="277"/>
      <c r="L68" s="277"/>
      <c r="M68" s="236"/>
      <c r="N68" s="236"/>
      <c r="O68" s="236"/>
      <c r="P68" s="236"/>
      <c r="Q68" s="236"/>
    </row>
    <row r="69" spans="1:17" ht="15.75" thickBot="1" x14ac:dyDescent="0.3">
      <c r="A69" s="224"/>
      <c r="B69" s="234"/>
      <c r="C69" s="224"/>
      <c r="D69" s="224"/>
      <c r="E69" s="224"/>
      <c r="F69" s="224"/>
      <c r="G69" s="224"/>
      <c r="H69" s="224"/>
      <c r="I69" s="242"/>
      <c r="J69" s="267"/>
      <c r="K69" s="278"/>
      <c r="L69" s="278"/>
      <c r="M69" s="267"/>
      <c r="N69" s="267"/>
      <c r="O69" s="267"/>
      <c r="P69" s="267"/>
      <c r="Q69" s="267"/>
    </row>
    <row r="70" spans="1:17" x14ac:dyDescent="0.25">
      <c r="A70" s="223">
        <v>3</v>
      </c>
      <c r="B70" s="223" t="s">
        <v>263</v>
      </c>
      <c r="C70" s="223" t="s">
        <v>264</v>
      </c>
      <c r="D70" s="223">
        <v>3</v>
      </c>
      <c r="E70" s="223">
        <v>3</v>
      </c>
      <c r="F70" s="223">
        <v>3</v>
      </c>
      <c r="G70" s="223">
        <v>3</v>
      </c>
      <c r="H70" s="223">
        <v>3</v>
      </c>
      <c r="I70" s="240">
        <v>3</v>
      </c>
      <c r="J70" s="235">
        <v>3</v>
      </c>
      <c r="K70" s="237">
        <v>3</v>
      </c>
      <c r="L70" s="237">
        <v>3</v>
      </c>
      <c r="M70" s="235">
        <v>4</v>
      </c>
      <c r="N70" s="235">
        <v>5</v>
      </c>
      <c r="O70" s="235">
        <v>5</v>
      </c>
      <c r="P70" s="235">
        <v>5</v>
      </c>
      <c r="Q70" s="235">
        <v>5</v>
      </c>
    </row>
    <row r="71" spans="1:17" ht="15.75" thickBot="1" x14ac:dyDescent="0.3">
      <c r="A71" s="224"/>
      <c r="B71" s="224"/>
      <c r="C71" s="224"/>
      <c r="D71" s="224"/>
      <c r="E71" s="224"/>
      <c r="F71" s="224"/>
      <c r="G71" s="224"/>
      <c r="H71" s="224"/>
      <c r="I71" s="242"/>
      <c r="J71" s="267"/>
      <c r="K71" s="257"/>
      <c r="L71" s="257"/>
      <c r="M71" s="267"/>
      <c r="N71" s="267"/>
      <c r="O71" s="267"/>
      <c r="P71" s="267"/>
      <c r="Q71" s="267"/>
    </row>
    <row r="72" spans="1:17" x14ac:dyDescent="0.25">
      <c r="A72" s="223">
        <v>4</v>
      </c>
      <c r="B72" s="223" t="s">
        <v>265</v>
      </c>
      <c r="C72" s="223" t="s">
        <v>264</v>
      </c>
      <c r="D72" s="223">
        <v>0</v>
      </c>
      <c r="E72" s="223">
        <v>0</v>
      </c>
      <c r="F72" s="223">
        <v>0</v>
      </c>
      <c r="G72" s="223">
        <v>0</v>
      </c>
      <c r="H72" s="223">
        <v>0</v>
      </c>
      <c r="I72" s="240">
        <v>0</v>
      </c>
      <c r="J72" s="235">
        <v>0</v>
      </c>
      <c r="K72" s="237">
        <v>0</v>
      </c>
      <c r="L72" s="237">
        <v>0</v>
      </c>
      <c r="M72" s="235">
        <v>0</v>
      </c>
      <c r="N72" s="235">
        <v>0</v>
      </c>
      <c r="O72" s="235">
        <v>0</v>
      </c>
      <c r="P72" s="235">
        <v>0</v>
      </c>
      <c r="Q72" s="235">
        <v>0</v>
      </c>
    </row>
    <row r="73" spans="1:17" ht="15.75" thickBot="1" x14ac:dyDescent="0.3">
      <c r="A73" s="224"/>
      <c r="B73" s="224"/>
      <c r="C73" s="224"/>
      <c r="D73" s="224"/>
      <c r="E73" s="224"/>
      <c r="F73" s="224"/>
      <c r="G73" s="224"/>
      <c r="H73" s="224"/>
      <c r="I73" s="242"/>
      <c r="J73" s="218"/>
      <c r="K73" s="244"/>
      <c r="L73" s="244"/>
      <c r="M73" s="218"/>
      <c r="N73" s="218"/>
      <c r="O73" s="218"/>
      <c r="P73" s="218"/>
      <c r="Q73" s="218"/>
    </row>
  </sheetData>
  <mergeCells count="302">
    <mergeCell ref="N70:N71"/>
    <mergeCell ref="M72:M73"/>
    <mergeCell ref="N72:N73"/>
    <mergeCell ref="O72:O73"/>
    <mergeCell ref="P72:P73"/>
    <mergeCell ref="Q72:Q73"/>
    <mergeCell ref="G72:G73"/>
    <mergeCell ref="H72:H73"/>
    <mergeCell ref="I72:I73"/>
    <mergeCell ref="J72:J73"/>
    <mergeCell ref="K72:K73"/>
    <mergeCell ref="L72:L73"/>
    <mergeCell ref="K70:K71"/>
    <mergeCell ref="A72:A73"/>
    <mergeCell ref="B72:B73"/>
    <mergeCell ref="C72:C73"/>
    <mergeCell ref="D72:D73"/>
    <mergeCell ref="E72:E73"/>
    <mergeCell ref="F72:F73"/>
    <mergeCell ref="L70:L71"/>
    <mergeCell ref="M70:M71"/>
    <mergeCell ref="M66:M69"/>
    <mergeCell ref="B66:B69"/>
    <mergeCell ref="C66:C69"/>
    <mergeCell ref="D66:D69"/>
    <mergeCell ref="E66:E69"/>
    <mergeCell ref="F66:F69"/>
    <mergeCell ref="N66:N69"/>
    <mergeCell ref="O66:O69"/>
    <mergeCell ref="P66:P69"/>
    <mergeCell ref="Q66:Q69"/>
    <mergeCell ref="A70:A71"/>
    <mergeCell ref="B70:B71"/>
    <mergeCell ref="C70:C71"/>
    <mergeCell ref="D70:D71"/>
    <mergeCell ref="E70:E71"/>
    <mergeCell ref="G66:G69"/>
    <mergeCell ref="H66:H69"/>
    <mergeCell ref="I66:I69"/>
    <mergeCell ref="J66:J69"/>
    <mergeCell ref="K66:K69"/>
    <mergeCell ref="L66:L69"/>
    <mergeCell ref="O70:O71"/>
    <mergeCell ref="P70:P71"/>
    <mergeCell ref="Q70:Q71"/>
    <mergeCell ref="F70:F71"/>
    <mergeCell ref="G70:G71"/>
    <mergeCell ref="H70:H71"/>
    <mergeCell ref="I70:I71"/>
    <mergeCell ref="J70:J71"/>
    <mergeCell ref="A66:A69"/>
    <mergeCell ref="H64:H65"/>
    <mergeCell ref="I64:I65"/>
    <mergeCell ref="J64:J65"/>
    <mergeCell ref="A61:Q61"/>
    <mergeCell ref="A62:Q62"/>
    <mergeCell ref="A63:Q63"/>
    <mergeCell ref="A64:A65"/>
    <mergeCell ref="B64:B65"/>
    <mergeCell ref="C64:C65"/>
    <mergeCell ref="D64:D65"/>
    <mergeCell ref="E64:E65"/>
    <mergeCell ref="F64:F65"/>
    <mergeCell ref="G64:G65"/>
    <mergeCell ref="N64:N65"/>
    <mergeCell ref="O64:O65"/>
    <mergeCell ref="P64:P65"/>
    <mergeCell ref="Q64:Q65"/>
    <mergeCell ref="K64:K65"/>
    <mergeCell ref="L64:L65"/>
    <mergeCell ref="M64:M65"/>
    <mergeCell ref="N59:N60"/>
    <mergeCell ref="O59:O60"/>
    <mergeCell ref="P59:P60"/>
    <mergeCell ref="Q59:Q60"/>
    <mergeCell ref="F59:F60"/>
    <mergeCell ref="G59:G60"/>
    <mergeCell ref="H59:H60"/>
    <mergeCell ref="I59:I60"/>
    <mergeCell ref="J59:J60"/>
    <mergeCell ref="K59:K60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  <mergeCell ref="L59:L60"/>
    <mergeCell ref="M59:M60"/>
    <mergeCell ref="N54:N56"/>
    <mergeCell ref="O54:O56"/>
    <mergeCell ref="P54:P56"/>
    <mergeCell ref="Q54:Q56"/>
    <mergeCell ref="F54:F56"/>
    <mergeCell ref="G54:G56"/>
    <mergeCell ref="H54:H56"/>
    <mergeCell ref="I54:I56"/>
    <mergeCell ref="J54:J56"/>
    <mergeCell ref="K54:K56"/>
    <mergeCell ref="M50:M53"/>
    <mergeCell ref="N50:N53"/>
    <mergeCell ref="O50:O53"/>
    <mergeCell ref="P50:P53"/>
    <mergeCell ref="Q50:Q53"/>
    <mergeCell ref="A54:A56"/>
    <mergeCell ref="B54:B56"/>
    <mergeCell ref="C54:C56"/>
    <mergeCell ref="D54:D56"/>
    <mergeCell ref="E54:E56"/>
    <mergeCell ref="G50:G53"/>
    <mergeCell ref="H50:H53"/>
    <mergeCell ref="I50:I53"/>
    <mergeCell ref="J50:J53"/>
    <mergeCell ref="K50:K53"/>
    <mergeCell ref="L50:L53"/>
    <mergeCell ref="A50:A53"/>
    <mergeCell ref="B50:B53"/>
    <mergeCell ref="C50:C53"/>
    <mergeCell ref="D50:D53"/>
    <mergeCell ref="E50:E53"/>
    <mergeCell ref="F50:F53"/>
    <mergeCell ref="L54:L56"/>
    <mergeCell ref="M54:M56"/>
    <mergeCell ref="A47:Q47"/>
    <mergeCell ref="A48:Q48"/>
    <mergeCell ref="A49:Q49"/>
    <mergeCell ref="I43:I45"/>
    <mergeCell ref="J43:J45"/>
    <mergeCell ref="K43:K45"/>
    <mergeCell ref="L43:L45"/>
    <mergeCell ref="M43:M45"/>
    <mergeCell ref="N43:N45"/>
    <mergeCell ref="A38:Q38"/>
    <mergeCell ref="A39:Q39"/>
    <mergeCell ref="A43:A45"/>
    <mergeCell ref="B43:B45"/>
    <mergeCell ref="C43:C45"/>
    <mergeCell ref="D43:D45"/>
    <mergeCell ref="E43:E45"/>
    <mergeCell ref="F43:F45"/>
    <mergeCell ref="G43:G45"/>
    <mergeCell ref="H43:H45"/>
    <mergeCell ref="O43:O45"/>
    <mergeCell ref="P43:P45"/>
    <mergeCell ref="Q43:Q45"/>
    <mergeCell ref="F28:F29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I25:I27"/>
    <mergeCell ref="J25:J27"/>
    <mergeCell ref="K25:K27"/>
    <mergeCell ref="M28:M29"/>
    <mergeCell ref="N28:N29"/>
    <mergeCell ref="O28:O29"/>
    <mergeCell ref="P28:P29"/>
    <mergeCell ref="Q28:Q29"/>
    <mergeCell ref="A31:A32"/>
    <mergeCell ref="B31:B32"/>
    <mergeCell ref="C31:C32"/>
    <mergeCell ref="D31:D32"/>
    <mergeCell ref="E31:E32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O18:O21"/>
    <mergeCell ref="P18:P21"/>
    <mergeCell ref="Q18:Q21"/>
    <mergeCell ref="A23:Q23"/>
    <mergeCell ref="A25:A27"/>
    <mergeCell ref="B25:B27"/>
    <mergeCell ref="C25:C27"/>
    <mergeCell ref="D25:D27"/>
    <mergeCell ref="E25:E27"/>
    <mergeCell ref="H18:H21"/>
    <mergeCell ref="I18:I21"/>
    <mergeCell ref="J18:J21"/>
    <mergeCell ref="K18:K21"/>
    <mergeCell ref="L18:L21"/>
    <mergeCell ref="M18:M21"/>
    <mergeCell ref="L25:L27"/>
    <mergeCell ref="M25:M27"/>
    <mergeCell ref="N25:N27"/>
    <mergeCell ref="O25:O27"/>
    <mergeCell ref="P25:P27"/>
    <mergeCell ref="Q25:Q27"/>
    <mergeCell ref="F25:F27"/>
    <mergeCell ref="G25:G27"/>
    <mergeCell ref="H25:H27"/>
    <mergeCell ref="M16:M17"/>
    <mergeCell ref="N16:N17"/>
    <mergeCell ref="O16:O17"/>
    <mergeCell ref="P16:P17"/>
    <mergeCell ref="Q16:Q17"/>
    <mergeCell ref="A18:A21"/>
    <mergeCell ref="C18:C21"/>
    <mergeCell ref="E18:E21"/>
    <mergeCell ref="F18:F21"/>
    <mergeCell ref="G18:G21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B18:B21"/>
    <mergeCell ref="N18:N21"/>
    <mergeCell ref="L14:L15"/>
    <mergeCell ref="M14:M15"/>
    <mergeCell ref="N14:N15"/>
    <mergeCell ref="O14:O15"/>
    <mergeCell ref="P14:P15"/>
    <mergeCell ref="Q14:Q15"/>
    <mergeCell ref="F14:F15"/>
    <mergeCell ref="G14:G15"/>
    <mergeCell ref="H14:H15"/>
    <mergeCell ref="I14:I15"/>
    <mergeCell ref="J14:J15"/>
    <mergeCell ref="K14:K15"/>
    <mergeCell ref="A14:A15"/>
    <mergeCell ref="B14:B15"/>
    <mergeCell ref="C14:C15"/>
    <mergeCell ref="D14:D15"/>
    <mergeCell ref="E14:E15"/>
    <mergeCell ref="F12:F13"/>
    <mergeCell ref="G12:G13"/>
    <mergeCell ref="H12:H13"/>
    <mergeCell ref="I12:I13"/>
    <mergeCell ref="H8:H10"/>
    <mergeCell ref="I8:I10"/>
    <mergeCell ref="J8:J10"/>
    <mergeCell ref="K8:K10"/>
    <mergeCell ref="L12:L13"/>
    <mergeCell ref="M12:M13"/>
    <mergeCell ref="N12:N13"/>
    <mergeCell ref="O12:O13"/>
    <mergeCell ref="P12:P13"/>
    <mergeCell ref="J12:J13"/>
    <mergeCell ref="K12:K13"/>
    <mergeCell ref="Q12:Q13"/>
    <mergeCell ref="H1:Q1"/>
    <mergeCell ref="B2:P2"/>
    <mergeCell ref="B4:B5"/>
    <mergeCell ref="D4:P4"/>
    <mergeCell ref="A7:Q7"/>
    <mergeCell ref="A8:A10"/>
    <mergeCell ref="B8:B10"/>
    <mergeCell ref="C8:C10"/>
    <mergeCell ref="D8:D10"/>
    <mergeCell ref="E8:E10"/>
    <mergeCell ref="Q8:Q10"/>
    <mergeCell ref="L8:L10"/>
    <mergeCell ref="M8:M10"/>
    <mergeCell ref="N8:N10"/>
    <mergeCell ref="O8:O10"/>
    <mergeCell ref="P8:P10"/>
    <mergeCell ref="A12:A13"/>
    <mergeCell ref="B12:B13"/>
    <mergeCell ref="C12:C13"/>
    <mergeCell ref="D12:D13"/>
    <mergeCell ref="E12:E13"/>
    <mergeCell ref="F8:F10"/>
    <mergeCell ref="G8:G10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zoomScale="70" zoomScaleNormal="70" workbookViewId="0">
      <selection activeCell="P5" sqref="P5:P8"/>
    </sheetView>
  </sheetViews>
  <sheetFormatPr defaultRowHeight="15" x14ac:dyDescent="0.25"/>
  <cols>
    <col min="1" max="1" width="19.28515625" style="18" customWidth="1"/>
    <col min="2" max="2" width="46.85546875" style="18" customWidth="1"/>
    <col min="3" max="3" width="18.85546875" style="19" customWidth="1"/>
    <col min="4" max="4" width="8" style="19" customWidth="1"/>
    <col min="5" max="5" width="8.5703125" style="19" customWidth="1"/>
    <col min="6" max="6" width="14" style="19" customWidth="1"/>
    <col min="7" max="7" width="5.140625" style="19" customWidth="1"/>
    <col min="8" max="8" width="5" style="19" customWidth="1"/>
    <col min="9" max="9" width="13.85546875" style="34" customWidth="1"/>
    <col min="10" max="10" width="15.42578125" style="34" customWidth="1"/>
    <col min="11" max="11" width="14.28515625" style="34" customWidth="1"/>
    <col min="12" max="12" width="16" style="34" customWidth="1"/>
    <col min="13" max="13" width="13.7109375" style="56" customWidth="1"/>
    <col min="14" max="14" width="15.85546875" style="56" customWidth="1"/>
    <col min="15" max="16" width="13.28515625" style="56" customWidth="1"/>
    <col min="17" max="17" width="16" style="108" customWidth="1"/>
    <col min="18" max="18" width="14.5703125" style="188" customWidth="1"/>
    <col min="19" max="19" width="14.85546875" style="56" customWidth="1"/>
    <col min="20" max="20" width="13.85546875" style="56" customWidth="1"/>
  </cols>
  <sheetData>
    <row r="1" spans="1:26" s="1" customFormat="1" ht="88.5" customHeight="1" x14ac:dyDescent="0.25">
      <c r="A1" s="18"/>
      <c r="B1" s="18"/>
      <c r="C1" s="19"/>
      <c r="D1" s="19"/>
      <c r="E1" s="19"/>
      <c r="F1" s="19"/>
      <c r="G1" s="19"/>
      <c r="H1" s="19"/>
      <c r="J1" s="128"/>
      <c r="K1" s="128"/>
      <c r="L1" s="128"/>
      <c r="M1" s="128"/>
      <c r="O1" s="294" t="s">
        <v>274</v>
      </c>
      <c r="P1" s="294"/>
      <c r="Q1" s="294"/>
      <c r="R1" s="294"/>
      <c r="S1" s="294"/>
      <c r="T1" s="294"/>
    </row>
    <row r="2" spans="1:26" s="1" customFormat="1" ht="32.25" customHeight="1" x14ac:dyDescent="0.25">
      <c r="A2" s="18"/>
      <c r="B2" s="293" t="s">
        <v>177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56"/>
      <c r="O2" s="56"/>
      <c r="P2" s="56"/>
      <c r="Q2" s="108"/>
      <c r="R2" s="188"/>
      <c r="S2" s="56"/>
      <c r="T2" s="56"/>
    </row>
    <row r="3" spans="1:26" s="1" customFormat="1" x14ac:dyDescent="0.25">
      <c r="A3" s="18"/>
      <c r="B3" s="18"/>
      <c r="C3" s="19"/>
      <c r="D3" s="19"/>
      <c r="E3" s="19"/>
      <c r="F3" s="19"/>
      <c r="G3" s="19"/>
      <c r="H3" s="19"/>
      <c r="I3" s="34"/>
      <c r="J3" s="34"/>
      <c r="K3" s="34"/>
      <c r="L3" s="34"/>
      <c r="M3" s="56"/>
      <c r="N3" s="56"/>
      <c r="O3" s="56"/>
      <c r="P3" s="56"/>
      <c r="Q3" s="108"/>
      <c r="R3" s="188"/>
      <c r="S3" s="56"/>
      <c r="T3" s="56"/>
    </row>
    <row r="4" spans="1:26" x14ac:dyDescent="0.25">
      <c r="A4" s="309" t="s">
        <v>2</v>
      </c>
      <c r="B4" s="309" t="s">
        <v>118</v>
      </c>
      <c r="C4" s="291" t="s">
        <v>3</v>
      </c>
      <c r="D4" s="102"/>
      <c r="E4" s="299" t="s">
        <v>4</v>
      </c>
      <c r="F4" s="299"/>
      <c r="G4" s="299"/>
      <c r="H4" s="102"/>
      <c r="I4" s="300" t="s">
        <v>127</v>
      </c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:26" x14ac:dyDescent="0.25">
      <c r="A5" s="303"/>
      <c r="B5" s="303"/>
      <c r="C5" s="291"/>
      <c r="D5" s="291" t="s">
        <v>5</v>
      </c>
      <c r="E5" s="291" t="s">
        <v>6</v>
      </c>
      <c r="F5" s="291" t="s">
        <v>7</v>
      </c>
      <c r="G5" s="291" t="s">
        <v>8</v>
      </c>
      <c r="H5" s="295" t="s">
        <v>56</v>
      </c>
      <c r="I5" s="298">
        <v>2014</v>
      </c>
      <c r="J5" s="297">
        <v>2015</v>
      </c>
      <c r="K5" s="297">
        <v>2016</v>
      </c>
      <c r="L5" s="297">
        <v>2017</v>
      </c>
      <c r="M5" s="289">
        <v>2018</v>
      </c>
      <c r="N5" s="289">
        <v>2019</v>
      </c>
      <c r="O5" s="289">
        <v>2020</v>
      </c>
      <c r="P5" s="290">
        <v>2021</v>
      </c>
      <c r="Q5" s="305">
        <v>2022</v>
      </c>
      <c r="R5" s="290">
        <v>2023</v>
      </c>
      <c r="S5" s="290">
        <v>2024</v>
      </c>
      <c r="T5" s="290">
        <v>2025</v>
      </c>
    </row>
    <row r="6" spans="1:26" x14ac:dyDescent="0.25">
      <c r="A6" s="303"/>
      <c r="B6" s="303"/>
      <c r="C6" s="291"/>
      <c r="D6" s="291"/>
      <c r="E6" s="291"/>
      <c r="F6" s="291"/>
      <c r="G6" s="291"/>
      <c r="H6" s="296"/>
      <c r="I6" s="298"/>
      <c r="J6" s="297"/>
      <c r="K6" s="297"/>
      <c r="L6" s="297"/>
      <c r="M6" s="289"/>
      <c r="N6" s="289"/>
      <c r="O6" s="289"/>
      <c r="P6" s="290"/>
      <c r="Q6" s="305"/>
      <c r="R6" s="290"/>
      <c r="S6" s="290"/>
      <c r="T6" s="290"/>
    </row>
    <row r="7" spans="1:26" x14ac:dyDescent="0.25">
      <c r="A7" s="303"/>
      <c r="B7" s="303"/>
      <c r="C7" s="291"/>
      <c r="D7" s="291"/>
      <c r="E7" s="291"/>
      <c r="F7" s="291"/>
      <c r="G7" s="291"/>
      <c r="H7" s="296"/>
      <c r="I7" s="298"/>
      <c r="J7" s="297"/>
      <c r="K7" s="297"/>
      <c r="L7" s="297"/>
      <c r="M7" s="289"/>
      <c r="N7" s="289"/>
      <c r="O7" s="289"/>
      <c r="P7" s="290"/>
      <c r="Q7" s="305"/>
      <c r="R7" s="290"/>
      <c r="S7" s="290"/>
      <c r="T7" s="290"/>
    </row>
    <row r="8" spans="1:26" x14ac:dyDescent="0.25">
      <c r="A8" s="303"/>
      <c r="B8" s="303"/>
      <c r="C8" s="291"/>
      <c r="D8" s="291"/>
      <c r="E8" s="291"/>
      <c r="F8" s="291"/>
      <c r="G8" s="291"/>
      <c r="H8" s="296"/>
      <c r="I8" s="298"/>
      <c r="J8" s="297"/>
      <c r="K8" s="297"/>
      <c r="L8" s="297"/>
      <c r="M8" s="289"/>
      <c r="N8" s="289"/>
      <c r="O8" s="289"/>
      <c r="P8" s="290"/>
      <c r="Q8" s="305"/>
      <c r="R8" s="290"/>
      <c r="S8" s="290"/>
      <c r="T8" s="290"/>
    </row>
    <row r="9" spans="1:26" x14ac:dyDescent="0.25">
      <c r="A9" s="40">
        <v>1</v>
      </c>
      <c r="B9" s="40">
        <v>2</v>
      </c>
      <c r="C9" s="103">
        <v>3</v>
      </c>
      <c r="D9" s="103">
        <v>4</v>
      </c>
      <c r="E9" s="103">
        <v>5</v>
      </c>
      <c r="F9" s="103">
        <v>6</v>
      </c>
      <c r="G9" s="103">
        <v>7</v>
      </c>
      <c r="H9" s="103">
        <v>8</v>
      </c>
      <c r="I9" s="41">
        <v>9</v>
      </c>
      <c r="J9" s="33">
        <v>10</v>
      </c>
      <c r="K9" s="33">
        <v>11</v>
      </c>
      <c r="L9" s="33">
        <v>12</v>
      </c>
      <c r="M9" s="57">
        <v>13</v>
      </c>
      <c r="N9" s="57">
        <v>14</v>
      </c>
      <c r="O9" s="57">
        <v>15</v>
      </c>
      <c r="P9" s="57">
        <v>16</v>
      </c>
      <c r="Q9" s="151">
        <v>17</v>
      </c>
      <c r="R9" s="183">
        <v>18</v>
      </c>
      <c r="S9" s="57">
        <v>19</v>
      </c>
      <c r="T9" s="57">
        <v>20</v>
      </c>
    </row>
    <row r="10" spans="1:26" ht="57" x14ac:dyDescent="0.25">
      <c r="A10" s="35"/>
      <c r="B10" s="35" t="s">
        <v>9</v>
      </c>
      <c r="C10" s="104" t="s">
        <v>128</v>
      </c>
      <c r="D10" s="20"/>
      <c r="E10" s="20"/>
      <c r="F10" s="20"/>
      <c r="G10" s="20"/>
      <c r="H10" s="20"/>
      <c r="I10" s="58">
        <f>I11+I44+I76+I85</f>
        <v>62348.899999999994</v>
      </c>
      <c r="J10" s="215">
        <v>106542.8</v>
      </c>
      <c r="K10" s="58">
        <v>53811.27</v>
      </c>
      <c r="L10" s="58">
        <v>94338.28</v>
      </c>
      <c r="M10" s="216">
        <v>64511.942159999999</v>
      </c>
      <c r="N10" s="59">
        <v>147679.84615</v>
      </c>
      <c r="O10" s="59">
        <f>O11+O44+O76+O85</f>
        <v>72312.375469999999</v>
      </c>
      <c r="P10" s="59">
        <f>P11+P44+P76+P85</f>
        <v>40094.204800000007</v>
      </c>
      <c r="Q10" s="63">
        <f>Q11+Q44+Q76+Q80+Q85</f>
        <v>200657.37525000001</v>
      </c>
      <c r="R10" s="201">
        <f>R11+R44+R76+R85</f>
        <v>244133.99371000001</v>
      </c>
      <c r="S10" s="59">
        <f>S11+S44+S76+S85</f>
        <v>150770.33337000001</v>
      </c>
      <c r="T10" s="59">
        <f>T11+T44+T76+T85</f>
        <v>18412.33337</v>
      </c>
    </row>
    <row r="11" spans="1:26" ht="42.75" x14ac:dyDescent="0.25">
      <c r="A11" s="51" t="s">
        <v>10</v>
      </c>
      <c r="B11" s="51" t="s">
        <v>11</v>
      </c>
      <c r="C11" s="54" t="s">
        <v>128</v>
      </c>
      <c r="D11" s="53" t="s">
        <v>148</v>
      </c>
      <c r="E11" s="53" t="s">
        <v>148</v>
      </c>
      <c r="F11" s="53" t="s">
        <v>148</v>
      </c>
      <c r="G11" s="53" t="s">
        <v>148</v>
      </c>
      <c r="H11" s="53" t="s">
        <v>148</v>
      </c>
      <c r="I11" s="60">
        <f t="shared" ref="I11:T11" si="0">I12+I25+I38+I39</f>
        <v>61457.799999999996</v>
      </c>
      <c r="J11" s="60">
        <f t="shared" si="0"/>
        <v>11509.6</v>
      </c>
      <c r="K11" s="60">
        <f t="shared" si="0"/>
        <v>8874.6920000000009</v>
      </c>
      <c r="L11" s="60">
        <f t="shared" si="0"/>
        <v>12538.639369999999</v>
      </c>
      <c r="M11" s="60">
        <f t="shared" si="0"/>
        <v>5623.6824099999994</v>
      </c>
      <c r="N11" s="60">
        <f t="shared" si="0"/>
        <v>11257.87745</v>
      </c>
      <c r="O11" s="60">
        <f t="shared" si="0"/>
        <v>9368.3100800000011</v>
      </c>
      <c r="P11" s="60">
        <f t="shared" si="0"/>
        <v>27613.298120000003</v>
      </c>
      <c r="Q11" s="63">
        <f t="shared" si="0"/>
        <v>168478.50849000001</v>
      </c>
      <c r="R11" s="201">
        <f t="shared" si="0"/>
        <v>221789.64529000001</v>
      </c>
      <c r="S11" s="60">
        <f t="shared" si="0"/>
        <v>141538.4</v>
      </c>
      <c r="T11" s="60">
        <f t="shared" si="0"/>
        <v>9180.4</v>
      </c>
    </row>
    <row r="12" spans="1:26" ht="114" x14ac:dyDescent="0.25">
      <c r="A12" s="111" t="s">
        <v>12</v>
      </c>
      <c r="B12" s="35" t="s">
        <v>13</v>
      </c>
      <c r="C12" s="20"/>
      <c r="D12" s="288" t="s">
        <v>129</v>
      </c>
      <c r="E12" s="292"/>
      <c r="F12" s="292"/>
      <c r="G12" s="292"/>
      <c r="H12" s="20"/>
      <c r="I12" s="33">
        <f>SUM(I13:I23)</f>
        <v>54208.6</v>
      </c>
      <c r="J12" s="33">
        <f>SUM(J13:J23)</f>
        <v>4656.5</v>
      </c>
      <c r="K12" s="33">
        <f>SUM(K13:K23)</f>
        <v>6534.9679999999998</v>
      </c>
      <c r="L12" s="33">
        <f>SUM(L13:L23)</f>
        <v>4402.7</v>
      </c>
      <c r="M12" s="33">
        <f>SUM(M13:M23)</f>
        <v>0</v>
      </c>
      <c r="N12" s="61">
        <v>2091</v>
      </c>
      <c r="O12" s="61">
        <v>1907</v>
      </c>
      <c r="P12" s="61">
        <v>7496.7510000000002</v>
      </c>
      <c r="Q12" s="165">
        <v>7889.1902600000003</v>
      </c>
      <c r="R12" s="59">
        <v>0</v>
      </c>
      <c r="S12" s="61">
        <f>SUM(S13:S23)</f>
        <v>200</v>
      </c>
      <c r="T12" s="61">
        <f>SUM(T13:T23)</f>
        <v>500</v>
      </c>
    </row>
    <row r="13" spans="1:26" x14ac:dyDescent="0.25">
      <c r="A13" s="302"/>
      <c r="B13" s="303" t="s">
        <v>14</v>
      </c>
      <c r="C13" s="288"/>
      <c r="D13" s="20">
        <v>903</v>
      </c>
      <c r="E13" s="20">
        <v>409</v>
      </c>
      <c r="F13" s="65">
        <v>112911</v>
      </c>
      <c r="G13" s="20">
        <v>400</v>
      </c>
      <c r="H13" s="20"/>
      <c r="I13" s="33">
        <v>1580.4</v>
      </c>
      <c r="J13" s="33">
        <v>0</v>
      </c>
      <c r="K13" s="33">
        <v>0</v>
      </c>
      <c r="L13" s="105">
        <f t="shared" ref="L13:L46" si="1">J13*100/I13</f>
        <v>0</v>
      </c>
      <c r="M13" s="61"/>
      <c r="N13" s="61"/>
      <c r="O13" s="61"/>
      <c r="P13" s="61"/>
      <c r="Q13" s="63"/>
      <c r="R13" s="59"/>
      <c r="S13" s="61"/>
      <c r="T13" s="61"/>
    </row>
    <row r="14" spans="1:26" s="9" customFormat="1" x14ac:dyDescent="0.25">
      <c r="A14" s="302"/>
      <c r="B14" s="303"/>
      <c r="C14" s="288"/>
      <c r="D14" s="20">
        <v>903</v>
      </c>
      <c r="E14" s="20">
        <v>409</v>
      </c>
      <c r="F14" s="65">
        <v>112912</v>
      </c>
      <c r="G14" s="20">
        <v>400</v>
      </c>
      <c r="H14" s="20"/>
      <c r="I14" s="33">
        <v>80.400000000000006</v>
      </c>
      <c r="J14" s="33">
        <v>41.2</v>
      </c>
      <c r="K14" s="33"/>
      <c r="L14" s="105"/>
      <c r="M14" s="61"/>
      <c r="N14" s="61"/>
      <c r="O14" s="61"/>
      <c r="P14" s="61"/>
      <c r="Q14" s="63"/>
      <c r="R14" s="59"/>
      <c r="S14" s="61"/>
      <c r="T14" s="61"/>
    </row>
    <row r="15" spans="1:26" s="9" customFormat="1" x14ac:dyDescent="0.25">
      <c r="A15" s="302"/>
      <c r="B15" s="303"/>
      <c r="C15" s="288"/>
      <c r="D15" s="20">
        <v>903</v>
      </c>
      <c r="E15" s="20">
        <v>409</v>
      </c>
      <c r="F15" s="65">
        <v>112944</v>
      </c>
      <c r="G15" s="21">
        <v>400</v>
      </c>
      <c r="H15" s="20"/>
      <c r="I15" s="33">
        <v>14</v>
      </c>
      <c r="J15" s="33"/>
      <c r="K15" s="33"/>
      <c r="L15" s="105"/>
      <c r="M15" s="61"/>
      <c r="N15" s="61"/>
      <c r="O15" s="61"/>
      <c r="P15" s="61"/>
      <c r="Q15" s="63"/>
      <c r="R15" s="59"/>
      <c r="S15" s="61"/>
      <c r="T15" s="61"/>
    </row>
    <row r="16" spans="1:26" s="9" customFormat="1" x14ac:dyDescent="0.25">
      <c r="A16" s="302"/>
      <c r="B16" s="303"/>
      <c r="C16" s="288"/>
      <c r="D16" s="20">
        <v>903</v>
      </c>
      <c r="E16" s="20">
        <v>409</v>
      </c>
      <c r="F16" s="65">
        <v>117115</v>
      </c>
      <c r="G16" s="21">
        <v>400</v>
      </c>
      <c r="H16" s="20"/>
      <c r="I16" s="33">
        <v>3589.9</v>
      </c>
      <c r="J16" s="62">
        <v>2555.9</v>
      </c>
      <c r="K16" s="33"/>
      <c r="L16" s="105"/>
      <c r="M16" s="61"/>
      <c r="N16" s="61"/>
      <c r="O16" s="61"/>
      <c r="P16" s="61"/>
      <c r="Q16" s="63"/>
      <c r="R16" s="59"/>
      <c r="S16" s="61"/>
      <c r="T16" s="61"/>
      <c r="Y16"/>
      <c r="Z16"/>
    </row>
    <row r="17" spans="1:20" s="9" customFormat="1" x14ac:dyDescent="0.25">
      <c r="A17" s="302"/>
      <c r="B17" s="303"/>
      <c r="C17" s="288"/>
      <c r="D17" s="20">
        <v>903</v>
      </c>
      <c r="E17" s="20">
        <v>409</v>
      </c>
      <c r="F17" s="65">
        <v>132952</v>
      </c>
      <c r="G17" s="21">
        <v>400</v>
      </c>
      <c r="H17" s="20"/>
      <c r="I17" s="33" t="s">
        <v>0</v>
      </c>
      <c r="J17" s="62">
        <v>51.6</v>
      </c>
      <c r="K17" s="33"/>
      <c r="L17" s="105"/>
      <c r="M17" s="61"/>
      <c r="N17" s="61"/>
      <c r="O17" s="61"/>
      <c r="P17" s="61"/>
      <c r="Q17" s="63"/>
      <c r="R17" s="59"/>
      <c r="S17" s="61"/>
      <c r="T17" s="61"/>
    </row>
    <row r="18" spans="1:20" s="9" customFormat="1" x14ac:dyDescent="0.25">
      <c r="A18" s="302"/>
      <c r="B18" s="303"/>
      <c r="C18" s="288"/>
      <c r="D18" s="20">
        <v>903</v>
      </c>
      <c r="E18" s="20">
        <v>409</v>
      </c>
      <c r="F18" s="65">
        <v>132951</v>
      </c>
      <c r="G18" s="21">
        <v>400</v>
      </c>
      <c r="H18" s="20"/>
      <c r="I18" s="33" t="s">
        <v>0</v>
      </c>
      <c r="J18" s="62">
        <v>2007.8</v>
      </c>
      <c r="K18" s="33"/>
      <c r="L18" s="105"/>
      <c r="M18" s="61"/>
      <c r="N18" s="61"/>
      <c r="O18" s="61"/>
      <c r="P18" s="61"/>
      <c r="Q18" s="63"/>
      <c r="R18" s="59"/>
      <c r="S18" s="61"/>
      <c r="T18" s="61"/>
    </row>
    <row r="19" spans="1:20" s="9" customFormat="1" x14ac:dyDescent="0.25">
      <c r="A19" s="302"/>
      <c r="B19" s="303"/>
      <c r="C19" s="288"/>
      <c r="D19" s="20">
        <v>903</v>
      </c>
      <c r="E19" s="20">
        <v>409</v>
      </c>
      <c r="F19" s="65">
        <v>117215</v>
      </c>
      <c r="G19" s="21">
        <v>400</v>
      </c>
      <c r="H19" s="20"/>
      <c r="I19" s="33">
        <v>12003.9</v>
      </c>
      <c r="J19" s="33" t="s">
        <v>0</v>
      </c>
      <c r="K19" s="33"/>
      <c r="L19" s="105"/>
      <c r="M19" s="61"/>
      <c r="N19" s="61"/>
      <c r="O19" s="61"/>
      <c r="P19" s="61"/>
      <c r="Q19" s="63"/>
      <c r="R19" s="59"/>
      <c r="S19" s="61"/>
      <c r="T19" s="61"/>
    </row>
    <row r="20" spans="1:20" s="9" customFormat="1" x14ac:dyDescent="0.25">
      <c r="A20" s="302"/>
      <c r="B20" s="303"/>
      <c r="C20" s="288"/>
      <c r="D20" s="20">
        <v>903</v>
      </c>
      <c r="E20" s="20">
        <v>409</v>
      </c>
      <c r="F20" s="65">
        <v>115115</v>
      </c>
      <c r="G20" s="21">
        <v>400</v>
      </c>
      <c r="H20" s="20"/>
      <c r="I20" s="33">
        <v>36940</v>
      </c>
      <c r="J20" s="33" t="s">
        <v>0</v>
      </c>
      <c r="K20" s="33"/>
      <c r="L20" s="105"/>
      <c r="M20" s="61"/>
      <c r="N20" s="61"/>
      <c r="O20" s="61"/>
      <c r="P20" s="61"/>
      <c r="Q20" s="63"/>
      <c r="R20" s="59"/>
      <c r="S20" s="61"/>
      <c r="T20" s="61"/>
    </row>
    <row r="21" spans="1:20" s="9" customFormat="1" x14ac:dyDescent="0.25">
      <c r="A21" s="302"/>
      <c r="B21" s="303"/>
      <c r="C21" s="288"/>
      <c r="D21" s="20">
        <v>903</v>
      </c>
      <c r="E21" s="20">
        <v>409</v>
      </c>
      <c r="F21" s="65">
        <v>110129120</v>
      </c>
      <c r="G21" s="21">
        <v>414</v>
      </c>
      <c r="H21" s="20">
        <v>226</v>
      </c>
      <c r="I21" s="33" t="s">
        <v>0</v>
      </c>
      <c r="J21" s="33"/>
      <c r="K21" s="62">
        <v>364.86</v>
      </c>
      <c r="L21" s="105">
        <v>49.54</v>
      </c>
      <c r="M21" s="61"/>
      <c r="N21" s="61"/>
      <c r="O21" s="61"/>
      <c r="P21" s="61"/>
      <c r="Q21" s="63"/>
      <c r="R21" s="59"/>
      <c r="S21" s="61"/>
      <c r="T21" s="61"/>
    </row>
    <row r="22" spans="1:20" s="9" customFormat="1" x14ac:dyDescent="0.25">
      <c r="A22" s="302"/>
      <c r="B22" s="303"/>
      <c r="C22" s="288"/>
      <c r="D22" s="20">
        <v>903</v>
      </c>
      <c r="E22" s="20">
        <v>409</v>
      </c>
      <c r="F22" s="65">
        <v>110171150</v>
      </c>
      <c r="G22" s="21">
        <v>414</v>
      </c>
      <c r="H22" s="20">
        <v>226</v>
      </c>
      <c r="I22" s="33"/>
      <c r="J22" s="33"/>
      <c r="K22" s="62">
        <v>6170.1080000000002</v>
      </c>
      <c r="L22" s="105">
        <v>4353.16</v>
      </c>
      <c r="M22" s="61"/>
      <c r="N22" s="61"/>
      <c r="O22" s="61"/>
      <c r="P22" s="61"/>
      <c r="Q22" s="63"/>
      <c r="R22" s="59"/>
      <c r="S22" s="61"/>
      <c r="T22" s="61"/>
    </row>
    <row r="23" spans="1:20" s="9" customFormat="1" x14ac:dyDescent="0.25">
      <c r="A23" s="302"/>
      <c r="B23" s="303"/>
      <c r="C23" s="288"/>
      <c r="D23" s="20">
        <v>903</v>
      </c>
      <c r="E23" s="20">
        <v>409</v>
      </c>
      <c r="F23" s="65">
        <v>110129130</v>
      </c>
      <c r="G23" s="21"/>
      <c r="H23" s="20"/>
      <c r="I23" s="33"/>
      <c r="J23" s="33"/>
      <c r="K23" s="33"/>
      <c r="L23" s="105"/>
      <c r="M23" s="61"/>
      <c r="N23" s="61"/>
      <c r="O23" s="61"/>
      <c r="P23" s="61"/>
      <c r="Q23" s="63">
        <v>243.22190000000001</v>
      </c>
      <c r="R23" s="59">
        <v>0</v>
      </c>
      <c r="S23" s="61">
        <v>200</v>
      </c>
      <c r="T23" s="61">
        <v>500</v>
      </c>
    </row>
    <row r="24" spans="1:20" ht="142.5" x14ac:dyDescent="0.25">
      <c r="A24" s="112"/>
      <c r="B24" s="35" t="s">
        <v>23</v>
      </c>
      <c r="C24" s="20"/>
      <c r="D24" s="20">
        <v>903</v>
      </c>
      <c r="E24" s="20">
        <v>409</v>
      </c>
      <c r="F24" s="20" t="s">
        <v>102</v>
      </c>
      <c r="G24" s="20">
        <v>400</v>
      </c>
      <c r="H24" s="20"/>
      <c r="I24" s="33">
        <v>5531751</v>
      </c>
      <c r="J24" s="66">
        <v>2472877</v>
      </c>
      <c r="K24" s="66">
        <v>2472877</v>
      </c>
      <c r="L24" s="105">
        <f t="shared" si="1"/>
        <v>44.703331729862754</v>
      </c>
      <c r="M24" s="61"/>
      <c r="N24" s="61">
        <v>2091</v>
      </c>
      <c r="O24" s="61">
        <v>1907</v>
      </c>
      <c r="P24" s="61">
        <v>5531.7510000000002</v>
      </c>
      <c r="Q24" s="165">
        <v>7645.9683599999998</v>
      </c>
      <c r="R24" s="59">
        <v>0</v>
      </c>
      <c r="S24" s="61"/>
      <c r="T24" s="61"/>
    </row>
    <row r="25" spans="1:20" ht="45" x14ac:dyDescent="0.25">
      <c r="A25" s="67" t="s">
        <v>24</v>
      </c>
      <c r="B25" s="35" t="s">
        <v>57</v>
      </c>
      <c r="C25" s="20"/>
      <c r="D25" s="301" t="s">
        <v>129</v>
      </c>
      <c r="E25" s="301"/>
      <c r="F25" s="301"/>
      <c r="G25" s="301"/>
      <c r="H25" s="20"/>
      <c r="I25" s="33">
        <v>7249.2</v>
      </c>
      <c r="J25" s="33">
        <v>6795.1</v>
      </c>
      <c r="K25" s="33">
        <v>2126.0349999999999</v>
      </c>
      <c r="L25" s="105">
        <v>7770.8488600000001</v>
      </c>
      <c r="M25" s="61">
        <v>5540.6354099999999</v>
      </c>
      <c r="N25" s="61">
        <v>8380.93145</v>
      </c>
      <c r="O25" s="61">
        <v>6739.7925800000003</v>
      </c>
      <c r="P25" s="61">
        <v>19365.149270000002</v>
      </c>
      <c r="Q25" s="63">
        <f>SUM(Q26:Q37)</f>
        <v>160555.63823000001</v>
      </c>
      <c r="R25" s="202">
        <f>SUM(R26:R37)</f>
        <v>221642.80604000002</v>
      </c>
      <c r="S25" s="63">
        <f>SUM(S26:S36)</f>
        <v>141068.4</v>
      </c>
      <c r="T25" s="63">
        <f>SUM(T26:T36)</f>
        <v>7910.4</v>
      </c>
    </row>
    <row r="26" spans="1:20" ht="15" customHeight="1" x14ac:dyDescent="0.25">
      <c r="A26" s="306"/>
      <c r="B26" s="306" t="s">
        <v>58</v>
      </c>
      <c r="C26" s="315"/>
      <c r="D26" s="20">
        <v>903</v>
      </c>
      <c r="E26" s="20">
        <v>409</v>
      </c>
      <c r="F26" s="20">
        <v>112906</v>
      </c>
      <c r="G26" s="20">
        <v>500</v>
      </c>
      <c r="H26" s="20"/>
      <c r="I26" s="33">
        <v>2624.6</v>
      </c>
      <c r="J26" s="33">
        <v>1659.2</v>
      </c>
      <c r="K26" s="33"/>
      <c r="L26" s="105"/>
      <c r="M26" s="61"/>
      <c r="N26" s="61"/>
      <c r="O26" s="61"/>
      <c r="P26" s="61"/>
      <c r="Q26" s="63"/>
      <c r="R26" s="59"/>
      <c r="S26" s="61"/>
      <c r="T26" s="61"/>
    </row>
    <row r="27" spans="1:20" s="9" customFormat="1" x14ac:dyDescent="0.25">
      <c r="A27" s="314"/>
      <c r="B27" s="314"/>
      <c r="C27" s="316"/>
      <c r="D27" s="20">
        <v>903</v>
      </c>
      <c r="E27" s="20">
        <v>409</v>
      </c>
      <c r="F27" s="20">
        <v>112906</v>
      </c>
      <c r="G27" s="20">
        <v>200</v>
      </c>
      <c r="H27" s="20"/>
      <c r="I27" s="33"/>
      <c r="J27" s="33">
        <v>457.8</v>
      </c>
      <c r="K27" s="33"/>
      <c r="L27" s="105"/>
      <c r="M27" s="61"/>
      <c r="N27" s="61"/>
      <c r="O27" s="61"/>
      <c r="P27" s="61"/>
      <c r="Q27" s="63"/>
      <c r="R27" s="59"/>
      <c r="S27" s="61"/>
      <c r="T27" s="61"/>
    </row>
    <row r="28" spans="1:20" s="9" customFormat="1" x14ac:dyDescent="0.25">
      <c r="A28" s="314"/>
      <c r="B28" s="314"/>
      <c r="C28" s="316"/>
      <c r="D28" s="20">
        <v>903</v>
      </c>
      <c r="E28" s="20">
        <v>409</v>
      </c>
      <c r="F28" s="20">
        <v>112907</v>
      </c>
      <c r="G28" s="20">
        <v>500</v>
      </c>
      <c r="H28" s="20"/>
      <c r="I28" s="33">
        <v>2624.6</v>
      </c>
      <c r="J28" s="33">
        <v>1678.1</v>
      </c>
      <c r="K28" s="33"/>
      <c r="L28" s="105"/>
      <c r="M28" s="61"/>
      <c r="N28" s="61"/>
      <c r="O28" s="61"/>
      <c r="P28" s="61"/>
      <c r="Q28" s="63"/>
      <c r="R28" s="59"/>
      <c r="S28" s="61"/>
      <c r="T28" s="61"/>
    </row>
    <row r="29" spans="1:20" s="9" customFormat="1" x14ac:dyDescent="0.25">
      <c r="A29" s="314"/>
      <c r="B29" s="314"/>
      <c r="C29" s="316"/>
      <c r="D29" s="20">
        <v>903</v>
      </c>
      <c r="E29" s="20">
        <v>409</v>
      </c>
      <c r="F29" s="20">
        <v>117025</v>
      </c>
      <c r="G29" s="20">
        <v>200</v>
      </c>
      <c r="H29" s="20"/>
      <c r="I29" s="33">
        <v>2000</v>
      </c>
      <c r="J29" s="33">
        <v>0</v>
      </c>
      <c r="K29" s="33"/>
      <c r="L29" s="105"/>
      <c r="M29" s="61"/>
      <c r="N29" s="61"/>
      <c r="O29" s="61"/>
      <c r="P29" s="61"/>
      <c r="Q29" s="63"/>
      <c r="R29" s="59"/>
      <c r="S29" s="61"/>
      <c r="T29" s="61"/>
    </row>
    <row r="30" spans="1:20" s="9" customFormat="1" x14ac:dyDescent="0.25">
      <c r="A30" s="314"/>
      <c r="B30" s="314"/>
      <c r="C30" s="316"/>
      <c r="D30" s="20">
        <v>903</v>
      </c>
      <c r="E30" s="20">
        <v>409</v>
      </c>
      <c r="F30" s="20">
        <v>117025</v>
      </c>
      <c r="G30" s="20">
        <v>500</v>
      </c>
      <c r="H30" s="20"/>
      <c r="I30" s="33"/>
      <c r="J30" s="33">
        <v>3000</v>
      </c>
      <c r="K30" s="33"/>
      <c r="L30" s="105"/>
      <c r="M30" s="61"/>
      <c r="N30" s="61"/>
      <c r="O30" s="61"/>
      <c r="P30" s="61"/>
      <c r="Q30" s="63"/>
      <c r="R30" s="59"/>
      <c r="S30" s="61"/>
      <c r="T30" s="61"/>
    </row>
    <row r="31" spans="1:20" s="9" customFormat="1" x14ac:dyDescent="0.25">
      <c r="A31" s="314"/>
      <c r="B31" s="314"/>
      <c r="C31" s="316"/>
      <c r="D31" s="20">
        <v>903</v>
      </c>
      <c r="E31" s="20">
        <v>409</v>
      </c>
      <c r="F31" s="20">
        <v>110229530</v>
      </c>
      <c r="G31" s="20">
        <v>521</v>
      </c>
      <c r="H31" s="20">
        <v>251</v>
      </c>
      <c r="I31" s="33" t="s">
        <v>0</v>
      </c>
      <c r="J31" s="33" t="s">
        <v>0</v>
      </c>
      <c r="K31" s="33">
        <v>80.111130000000003</v>
      </c>
      <c r="L31" s="105"/>
      <c r="M31" s="61"/>
      <c r="N31" s="61"/>
      <c r="O31" s="61"/>
      <c r="P31" s="61"/>
      <c r="Q31" s="63"/>
      <c r="R31" s="59"/>
      <c r="S31" s="61"/>
      <c r="T31" s="61"/>
    </row>
    <row r="32" spans="1:20" s="9" customFormat="1" x14ac:dyDescent="0.25">
      <c r="A32" s="314"/>
      <c r="B32" s="314"/>
      <c r="C32" s="316"/>
      <c r="D32" s="20">
        <v>903</v>
      </c>
      <c r="E32" s="20">
        <v>409</v>
      </c>
      <c r="F32" s="20" t="s">
        <v>130</v>
      </c>
      <c r="G32" s="20">
        <v>521</v>
      </c>
      <c r="H32" s="20"/>
      <c r="I32" s="33"/>
      <c r="J32" s="33"/>
      <c r="K32" s="33">
        <v>817.92470000000003</v>
      </c>
      <c r="L32" s="105">
        <v>2000</v>
      </c>
      <c r="M32" s="61">
        <v>714.45676000000003</v>
      </c>
      <c r="N32" s="61">
        <v>3677.6356999999998</v>
      </c>
      <c r="O32" s="61">
        <v>3873.8760400000001</v>
      </c>
      <c r="P32" s="61">
        <v>11922.014999999999</v>
      </c>
      <c r="Q32" s="165">
        <v>13342.7417</v>
      </c>
      <c r="R32" s="59"/>
      <c r="S32" s="61">
        <v>135920.61225000001</v>
      </c>
      <c r="T32" s="61">
        <v>0</v>
      </c>
    </row>
    <row r="33" spans="1:20" s="152" customFormat="1" x14ac:dyDescent="0.25">
      <c r="A33" s="314"/>
      <c r="B33" s="314"/>
      <c r="C33" s="316"/>
      <c r="D33" s="20">
        <v>903</v>
      </c>
      <c r="E33" s="20">
        <v>409</v>
      </c>
      <c r="F33" s="20" t="s">
        <v>130</v>
      </c>
      <c r="G33" s="20">
        <v>414</v>
      </c>
      <c r="H33" s="20"/>
      <c r="I33" s="150"/>
      <c r="J33" s="150"/>
      <c r="K33" s="150"/>
      <c r="L33" s="105"/>
      <c r="M33" s="61"/>
      <c r="N33" s="61"/>
      <c r="O33" s="61"/>
      <c r="P33" s="61"/>
      <c r="Q33" s="165">
        <v>139222.83585999999</v>
      </c>
      <c r="R33" s="59">
        <v>211570.15523999999</v>
      </c>
      <c r="S33" s="61"/>
      <c r="T33" s="61"/>
    </row>
    <row r="34" spans="1:20" s="9" customFormat="1" x14ac:dyDescent="0.25">
      <c r="A34" s="314"/>
      <c r="B34" s="314"/>
      <c r="C34" s="316"/>
      <c r="D34" s="20">
        <v>903</v>
      </c>
      <c r="E34" s="20">
        <v>409</v>
      </c>
      <c r="F34" s="20">
        <v>110229060</v>
      </c>
      <c r="G34" s="20">
        <v>200</v>
      </c>
      <c r="H34" s="20"/>
      <c r="I34" s="33"/>
      <c r="J34" s="33"/>
      <c r="K34" s="33"/>
      <c r="L34" s="105">
        <v>4050.9369999999999</v>
      </c>
      <c r="M34" s="61">
        <v>54.506</v>
      </c>
      <c r="N34" s="61">
        <v>149.97261</v>
      </c>
      <c r="O34" s="61">
        <v>285.54000000000002</v>
      </c>
      <c r="P34" s="61">
        <v>316.01600000000002</v>
      </c>
      <c r="Q34" s="165">
        <v>250.06516999999999</v>
      </c>
      <c r="R34" s="201">
        <v>119.95008</v>
      </c>
      <c r="S34" s="61">
        <v>1147.78775</v>
      </c>
      <c r="T34" s="61">
        <v>3710.4</v>
      </c>
    </row>
    <row r="35" spans="1:20" s="185" customFormat="1" x14ac:dyDescent="0.25">
      <c r="A35" s="308"/>
      <c r="B35" s="308"/>
      <c r="C35" s="317"/>
      <c r="D35" s="20">
        <v>903</v>
      </c>
      <c r="E35" s="20">
        <v>409</v>
      </c>
      <c r="F35" s="20" t="s">
        <v>130</v>
      </c>
      <c r="G35" s="20">
        <v>244</v>
      </c>
      <c r="H35" s="20"/>
      <c r="I35" s="184"/>
      <c r="J35" s="184"/>
      <c r="K35" s="184"/>
      <c r="L35" s="105"/>
      <c r="M35" s="61"/>
      <c r="N35" s="61"/>
      <c r="O35" s="61"/>
      <c r="P35" s="61"/>
      <c r="Q35" s="165"/>
      <c r="R35" s="201">
        <v>3515.3784300000002</v>
      </c>
      <c r="S35" s="61"/>
      <c r="T35" s="61"/>
    </row>
    <row r="36" spans="1:20" x14ac:dyDescent="0.25">
      <c r="A36" s="306"/>
      <c r="B36" s="306" t="s">
        <v>25</v>
      </c>
      <c r="C36" s="306"/>
      <c r="D36" s="20">
        <v>903</v>
      </c>
      <c r="E36" s="20">
        <v>409</v>
      </c>
      <c r="F36" s="20">
        <v>110229340</v>
      </c>
      <c r="G36" s="20">
        <v>200</v>
      </c>
      <c r="H36" s="20"/>
      <c r="I36" s="33"/>
      <c r="J36" s="33"/>
      <c r="K36" s="33"/>
      <c r="L36" s="105"/>
      <c r="M36" s="61">
        <v>4284.5896499999999</v>
      </c>
      <c r="N36" s="61">
        <v>4553.2952699999996</v>
      </c>
      <c r="O36" s="61">
        <v>2580.3765400000002</v>
      </c>
      <c r="P36" s="61">
        <v>7127.1182699999999</v>
      </c>
      <c r="Q36" s="63">
        <v>507.36225000000002</v>
      </c>
      <c r="R36" s="59">
        <v>4</v>
      </c>
      <c r="S36" s="61">
        <v>4000</v>
      </c>
      <c r="T36" s="61">
        <v>4200</v>
      </c>
    </row>
    <row r="37" spans="1:20" s="152" customFormat="1" ht="45.75" customHeight="1" x14ac:dyDescent="0.25">
      <c r="A37" s="307"/>
      <c r="B37" s="307"/>
      <c r="C37" s="308"/>
      <c r="D37" s="20">
        <v>903</v>
      </c>
      <c r="E37" s="20">
        <v>409</v>
      </c>
      <c r="F37" s="20">
        <v>110229340</v>
      </c>
      <c r="G37" s="20">
        <v>500</v>
      </c>
      <c r="H37" s="20"/>
      <c r="I37" s="150"/>
      <c r="J37" s="150"/>
      <c r="K37" s="150"/>
      <c r="L37" s="105"/>
      <c r="M37" s="61"/>
      <c r="N37" s="61"/>
      <c r="O37" s="61"/>
      <c r="P37" s="61"/>
      <c r="Q37" s="63">
        <v>7232.6332499999999</v>
      </c>
      <c r="R37" s="59">
        <v>6433.3222900000001</v>
      </c>
      <c r="S37" s="61"/>
      <c r="T37" s="61"/>
    </row>
    <row r="38" spans="1:20" ht="57" x14ac:dyDescent="0.25">
      <c r="A38" s="67" t="s">
        <v>74</v>
      </c>
      <c r="B38" s="35" t="s">
        <v>26</v>
      </c>
      <c r="C38" s="20"/>
      <c r="D38" s="20">
        <v>903</v>
      </c>
      <c r="E38" s="20"/>
      <c r="F38" s="20"/>
      <c r="G38" s="20"/>
      <c r="H38" s="20"/>
      <c r="I38" s="33">
        <v>0</v>
      </c>
      <c r="J38" s="33">
        <v>0</v>
      </c>
      <c r="K38" s="33"/>
      <c r="L38" s="105">
        <v>0</v>
      </c>
      <c r="M38" s="61"/>
      <c r="N38" s="61"/>
      <c r="O38" s="61"/>
      <c r="P38" s="61"/>
      <c r="Q38" s="63"/>
      <c r="R38" s="59"/>
      <c r="S38" s="61"/>
      <c r="T38" s="61"/>
    </row>
    <row r="39" spans="1:20" ht="99.75" customHeight="1" x14ac:dyDescent="0.25">
      <c r="A39" s="67" t="s">
        <v>35</v>
      </c>
      <c r="B39" s="129" t="s">
        <v>28</v>
      </c>
      <c r="C39" s="35" t="s">
        <v>131</v>
      </c>
      <c r="D39" s="301" t="s">
        <v>129</v>
      </c>
      <c r="E39" s="301"/>
      <c r="F39" s="301"/>
      <c r="G39" s="301"/>
      <c r="H39" s="20"/>
      <c r="I39" s="33">
        <v>0</v>
      </c>
      <c r="J39" s="33">
        <v>58</v>
      </c>
      <c r="K39" s="33">
        <v>213.68899999999999</v>
      </c>
      <c r="L39" s="105">
        <v>365.09050999999999</v>
      </c>
      <c r="M39" s="61">
        <v>83.046999999999997</v>
      </c>
      <c r="N39" s="61">
        <v>785.94600000000003</v>
      </c>
      <c r="O39" s="61">
        <v>721.51750000000004</v>
      </c>
      <c r="P39" s="61">
        <v>751.39784999999995</v>
      </c>
      <c r="Q39" s="63">
        <f>SUM(Q40:Q43)</f>
        <v>33.68</v>
      </c>
      <c r="R39" s="201">
        <f t="shared" ref="R39:T39" si="2">SUM(R40:R43)</f>
        <v>146.83924999999999</v>
      </c>
      <c r="S39" s="63">
        <f t="shared" si="2"/>
        <v>270</v>
      </c>
      <c r="T39" s="63">
        <f t="shared" si="2"/>
        <v>770</v>
      </c>
    </row>
    <row r="40" spans="1:20" s="9" customFormat="1" ht="23.25" customHeight="1" x14ac:dyDescent="0.25">
      <c r="A40" s="303"/>
      <c r="B40" s="303" t="s">
        <v>29</v>
      </c>
      <c r="C40" s="304" t="s">
        <v>132</v>
      </c>
      <c r="D40" s="22">
        <v>903</v>
      </c>
      <c r="E40" s="22">
        <v>409</v>
      </c>
      <c r="F40" s="22">
        <v>114901</v>
      </c>
      <c r="G40" s="22">
        <v>200</v>
      </c>
      <c r="H40" s="20"/>
      <c r="I40" s="33"/>
      <c r="J40" s="33">
        <v>58</v>
      </c>
      <c r="K40" s="33"/>
      <c r="L40" s="105"/>
      <c r="M40" s="61"/>
      <c r="N40" s="61"/>
      <c r="O40" s="61"/>
      <c r="P40" s="61"/>
      <c r="Q40" s="63"/>
      <c r="R40" s="201"/>
      <c r="S40" s="61"/>
      <c r="T40" s="61"/>
    </row>
    <row r="41" spans="1:20" s="9" customFormat="1" x14ac:dyDescent="0.25">
      <c r="A41" s="303"/>
      <c r="B41" s="303"/>
      <c r="C41" s="304"/>
      <c r="D41" s="22">
        <v>903</v>
      </c>
      <c r="E41" s="22">
        <v>409</v>
      </c>
      <c r="F41" s="22">
        <v>110449010</v>
      </c>
      <c r="G41" s="22">
        <v>244</v>
      </c>
      <c r="H41" s="20">
        <v>225</v>
      </c>
      <c r="I41" s="33"/>
      <c r="J41" s="33"/>
      <c r="K41" s="33">
        <v>168.69800000000001</v>
      </c>
      <c r="L41" s="105">
        <v>365.09050999999999</v>
      </c>
      <c r="M41" s="61">
        <v>83.046999999999997</v>
      </c>
      <c r="N41" s="61">
        <v>785.94600000000003</v>
      </c>
      <c r="O41" s="61">
        <v>721.51750000000004</v>
      </c>
      <c r="P41" s="61">
        <v>751.39784999999995</v>
      </c>
      <c r="Q41" s="63">
        <v>8.68</v>
      </c>
      <c r="R41" s="201">
        <v>116.83925000000001</v>
      </c>
      <c r="S41" s="61">
        <v>270</v>
      </c>
      <c r="T41" s="61">
        <v>770</v>
      </c>
    </row>
    <row r="42" spans="1:20" s="9" customFormat="1" x14ac:dyDescent="0.25">
      <c r="A42" s="303"/>
      <c r="B42" s="303"/>
      <c r="C42" s="304"/>
      <c r="D42" s="22">
        <v>903</v>
      </c>
      <c r="E42" s="22">
        <v>409</v>
      </c>
      <c r="F42" s="22">
        <v>110449010</v>
      </c>
      <c r="G42" s="22">
        <v>244</v>
      </c>
      <c r="H42" s="20">
        <v>340</v>
      </c>
      <c r="I42" s="33"/>
      <c r="J42" s="33"/>
      <c r="K42" s="33">
        <v>45</v>
      </c>
      <c r="L42" s="105"/>
      <c r="M42" s="61"/>
      <c r="N42" s="61"/>
      <c r="O42" s="61"/>
      <c r="P42" s="61"/>
      <c r="Q42" s="63"/>
      <c r="R42" s="201"/>
      <c r="S42" s="61"/>
      <c r="T42" s="61"/>
    </row>
    <row r="43" spans="1:20" x14ac:dyDescent="0.25">
      <c r="A43" s="303"/>
      <c r="B43" s="303"/>
      <c r="C43" s="304"/>
      <c r="D43" s="20">
        <v>974</v>
      </c>
      <c r="E43" s="20">
        <v>409</v>
      </c>
      <c r="F43" s="20">
        <v>110449010</v>
      </c>
      <c r="G43" s="20">
        <v>244</v>
      </c>
      <c r="H43" s="20">
        <v>349</v>
      </c>
      <c r="I43" s="33"/>
      <c r="J43" s="33"/>
      <c r="K43" s="33"/>
      <c r="L43" s="105"/>
      <c r="M43" s="61"/>
      <c r="N43" s="61"/>
      <c r="O43" s="61"/>
      <c r="P43" s="61"/>
      <c r="Q43" s="63">
        <v>25</v>
      </c>
      <c r="R43" s="201">
        <v>30</v>
      </c>
      <c r="S43" s="61"/>
      <c r="T43" s="61"/>
    </row>
    <row r="44" spans="1:20" ht="57" x14ac:dyDescent="0.25">
      <c r="A44" s="51" t="s">
        <v>10</v>
      </c>
      <c r="B44" s="51" t="s">
        <v>30</v>
      </c>
      <c r="C44" s="54" t="s">
        <v>64</v>
      </c>
      <c r="D44" s="52">
        <v>903</v>
      </c>
      <c r="E44" s="52" t="s">
        <v>133</v>
      </c>
      <c r="F44" s="52" t="s">
        <v>133</v>
      </c>
      <c r="G44" s="52" t="s">
        <v>133</v>
      </c>
      <c r="H44" s="52"/>
      <c r="I44" s="64">
        <f t="shared" ref="I44:O44" si="3">I45+I47+I55+I56+I63+I65+I66+I69+I73</f>
        <v>891.1</v>
      </c>
      <c r="J44" s="64">
        <f t="shared" si="3"/>
        <v>93.5</v>
      </c>
      <c r="K44" s="64">
        <f t="shared" si="3"/>
        <v>52.6</v>
      </c>
      <c r="L44" s="64">
        <f t="shared" si="3"/>
        <v>5041.5521699999999</v>
      </c>
      <c r="M44" s="64">
        <f t="shared" si="3"/>
        <v>7388.9194000000007</v>
      </c>
      <c r="N44" s="64">
        <f t="shared" si="3"/>
        <v>6664.8771299999999</v>
      </c>
      <c r="O44" s="64">
        <f t="shared" si="3"/>
        <v>24315.24036</v>
      </c>
      <c r="P44" s="60">
        <f>SUM(P45+P47+P55+P56+P63+P65+P66+P69+P70+P71+P73+P74+P75)</f>
        <v>12109.78081</v>
      </c>
      <c r="Q44" s="63">
        <f>Q45+Q47+Q48+Q55+Q56+Q66+Q70+Q71+Q73+Q74+Q75</f>
        <v>31759.336599999999</v>
      </c>
      <c r="R44" s="201">
        <f>SUM(R45+R47+R51+R55+R56+R63+R65+R66+R69+R70+R71+R72+R73+R74+R75)</f>
        <v>21954.799149999999</v>
      </c>
      <c r="S44" s="60">
        <f t="shared" ref="S44:T44" si="4">SUM(S45+S47+S55+S56+S63+S65+S66+S69+S70+S71+S73+S74+S75)</f>
        <v>9231.9333700000007</v>
      </c>
      <c r="T44" s="60">
        <f t="shared" si="4"/>
        <v>9231.9333700000007</v>
      </c>
    </row>
    <row r="45" spans="1:20" ht="157.5" x14ac:dyDescent="0.25">
      <c r="A45" s="35" t="s">
        <v>31</v>
      </c>
      <c r="B45" s="35" t="s">
        <v>32</v>
      </c>
      <c r="C45" s="37" t="s">
        <v>132</v>
      </c>
      <c r="D45" s="20"/>
      <c r="E45" s="20"/>
      <c r="F45" s="20"/>
      <c r="G45" s="20"/>
      <c r="H45" s="20"/>
      <c r="I45" s="33"/>
      <c r="J45" s="33"/>
      <c r="K45" s="33"/>
      <c r="L45" s="105">
        <v>1.87</v>
      </c>
      <c r="M45" s="61">
        <v>0.94</v>
      </c>
      <c r="N45" s="61">
        <v>0.83</v>
      </c>
      <c r="O45" s="61">
        <v>0.83</v>
      </c>
      <c r="P45" s="61">
        <v>0.83</v>
      </c>
      <c r="Q45" s="63"/>
      <c r="R45" s="59"/>
      <c r="S45" s="61"/>
      <c r="T45" s="61"/>
    </row>
    <row r="46" spans="1:20" ht="171" x14ac:dyDescent="0.25">
      <c r="A46" s="35"/>
      <c r="B46" s="35" t="s">
        <v>33</v>
      </c>
      <c r="C46" s="37" t="s">
        <v>134</v>
      </c>
      <c r="D46" s="20"/>
      <c r="E46" s="20">
        <v>120170060</v>
      </c>
      <c r="F46" s="20"/>
      <c r="G46" s="20"/>
      <c r="H46" s="20"/>
      <c r="I46" s="33">
        <v>830</v>
      </c>
      <c r="J46" s="33">
        <v>830</v>
      </c>
      <c r="K46" s="33"/>
      <c r="L46" s="105">
        <f t="shared" si="1"/>
        <v>100</v>
      </c>
      <c r="M46" s="61"/>
      <c r="N46" s="61"/>
      <c r="O46" s="61"/>
      <c r="P46" s="61"/>
      <c r="Q46" s="63"/>
      <c r="R46" s="59"/>
      <c r="S46" s="61"/>
      <c r="T46" s="61"/>
    </row>
    <row r="47" spans="1:20" ht="129" customHeight="1" x14ac:dyDescent="0.25">
      <c r="A47" s="312" t="s">
        <v>34</v>
      </c>
      <c r="B47" s="306" t="s">
        <v>87</v>
      </c>
      <c r="C47" s="310" t="s">
        <v>135</v>
      </c>
      <c r="D47" s="20">
        <v>903</v>
      </c>
      <c r="E47" s="20">
        <v>503</v>
      </c>
      <c r="F47" s="20">
        <v>122937</v>
      </c>
      <c r="G47" s="20">
        <v>200</v>
      </c>
      <c r="H47" s="20"/>
      <c r="I47" s="33">
        <v>31.5</v>
      </c>
      <c r="J47" s="33"/>
      <c r="K47" s="33"/>
      <c r="L47" s="105"/>
      <c r="M47" s="61"/>
      <c r="N47" s="61"/>
      <c r="O47" s="61"/>
      <c r="P47" s="61"/>
      <c r="Q47" s="63"/>
      <c r="R47" s="59"/>
      <c r="S47" s="61"/>
      <c r="T47" s="61"/>
    </row>
    <row r="48" spans="1:20" s="152" customFormat="1" x14ac:dyDescent="0.25">
      <c r="A48" s="313"/>
      <c r="B48" s="308"/>
      <c r="C48" s="311"/>
      <c r="D48" s="20">
        <v>903</v>
      </c>
      <c r="E48" s="20">
        <v>501</v>
      </c>
      <c r="F48" s="20">
        <v>121029380</v>
      </c>
      <c r="G48" s="20">
        <v>200</v>
      </c>
      <c r="H48" s="20"/>
      <c r="I48" s="150"/>
      <c r="J48" s="150"/>
      <c r="K48" s="150"/>
      <c r="L48" s="105"/>
      <c r="M48" s="61"/>
      <c r="N48" s="61"/>
      <c r="O48" s="61"/>
      <c r="P48" s="61"/>
      <c r="Q48" s="63"/>
      <c r="R48" s="59"/>
      <c r="S48" s="61"/>
      <c r="T48" s="61"/>
    </row>
    <row r="49" spans="1:20" x14ac:dyDescent="0.25">
      <c r="A49" s="303" t="s">
        <v>27</v>
      </c>
      <c r="B49" s="303" t="s">
        <v>176</v>
      </c>
      <c r="C49" s="304" t="s">
        <v>135</v>
      </c>
      <c r="D49" s="20">
        <v>903</v>
      </c>
      <c r="E49" s="20">
        <v>502</v>
      </c>
      <c r="F49" s="20">
        <v>124902</v>
      </c>
      <c r="G49" s="20">
        <v>400</v>
      </c>
      <c r="H49" s="20"/>
      <c r="I49" s="33">
        <v>168.6</v>
      </c>
      <c r="J49" s="33">
        <v>0</v>
      </c>
      <c r="K49" s="33"/>
      <c r="L49" s="105"/>
      <c r="M49" s="61"/>
      <c r="N49" s="61"/>
      <c r="O49" s="61"/>
      <c r="P49" s="61"/>
      <c r="Q49" s="63"/>
      <c r="R49" s="59"/>
      <c r="S49" s="61"/>
      <c r="T49" s="61"/>
    </row>
    <row r="50" spans="1:20" x14ac:dyDescent="0.25">
      <c r="A50" s="303"/>
      <c r="B50" s="303"/>
      <c r="C50" s="304"/>
      <c r="D50" s="20">
        <v>903</v>
      </c>
      <c r="E50" s="20">
        <v>502</v>
      </c>
      <c r="F50" s="20">
        <v>124978</v>
      </c>
      <c r="G50" s="20">
        <v>500</v>
      </c>
      <c r="H50" s="20"/>
      <c r="I50" s="33">
        <v>284.8</v>
      </c>
      <c r="J50" s="33">
        <v>0</v>
      </c>
      <c r="K50" s="33"/>
      <c r="L50" s="105"/>
      <c r="M50" s="61"/>
      <c r="N50" s="61"/>
      <c r="O50" s="61"/>
      <c r="P50" s="61"/>
      <c r="Q50" s="63"/>
      <c r="R50" s="59"/>
      <c r="S50" s="61"/>
      <c r="T50" s="61"/>
    </row>
    <row r="51" spans="1:20" s="10" customFormat="1" x14ac:dyDescent="0.25">
      <c r="A51" s="303"/>
      <c r="B51" s="303"/>
      <c r="C51" s="304"/>
      <c r="D51" s="20">
        <v>903</v>
      </c>
      <c r="E51" s="20">
        <v>1003</v>
      </c>
      <c r="F51" s="20">
        <v>120310250</v>
      </c>
      <c r="G51" s="20">
        <v>313</v>
      </c>
      <c r="H51" s="20">
        <v>262</v>
      </c>
      <c r="I51" s="33">
        <v>120.2</v>
      </c>
      <c r="J51" s="33">
        <v>76.3</v>
      </c>
      <c r="K51" s="33">
        <v>47.5</v>
      </c>
      <c r="L51" s="105">
        <v>1.583</v>
      </c>
      <c r="M51" s="61"/>
      <c r="N51" s="61"/>
      <c r="O51" s="61"/>
      <c r="P51" s="61">
        <v>43</v>
      </c>
      <c r="Q51" s="63">
        <v>15.14</v>
      </c>
      <c r="R51" s="59">
        <v>9.2070000000000007</v>
      </c>
      <c r="S51" s="61">
        <v>9.2070000000000007</v>
      </c>
      <c r="T51" s="61">
        <v>9.2070000000000007</v>
      </c>
    </row>
    <row r="52" spans="1:20" s="10" customFormat="1" x14ac:dyDescent="0.25">
      <c r="A52" s="303"/>
      <c r="B52" s="303"/>
      <c r="C52" s="304"/>
      <c r="D52" s="20">
        <v>903</v>
      </c>
      <c r="E52" s="20">
        <v>1003</v>
      </c>
      <c r="F52" s="20">
        <v>120310310</v>
      </c>
      <c r="G52" s="20">
        <v>313</v>
      </c>
      <c r="H52" s="20">
        <v>262</v>
      </c>
      <c r="I52" s="33">
        <v>12</v>
      </c>
      <c r="J52" s="33">
        <v>6.2</v>
      </c>
      <c r="K52" s="33">
        <v>3.6</v>
      </c>
      <c r="L52" s="105">
        <v>1.1659999999999999</v>
      </c>
      <c r="M52" s="61"/>
      <c r="N52" s="61"/>
      <c r="O52" s="61"/>
      <c r="P52" s="61"/>
      <c r="Q52" s="63"/>
      <c r="R52" s="59"/>
      <c r="S52" s="61"/>
      <c r="T52" s="61"/>
    </row>
    <row r="53" spans="1:20" s="10" customFormat="1" x14ac:dyDescent="0.25">
      <c r="A53" s="303"/>
      <c r="B53" s="303"/>
      <c r="C53" s="304"/>
      <c r="D53" s="20">
        <v>903</v>
      </c>
      <c r="E53" s="20">
        <v>412</v>
      </c>
      <c r="F53" s="20">
        <v>120170060</v>
      </c>
      <c r="G53" s="20">
        <v>244</v>
      </c>
      <c r="H53" s="20">
        <v>340</v>
      </c>
      <c r="I53" s="33"/>
      <c r="J53" s="33"/>
      <c r="K53" s="33">
        <v>1.5</v>
      </c>
      <c r="L53" s="105"/>
      <c r="M53" s="61"/>
      <c r="N53" s="61"/>
      <c r="O53" s="61"/>
      <c r="P53" s="61"/>
      <c r="Q53" s="63"/>
      <c r="R53" s="59"/>
      <c r="S53" s="61"/>
      <c r="T53" s="61"/>
    </row>
    <row r="54" spans="1:20" s="10" customFormat="1" x14ac:dyDescent="0.25">
      <c r="A54" s="303"/>
      <c r="B54" s="303"/>
      <c r="C54" s="304"/>
      <c r="D54" s="20"/>
      <c r="E54" s="20"/>
      <c r="F54" s="20">
        <v>120329430</v>
      </c>
      <c r="G54" s="20">
        <v>244</v>
      </c>
      <c r="H54" s="20"/>
      <c r="I54" s="33"/>
      <c r="J54" s="33"/>
      <c r="K54" s="33"/>
      <c r="L54" s="105"/>
      <c r="M54" s="61"/>
      <c r="N54" s="61"/>
      <c r="O54" s="61">
        <v>59.494570000000003</v>
      </c>
      <c r="P54" s="61">
        <v>35.058759999999999</v>
      </c>
      <c r="Q54" s="63"/>
      <c r="R54" s="59"/>
      <c r="S54" s="61"/>
      <c r="T54" s="61"/>
    </row>
    <row r="55" spans="1:20" s="10" customFormat="1" x14ac:dyDescent="0.25">
      <c r="A55" s="303"/>
      <c r="B55" s="303"/>
      <c r="C55" s="304"/>
      <c r="D55" s="292" t="s">
        <v>129</v>
      </c>
      <c r="E55" s="292"/>
      <c r="F55" s="292"/>
      <c r="G55" s="292"/>
      <c r="H55" s="20"/>
      <c r="I55" s="33">
        <v>585.6</v>
      </c>
      <c r="J55" s="33">
        <v>82.5</v>
      </c>
      <c r="K55" s="33">
        <v>52.6</v>
      </c>
      <c r="L55" s="105">
        <v>1.7490000000000001</v>
      </c>
      <c r="M55" s="61"/>
      <c r="N55" s="61"/>
      <c r="O55" s="61">
        <v>59.494570000000003</v>
      </c>
      <c r="P55" s="61">
        <v>78.058760000000007</v>
      </c>
      <c r="Q55" s="63">
        <v>15.14</v>
      </c>
      <c r="R55" s="59">
        <v>62.823059999999998</v>
      </c>
      <c r="S55" s="61">
        <f t="shared" ref="S55:T55" si="5">S51</f>
        <v>9.2070000000000007</v>
      </c>
      <c r="T55" s="61">
        <f t="shared" si="5"/>
        <v>9.2070000000000007</v>
      </c>
    </row>
    <row r="56" spans="1:20" ht="28.5" x14ac:dyDescent="0.25">
      <c r="A56" s="303" t="s">
        <v>35</v>
      </c>
      <c r="B56" s="35" t="s">
        <v>78</v>
      </c>
      <c r="C56" s="304" t="s">
        <v>135</v>
      </c>
      <c r="D56" s="20" t="s">
        <v>149</v>
      </c>
      <c r="E56" s="20">
        <v>502</v>
      </c>
      <c r="F56" s="20">
        <v>120400000</v>
      </c>
      <c r="G56" s="20">
        <v>400</v>
      </c>
      <c r="H56" s="20"/>
      <c r="I56" s="33">
        <v>274</v>
      </c>
      <c r="J56" s="33">
        <v>11</v>
      </c>
      <c r="K56" s="33"/>
      <c r="L56" s="105"/>
      <c r="M56" s="61">
        <v>185.00899999999999</v>
      </c>
      <c r="N56" s="61">
        <v>23.5794</v>
      </c>
      <c r="O56" s="61">
        <v>3193.34258</v>
      </c>
      <c r="P56" s="61">
        <v>1379.7130500000001</v>
      </c>
      <c r="Q56" s="63">
        <f>SUM(Q57:Q62)</f>
        <v>15520.181</v>
      </c>
      <c r="R56" s="59">
        <v>7746.42</v>
      </c>
      <c r="S56" s="61"/>
      <c r="T56" s="61"/>
    </row>
    <row r="57" spans="1:20" x14ac:dyDescent="0.25">
      <c r="A57" s="303"/>
      <c r="B57" s="303" t="s">
        <v>136</v>
      </c>
      <c r="C57" s="304"/>
      <c r="D57" s="20">
        <v>903</v>
      </c>
      <c r="E57" s="20">
        <v>502</v>
      </c>
      <c r="F57" s="20">
        <v>124902</v>
      </c>
      <c r="G57" s="20">
        <v>400</v>
      </c>
      <c r="H57" s="20"/>
      <c r="I57" s="33">
        <v>274</v>
      </c>
      <c r="J57" s="33">
        <v>11</v>
      </c>
      <c r="K57" s="33"/>
      <c r="L57" s="105"/>
      <c r="M57" s="61"/>
      <c r="N57" s="61"/>
      <c r="O57" s="61"/>
      <c r="P57" s="61"/>
      <c r="Q57" s="63"/>
      <c r="R57" s="59"/>
      <c r="S57" s="61"/>
      <c r="T57" s="61"/>
    </row>
    <row r="58" spans="1:20" s="10" customFormat="1" x14ac:dyDescent="0.25">
      <c r="A58" s="303"/>
      <c r="B58" s="303"/>
      <c r="C58" s="304"/>
      <c r="D58" s="20">
        <v>903</v>
      </c>
      <c r="E58" s="20">
        <v>502</v>
      </c>
      <c r="F58" s="20">
        <v>120429120</v>
      </c>
      <c r="G58" s="20">
        <v>0</v>
      </c>
      <c r="H58" s="20"/>
      <c r="I58" s="33"/>
      <c r="J58" s="33"/>
      <c r="K58" s="33"/>
      <c r="L58" s="105"/>
      <c r="M58" s="61"/>
      <c r="N58" s="61"/>
      <c r="O58" s="61">
        <v>1872.922</v>
      </c>
      <c r="P58" s="61"/>
      <c r="Q58" s="63">
        <v>11175.181</v>
      </c>
      <c r="R58" s="59"/>
      <c r="S58" s="61"/>
      <c r="T58" s="61"/>
    </row>
    <row r="59" spans="1:20" s="10" customFormat="1" x14ac:dyDescent="0.25">
      <c r="A59" s="303"/>
      <c r="B59" s="303"/>
      <c r="C59" s="304"/>
      <c r="D59" s="20"/>
      <c r="E59" s="20"/>
      <c r="F59" s="20">
        <v>120449020</v>
      </c>
      <c r="G59" s="20"/>
      <c r="H59" s="20"/>
      <c r="I59" s="33"/>
      <c r="J59" s="33"/>
      <c r="K59" s="33"/>
      <c r="L59" s="105"/>
      <c r="M59" s="61"/>
      <c r="N59" s="61"/>
      <c r="O59" s="61">
        <v>1320.42058</v>
      </c>
      <c r="P59" s="61">
        <v>1138.1265699999999</v>
      </c>
      <c r="Q59" s="63"/>
      <c r="R59" s="59"/>
      <c r="S59" s="61"/>
      <c r="T59" s="61"/>
    </row>
    <row r="60" spans="1:20" s="23" customFormat="1" x14ac:dyDescent="0.25">
      <c r="A60" s="303"/>
      <c r="B60" s="303"/>
      <c r="C60" s="304"/>
      <c r="D60" s="20">
        <v>903</v>
      </c>
      <c r="E60" s="20">
        <v>113</v>
      </c>
      <c r="F60" s="20">
        <v>120455490</v>
      </c>
      <c r="G60" s="20">
        <v>243</v>
      </c>
      <c r="H60" s="20">
        <v>0</v>
      </c>
      <c r="I60" s="33"/>
      <c r="J60" s="33"/>
      <c r="K60" s="33"/>
      <c r="L60" s="105"/>
      <c r="M60" s="61"/>
      <c r="N60" s="61"/>
      <c r="O60" s="61"/>
      <c r="P60" s="61">
        <v>241.58647999999999</v>
      </c>
      <c r="Q60" s="63">
        <v>3780.1914999999999</v>
      </c>
      <c r="R60" s="59"/>
      <c r="S60" s="61"/>
      <c r="T60" s="61"/>
    </row>
    <row r="61" spans="1:20" s="152" customFormat="1" x14ac:dyDescent="0.25">
      <c r="A61" s="303"/>
      <c r="B61" s="303"/>
      <c r="C61" s="304"/>
      <c r="D61" s="20">
        <v>903</v>
      </c>
      <c r="E61" s="20">
        <v>113</v>
      </c>
      <c r="F61" s="20">
        <v>120455490</v>
      </c>
      <c r="G61" s="20">
        <v>414</v>
      </c>
      <c r="H61" s="20"/>
      <c r="I61" s="150"/>
      <c r="J61" s="150"/>
      <c r="K61" s="150"/>
      <c r="L61" s="105"/>
      <c r="M61" s="61"/>
      <c r="N61" s="61"/>
      <c r="O61" s="61"/>
      <c r="P61" s="61"/>
      <c r="Q61" s="63">
        <v>419.80849999999998</v>
      </c>
      <c r="R61" s="59"/>
      <c r="S61" s="61"/>
      <c r="T61" s="61"/>
    </row>
    <row r="62" spans="1:20" s="10" customFormat="1" x14ac:dyDescent="0.25">
      <c r="A62" s="303"/>
      <c r="B62" s="303"/>
      <c r="C62" s="304"/>
      <c r="D62" s="106">
        <v>903</v>
      </c>
      <c r="E62" s="106">
        <v>502</v>
      </c>
      <c r="F62" s="106">
        <v>12042943</v>
      </c>
      <c r="G62" s="106">
        <v>244</v>
      </c>
      <c r="H62" s="97"/>
      <c r="I62" s="97"/>
      <c r="J62" s="97"/>
      <c r="K62" s="97"/>
      <c r="L62" s="97"/>
      <c r="M62" s="97"/>
      <c r="N62" s="97"/>
      <c r="O62" s="97"/>
      <c r="P62" s="97"/>
      <c r="Q62" s="63">
        <v>145</v>
      </c>
      <c r="R62" s="189"/>
      <c r="S62" s="97"/>
      <c r="T62" s="97"/>
    </row>
    <row r="63" spans="1:20" ht="42.75" x14ac:dyDescent="0.25">
      <c r="A63" s="303" t="s">
        <v>36</v>
      </c>
      <c r="B63" s="35" t="s">
        <v>137</v>
      </c>
      <c r="C63" s="304" t="s">
        <v>135</v>
      </c>
      <c r="D63" s="288" t="s">
        <v>129</v>
      </c>
      <c r="E63" s="288"/>
      <c r="F63" s="288"/>
      <c r="G63" s="20"/>
      <c r="H63" s="20"/>
      <c r="I63" s="33"/>
      <c r="J63" s="33"/>
      <c r="K63" s="33"/>
      <c r="L63" s="105">
        <v>5037.9331700000002</v>
      </c>
      <c r="M63" s="61">
        <v>172.20400000000001</v>
      </c>
      <c r="N63" s="61">
        <v>50.814999999999998</v>
      </c>
      <c r="O63" s="61"/>
      <c r="P63" s="61"/>
      <c r="Q63" s="63"/>
      <c r="R63" s="59"/>
      <c r="S63" s="61"/>
      <c r="T63" s="61"/>
    </row>
    <row r="64" spans="1:20" s="10" customFormat="1" ht="42.75" x14ac:dyDescent="0.25">
      <c r="A64" s="303"/>
      <c r="B64" s="35" t="s">
        <v>138</v>
      </c>
      <c r="C64" s="304"/>
      <c r="D64" s="20"/>
      <c r="E64" s="20"/>
      <c r="F64" s="20">
        <v>120549020</v>
      </c>
      <c r="G64" s="20"/>
      <c r="H64" s="20"/>
      <c r="I64" s="33"/>
      <c r="J64" s="33"/>
      <c r="K64" s="33"/>
      <c r="L64" s="105">
        <v>5037.9331700000002</v>
      </c>
      <c r="M64" s="61">
        <v>172.20400000000001</v>
      </c>
      <c r="N64" s="61">
        <v>50.814999999999998</v>
      </c>
      <c r="O64" s="61"/>
      <c r="P64" s="61"/>
      <c r="Q64" s="63"/>
      <c r="R64" s="59"/>
      <c r="S64" s="61"/>
      <c r="T64" s="61"/>
    </row>
    <row r="65" spans="1:20" ht="28.5" x14ac:dyDescent="0.25">
      <c r="A65" s="35" t="s">
        <v>15</v>
      </c>
      <c r="B65" s="35" t="s">
        <v>16</v>
      </c>
      <c r="C65" s="37"/>
      <c r="D65" s="20"/>
      <c r="E65" s="20"/>
      <c r="F65" s="20"/>
      <c r="G65" s="20"/>
      <c r="H65" s="20"/>
      <c r="I65" s="33">
        <v>0</v>
      </c>
      <c r="J65" s="33">
        <v>0</v>
      </c>
      <c r="K65" s="33"/>
      <c r="L65" s="105"/>
      <c r="M65" s="61"/>
      <c r="N65" s="61"/>
      <c r="O65" s="61"/>
      <c r="P65" s="61"/>
      <c r="Q65" s="63"/>
      <c r="R65" s="59"/>
      <c r="S65" s="61"/>
      <c r="T65" s="61"/>
    </row>
    <row r="66" spans="1:20" ht="42.75" x14ac:dyDescent="0.25">
      <c r="A66" s="113" t="s">
        <v>17</v>
      </c>
      <c r="B66" s="35" t="s">
        <v>81</v>
      </c>
      <c r="C66" s="37" t="s">
        <v>139</v>
      </c>
      <c r="D66" s="288" t="s">
        <v>129</v>
      </c>
      <c r="E66" s="288"/>
      <c r="F66" s="20">
        <v>120700000</v>
      </c>
      <c r="G66" s="20"/>
      <c r="H66" s="20"/>
      <c r="I66" s="33"/>
      <c r="J66" s="33"/>
      <c r="K66" s="33"/>
      <c r="L66" s="105"/>
      <c r="M66" s="61">
        <v>7030.7664000000004</v>
      </c>
      <c r="N66" s="61">
        <v>6589.6527299999998</v>
      </c>
      <c r="O66" s="61">
        <v>6548.5720700000002</v>
      </c>
      <c r="P66" s="61">
        <v>6583.4</v>
      </c>
      <c r="Q66" s="63">
        <f>Q67+Q68</f>
        <v>7844.62</v>
      </c>
      <c r="R66" s="201">
        <f>SUM(R67:R68)</f>
        <v>10247.60708</v>
      </c>
      <c r="S66" s="63">
        <f t="shared" ref="S66:T66" si="6">SUM(S67:S68)</f>
        <v>9222.7263700000003</v>
      </c>
      <c r="T66" s="63">
        <f t="shared" si="6"/>
        <v>9222.7263700000003</v>
      </c>
    </row>
    <row r="67" spans="1:20" s="10" customFormat="1" ht="128.25" x14ac:dyDescent="0.25">
      <c r="A67" s="114"/>
      <c r="B67" s="35" t="s">
        <v>188</v>
      </c>
      <c r="C67" s="37" t="s">
        <v>139</v>
      </c>
      <c r="D67" s="20">
        <v>903</v>
      </c>
      <c r="E67" s="20">
        <v>502</v>
      </c>
      <c r="F67" s="20">
        <v>230727410</v>
      </c>
      <c r="G67" s="20"/>
      <c r="H67" s="20"/>
      <c r="I67" s="33">
        <v>0</v>
      </c>
      <c r="J67" s="33">
        <v>0</v>
      </c>
      <c r="K67" s="33">
        <v>0</v>
      </c>
      <c r="L67" s="105">
        <v>0</v>
      </c>
      <c r="M67" s="61"/>
      <c r="N67" s="61">
        <v>6226.6080000000002</v>
      </c>
      <c r="O67" s="61">
        <v>6589.6527299999998</v>
      </c>
      <c r="P67" s="61">
        <v>6583.4</v>
      </c>
      <c r="Q67" s="63">
        <v>6565.87</v>
      </c>
      <c r="R67" s="201">
        <v>6613.11708</v>
      </c>
      <c r="S67" s="61">
        <v>5951.7453699999996</v>
      </c>
      <c r="T67" s="61">
        <v>5951.7453699999996</v>
      </c>
    </row>
    <row r="68" spans="1:20" s="10" customFormat="1" ht="156.75" x14ac:dyDescent="0.25">
      <c r="A68" s="115"/>
      <c r="B68" s="35" t="s">
        <v>187</v>
      </c>
      <c r="C68" s="37" t="s">
        <v>139</v>
      </c>
      <c r="D68" s="20">
        <v>903</v>
      </c>
      <c r="E68" s="20">
        <v>502</v>
      </c>
      <c r="F68" s="20">
        <v>120727000</v>
      </c>
      <c r="G68" s="20">
        <v>811</v>
      </c>
      <c r="H68" s="20"/>
      <c r="I68" s="33"/>
      <c r="J68" s="33"/>
      <c r="K68" s="33"/>
      <c r="L68" s="105"/>
      <c r="M68" s="61">
        <v>804.15790000000004</v>
      </c>
      <c r="N68" s="61"/>
      <c r="O68" s="61"/>
      <c r="P68" s="61"/>
      <c r="Q68" s="63">
        <v>1278.75</v>
      </c>
      <c r="R68" s="59">
        <v>3634.49</v>
      </c>
      <c r="S68" s="61">
        <v>3270.9810000000002</v>
      </c>
      <c r="T68" s="61">
        <v>3270.9810000000002</v>
      </c>
    </row>
    <row r="69" spans="1:20" ht="33.75" customHeight="1" x14ac:dyDescent="0.25">
      <c r="A69" s="306" t="s">
        <v>18</v>
      </c>
      <c r="B69" s="306" t="s">
        <v>108</v>
      </c>
      <c r="C69" s="310" t="s">
        <v>131</v>
      </c>
      <c r="D69" s="20">
        <v>903</v>
      </c>
      <c r="E69" s="20">
        <v>502</v>
      </c>
      <c r="F69" s="20" t="s">
        <v>103</v>
      </c>
      <c r="G69" s="20">
        <v>244</v>
      </c>
      <c r="H69" s="20"/>
      <c r="I69" s="33"/>
      <c r="J69" s="33"/>
      <c r="K69" s="33"/>
      <c r="L69" s="105"/>
      <c r="M69" s="61"/>
      <c r="N69" s="61"/>
      <c r="O69" s="61">
        <v>14513.00114</v>
      </c>
      <c r="P69" s="61"/>
      <c r="Q69" s="63"/>
      <c r="R69" s="59"/>
      <c r="S69" s="61"/>
      <c r="T69" s="61"/>
    </row>
    <row r="70" spans="1:20" s="32" customFormat="1" ht="33.75" customHeight="1" x14ac:dyDescent="0.25">
      <c r="A70" s="314"/>
      <c r="B70" s="314"/>
      <c r="C70" s="318"/>
      <c r="D70" s="20">
        <v>903</v>
      </c>
      <c r="E70" s="20">
        <v>502</v>
      </c>
      <c r="F70" s="20">
        <v>120829620</v>
      </c>
      <c r="G70" s="20">
        <v>244</v>
      </c>
      <c r="H70" s="20">
        <v>0</v>
      </c>
      <c r="I70" s="33"/>
      <c r="J70" s="33"/>
      <c r="K70" s="33"/>
      <c r="L70" s="105"/>
      <c r="M70" s="61"/>
      <c r="N70" s="61"/>
      <c r="O70" s="61"/>
      <c r="P70" s="61"/>
      <c r="Q70" s="63">
        <v>8065.5749999999998</v>
      </c>
      <c r="R70" s="59"/>
      <c r="S70" s="61"/>
      <c r="T70" s="61"/>
    </row>
    <row r="71" spans="1:20" s="152" customFormat="1" ht="71.25" customHeight="1" x14ac:dyDescent="0.25">
      <c r="A71" s="314"/>
      <c r="B71" s="314"/>
      <c r="C71" s="318"/>
      <c r="D71" s="20">
        <v>903</v>
      </c>
      <c r="E71" s="20">
        <v>502</v>
      </c>
      <c r="F71" s="20">
        <v>120829620</v>
      </c>
      <c r="G71" s="20">
        <v>414</v>
      </c>
      <c r="H71" s="20"/>
      <c r="I71" s="150"/>
      <c r="J71" s="150"/>
      <c r="K71" s="150"/>
      <c r="L71" s="105"/>
      <c r="M71" s="61"/>
      <c r="N71" s="61"/>
      <c r="O71" s="61"/>
      <c r="P71" s="61">
        <v>3977.4850000000001</v>
      </c>
      <c r="Q71" s="63"/>
      <c r="R71" s="59">
        <v>145.52485999999999</v>
      </c>
      <c r="S71" s="61">
        <v>0</v>
      </c>
      <c r="T71" s="61">
        <v>0</v>
      </c>
    </row>
    <row r="72" spans="1:20" s="185" customFormat="1" ht="71.25" customHeight="1" x14ac:dyDescent="0.25">
      <c r="A72" s="308"/>
      <c r="B72" s="308"/>
      <c r="C72" s="311"/>
      <c r="D72" s="20">
        <v>903</v>
      </c>
      <c r="E72" s="20">
        <v>502</v>
      </c>
      <c r="F72" s="20" t="s">
        <v>271</v>
      </c>
      <c r="G72" s="20">
        <v>243</v>
      </c>
      <c r="H72" s="20"/>
      <c r="I72" s="184"/>
      <c r="J72" s="184"/>
      <c r="K72" s="184"/>
      <c r="L72" s="105"/>
      <c r="M72" s="61"/>
      <c r="N72" s="61"/>
      <c r="O72" s="61"/>
      <c r="P72" s="61"/>
      <c r="Q72" s="63"/>
      <c r="R72" s="59">
        <v>3569.9920000000002</v>
      </c>
      <c r="S72" s="61"/>
      <c r="T72" s="61"/>
    </row>
    <row r="73" spans="1:20" ht="129" x14ac:dyDescent="0.25">
      <c r="A73" s="35" t="s">
        <v>19</v>
      </c>
      <c r="B73" s="35" t="s">
        <v>20</v>
      </c>
      <c r="C73" s="37" t="s">
        <v>131</v>
      </c>
      <c r="D73" s="20"/>
      <c r="E73" s="20"/>
      <c r="F73" s="20">
        <v>120900000</v>
      </c>
      <c r="G73" s="20"/>
      <c r="H73" s="20"/>
      <c r="I73" s="33"/>
      <c r="J73" s="33"/>
      <c r="K73" s="33"/>
      <c r="L73" s="105"/>
      <c r="M73" s="61"/>
      <c r="N73" s="61"/>
      <c r="O73" s="61"/>
      <c r="P73" s="61">
        <v>90.293999999999997</v>
      </c>
      <c r="Q73" s="63">
        <v>0</v>
      </c>
      <c r="R73" s="59"/>
      <c r="S73" s="61"/>
      <c r="T73" s="61"/>
    </row>
    <row r="74" spans="1:20" s="32" customFormat="1" ht="28.5" x14ac:dyDescent="0.25">
      <c r="A74" s="35" t="s">
        <v>189</v>
      </c>
      <c r="B74" s="35" t="s">
        <v>186</v>
      </c>
      <c r="C74" s="37"/>
      <c r="D74" s="20">
        <v>903</v>
      </c>
      <c r="E74" s="20">
        <v>501</v>
      </c>
      <c r="F74" s="20">
        <v>121029380</v>
      </c>
      <c r="G74" s="20">
        <v>244</v>
      </c>
      <c r="H74" s="20"/>
      <c r="I74" s="33"/>
      <c r="J74" s="33"/>
      <c r="K74" s="33"/>
      <c r="L74" s="105"/>
      <c r="M74" s="61"/>
      <c r="N74" s="61"/>
      <c r="O74" s="61"/>
      <c r="P74" s="61"/>
      <c r="Q74" s="63">
        <v>313.82060000000001</v>
      </c>
      <c r="R74" s="59">
        <v>173.22515000000001</v>
      </c>
      <c r="S74" s="61">
        <v>0</v>
      </c>
      <c r="T74" s="61">
        <v>0</v>
      </c>
    </row>
    <row r="75" spans="1:20" s="32" customFormat="1" ht="28.5" x14ac:dyDescent="0.25">
      <c r="A75" s="35" t="s">
        <v>190</v>
      </c>
      <c r="B75" s="35" t="s">
        <v>185</v>
      </c>
      <c r="C75" s="37"/>
      <c r="D75" s="20">
        <v>903</v>
      </c>
      <c r="E75" s="20"/>
      <c r="F75" s="20">
        <v>1211000000</v>
      </c>
      <c r="G75" s="20"/>
      <c r="H75" s="20"/>
      <c r="I75" s="33"/>
      <c r="J75" s="33"/>
      <c r="K75" s="33"/>
      <c r="L75" s="105"/>
      <c r="M75" s="61"/>
      <c r="N75" s="61"/>
      <c r="O75" s="61"/>
      <c r="P75" s="61"/>
      <c r="Q75" s="63">
        <v>0</v>
      </c>
      <c r="R75" s="59"/>
      <c r="S75" s="61"/>
      <c r="T75" s="61"/>
    </row>
    <row r="76" spans="1:20" ht="28.5" x14ac:dyDescent="0.25">
      <c r="A76" s="51" t="s">
        <v>21</v>
      </c>
      <c r="B76" s="51" t="s">
        <v>37</v>
      </c>
      <c r="C76" s="55" t="s">
        <v>64</v>
      </c>
      <c r="D76" s="52"/>
      <c r="E76" s="52"/>
      <c r="F76" s="52"/>
      <c r="G76" s="52"/>
      <c r="H76" s="52"/>
      <c r="I76" s="64">
        <v>0</v>
      </c>
      <c r="J76" s="64">
        <v>0</v>
      </c>
      <c r="K76" s="64"/>
      <c r="L76" s="107"/>
      <c r="M76" s="60"/>
      <c r="N76" s="60"/>
      <c r="O76" s="60">
        <f>O77+O78+O79</f>
        <v>38568.513989999999</v>
      </c>
      <c r="P76" s="60">
        <f t="shared" ref="P76:T76" si="7">P77+P78+P79</f>
        <v>0</v>
      </c>
      <c r="Q76" s="63">
        <f t="shared" si="7"/>
        <v>0</v>
      </c>
      <c r="R76" s="59">
        <f t="shared" si="7"/>
        <v>0</v>
      </c>
      <c r="S76" s="60">
        <f t="shared" si="7"/>
        <v>0</v>
      </c>
      <c r="T76" s="60">
        <f t="shared" si="7"/>
        <v>0</v>
      </c>
    </row>
    <row r="77" spans="1:20" ht="57" x14ac:dyDescent="0.25">
      <c r="A77" s="35" t="s">
        <v>38</v>
      </c>
      <c r="B77" s="35" t="s">
        <v>39</v>
      </c>
      <c r="C77" s="20"/>
      <c r="D77" s="20">
        <v>903</v>
      </c>
      <c r="E77" s="20"/>
      <c r="F77" s="20" t="s">
        <v>104</v>
      </c>
      <c r="G77" s="20">
        <v>300</v>
      </c>
      <c r="H77" s="20">
        <v>1003</v>
      </c>
      <c r="I77" s="33">
        <v>0</v>
      </c>
      <c r="J77" s="33">
        <v>0</v>
      </c>
      <c r="K77" s="33"/>
      <c r="L77" s="105"/>
      <c r="M77" s="61"/>
      <c r="N77" s="61"/>
      <c r="O77" s="61">
        <v>1673.97173</v>
      </c>
      <c r="P77" s="61"/>
      <c r="Q77" s="63"/>
      <c r="R77" s="59"/>
      <c r="S77" s="61"/>
      <c r="T77" s="61"/>
    </row>
    <row r="78" spans="1:20" ht="71.25" x14ac:dyDescent="0.25">
      <c r="A78" s="35" t="s">
        <v>34</v>
      </c>
      <c r="B78" s="35" t="s">
        <v>40</v>
      </c>
      <c r="C78" s="20"/>
      <c r="D78" s="20"/>
      <c r="E78" s="20"/>
      <c r="F78" s="20"/>
      <c r="G78" s="20">
        <v>400</v>
      </c>
      <c r="H78" s="20"/>
      <c r="I78" s="33">
        <v>0</v>
      </c>
      <c r="J78" s="33">
        <v>0</v>
      </c>
      <c r="K78" s="33"/>
      <c r="L78" s="105"/>
      <c r="M78" s="61"/>
      <c r="N78" s="61"/>
      <c r="O78" s="61">
        <v>8906.4907999999996</v>
      </c>
      <c r="P78" s="61"/>
      <c r="Q78" s="63"/>
      <c r="R78" s="59"/>
      <c r="S78" s="61"/>
      <c r="T78" s="61"/>
    </row>
    <row r="79" spans="1:20" ht="42.75" x14ac:dyDescent="0.25">
      <c r="A79" s="35" t="s">
        <v>41</v>
      </c>
      <c r="B79" s="35" t="s">
        <v>42</v>
      </c>
      <c r="C79" s="20"/>
      <c r="D79" s="20"/>
      <c r="E79" s="20"/>
      <c r="F79" s="20" t="s">
        <v>105</v>
      </c>
      <c r="G79" s="20">
        <v>400</v>
      </c>
      <c r="H79" s="20"/>
      <c r="I79" s="33">
        <v>0</v>
      </c>
      <c r="J79" s="33">
        <v>0</v>
      </c>
      <c r="K79" s="33"/>
      <c r="L79" s="105"/>
      <c r="M79" s="61"/>
      <c r="N79" s="61"/>
      <c r="O79" s="61">
        <v>27988.051459999999</v>
      </c>
      <c r="P79" s="61"/>
      <c r="Q79" s="63"/>
      <c r="R79" s="59"/>
      <c r="S79" s="61"/>
      <c r="T79" s="61"/>
    </row>
    <row r="80" spans="1:20" ht="36.75" customHeight="1" x14ac:dyDescent="0.25">
      <c r="A80" s="51" t="s">
        <v>21</v>
      </c>
      <c r="B80" s="51" t="s">
        <v>22</v>
      </c>
      <c r="C80" s="52" t="s">
        <v>64</v>
      </c>
      <c r="D80" s="52">
        <v>903</v>
      </c>
      <c r="E80" s="52" t="s">
        <v>133</v>
      </c>
      <c r="F80" s="52" t="s">
        <v>133</v>
      </c>
      <c r="G80" s="52" t="s">
        <v>133</v>
      </c>
      <c r="H80" s="52"/>
      <c r="I80" s="64">
        <v>0</v>
      </c>
      <c r="J80" s="64">
        <v>0</v>
      </c>
      <c r="K80" s="64"/>
      <c r="L80" s="107">
        <v>0</v>
      </c>
      <c r="M80" s="60"/>
      <c r="N80" s="60"/>
      <c r="O80" s="60">
        <f>O81+O82+O83+O84</f>
        <v>0</v>
      </c>
      <c r="P80" s="60">
        <f t="shared" ref="P80:T80" si="8">P81+P82+P83+P84</f>
        <v>0</v>
      </c>
      <c r="Q80" s="63">
        <f t="shared" si="8"/>
        <v>0</v>
      </c>
      <c r="R80" s="59">
        <f t="shared" si="8"/>
        <v>0</v>
      </c>
      <c r="S80" s="60">
        <f t="shared" si="8"/>
        <v>0</v>
      </c>
      <c r="T80" s="60">
        <f t="shared" si="8"/>
        <v>0</v>
      </c>
    </row>
    <row r="81" spans="1:20" ht="114" x14ac:dyDescent="0.25">
      <c r="A81" s="35" t="s">
        <v>43</v>
      </c>
      <c r="B81" s="35" t="s">
        <v>44</v>
      </c>
      <c r="C81" s="20"/>
      <c r="D81" s="20"/>
      <c r="E81" s="20"/>
      <c r="F81" s="20"/>
      <c r="G81" s="20"/>
      <c r="H81" s="20"/>
      <c r="I81" s="33">
        <v>0</v>
      </c>
      <c r="J81" s="33">
        <v>0</v>
      </c>
      <c r="K81" s="33"/>
      <c r="L81" s="105">
        <v>0</v>
      </c>
      <c r="M81" s="61"/>
      <c r="N81" s="61"/>
      <c r="O81" s="61"/>
      <c r="P81" s="61"/>
      <c r="Q81" s="63"/>
      <c r="R81" s="59"/>
      <c r="S81" s="61"/>
      <c r="T81" s="61"/>
    </row>
    <row r="82" spans="1:20" ht="85.5" x14ac:dyDescent="0.25">
      <c r="A82" s="35" t="s">
        <v>34</v>
      </c>
      <c r="B82" s="35" t="s">
        <v>45</v>
      </c>
      <c r="C82" s="20"/>
      <c r="D82" s="20"/>
      <c r="E82" s="20"/>
      <c r="F82" s="20"/>
      <c r="G82" s="20"/>
      <c r="H82" s="20"/>
      <c r="I82" s="33">
        <v>0</v>
      </c>
      <c r="J82" s="33">
        <v>0</v>
      </c>
      <c r="K82" s="33"/>
      <c r="L82" s="105">
        <v>0</v>
      </c>
      <c r="M82" s="61"/>
      <c r="N82" s="61"/>
      <c r="O82" s="61"/>
      <c r="P82" s="61"/>
      <c r="Q82" s="63"/>
      <c r="R82" s="59"/>
      <c r="S82" s="61"/>
      <c r="T82" s="61"/>
    </row>
    <row r="83" spans="1:20" ht="57" x14ac:dyDescent="0.25">
      <c r="A83" s="35" t="s">
        <v>27</v>
      </c>
      <c r="B83" s="35" t="s">
        <v>46</v>
      </c>
      <c r="C83" s="20"/>
      <c r="D83" s="20"/>
      <c r="E83" s="20"/>
      <c r="F83" s="20"/>
      <c r="G83" s="20"/>
      <c r="H83" s="20"/>
      <c r="I83" s="33">
        <v>0</v>
      </c>
      <c r="J83" s="33">
        <v>0</v>
      </c>
      <c r="K83" s="33"/>
      <c r="L83" s="105">
        <v>0</v>
      </c>
      <c r="M83" s="61"/>
      <c r="N83" s="61"/>
      <c r="O83" s="61"/>
      <c r="P83" s="61"/>
      <c r="Q83" s="63"/>
      <c r="R83" s="59"/>
      <c r="S83" s="61"/>
      <c r="T83" s="61"/>
    </row>
    <row r="84" spans="1:20" ht="71.25" x14ac:dyDescent="0.25">
      <c r="A84" s="35" t="s">
        <v>35</v>
      </c>
      <c r="B84" s="35" t="s">
        <v>47</v>
      </c>
      <c r="C84" s="20"/>
      <c r="D84" s="20"/>
      <c r="E84" s="20"/>
      <c r="F84" s="20"/>
      <c r="G84" s="20"/>
      <c r="H84" s="20"/>
      <c r="I84" s="33">
        <v>0</v>
      </c>
      <c r="J84" s="33">
        <v>0</v>
      </c>
      <c r="K84" s="33"/>
      <c r="L84" s="105">
        <v>0</v>
      </c>
      <c r="M84" s="61"/>
      <c r="N84" s="61"/>
      <c r="O84" s="61"/>
      <c r="P84" s="61"/>
      <c r="Q84" s="63"/>
      <c r="R84" s="59"/>
      <c r="S84" s="61"/>
      <c r="T84" s="61"/>
    </row>
    <row r="85" spans="1:20" ht="85.5" x14ac:dyDescent="0.25">
      <c r="A85" s="51" t="s">
        <v>10</v>
      </c>
      <c r="B85" s="51" t="s">
        <v>48</v>
      </c>
      <c r="C85" s="52" t="s">
        <v>64</v>
      </c>
      <c r="D85" s="52" t="s">
        <v>0</v>
      </c>
      <c r="E85" s="52" t="s">
        <v>0</v>
      </c>
      <c r="F85" s="52">
        <v>150000000</v>
      </c>
      <c r="G85" s="52" t="s">
        <v>0</v>
      </c>
      <c r="H85" s="52"/>
      <c r="I85" s="64">
        <v>0</v>
      </c>
      <c r="J85" s="64">
        <v>0</v>
      </c>
      <c r="K85" s="64"/>
      <c r="L85" s="107"/>
      <c r="M85" s="60"/>
      <c r="N85" s="60">
        <f>N86+N87+N88+N89+N90+N91</f>
        <v>11.88682</v>
      </c>
      <c r="O85" s="60">
        <f t="shared" ref="O85:P85" si="9">O86+O87+O88+O89+O90+O91</f>
        <v>60.311039999999998</v>
      </c>
      <c r="P85" s="60">
        <f t="shared" si="9"/>
        <v>371.12587000000002</v>
      </c>
      <c r="Q85" s="63">
        <f>SUM(Q86+Q87+Q88+Q89+Q90+Q91)</f>
        <v>419.53016000000002</v>
      </c>
      <c r="R85" s="201">
        <f t="shared" ref="R85" si="10">R86+R87+R88+R89+R90+R91</f>
        <v>389.54926999999998</v>
      </c>
      <c r="S85" s="60">
        <f t="shared" ref="S85:T85" si="11">S86+S87+S88+S89+S90+S91</f>
        <v>0</v>
      </c>
      <c r="T85" s="60">
        <f t="shared" si="11"/>
        <v>0</v>
      </c>
    </row>
    <row r="86" spans="1:20" ht="128.25" x14ac:dyDescent="0.25">
      <c r="A86" s="35" t="s">
        <v>31</v>
      </c>
      <c r="B86" s="35" t="s">
        <v>49</v>
      </c>
      <c r="C86" s="37" t="s">
        <v>140</v>
      </c>
      <c r="D86" s="20">
        <v>903</v>
      </c>
      <c r="E86" s="20">
        <v>310</v>
      </c>
      <c r="F86" s="20">
        <v>150149270</v>
      </c>
      <c r="G86" s="20">
        <v>200</v>
      </c>
      <c r="H86" s="20">
        <v>309</v>
      </c>
      <c r="I86" s="33">
        <v>0</v>
      </c>
      <c r="J86" s="33">
        <v>0</v>
      </c>
      <c r="K86" s="33"/>
      <c r="L86" s="105">
        <v>0</v>
      </c>
      <c r="M86" s="61"/>
      <c r="N86" s="61">
        <v>11.88682</v>
      </c>
      <c r="O86" s="61">
        <v>60.311039999999998</v>
      </c>
      <c r="P86" s="61">
        <v>371.12587000000002</v>
      </c>
      <c r="Q86" s="63">
        <v>201.30936</v>
      </c>
      <c r="R86" s="201">
        <v>262.46767</v>
      </c>
      <c r="S86" s="61">
        <v>0</v>
      </c>
      <c r="T86" s="61">
        <v>0</v>
      </c>
    </row>
    <row r="87" spans="1:20" ht="242.25" x14ac:dyDescent="0.25">
      <c r="A87" s="35" t="s">
        <v>34</v>
      </c>
      <c r="B87" s="35" t="s">
        <v>50</v>
      </c>
      <c r="C87" s="20"/>
      <c r="D87" s="20" t="s">
        <v>0</v>
      </c>
      <c r="E87" s="20" t="s">
        <v>0</v>
      </c>
      <c r="F87" s="20" t="s">
        <v>0</v>
      </c>
      <c r="G87" s="20" t="s">
        <v>0</v>
      </c>
      <c r="H87" s="20" t="s">
        <v>0</v>
      </c>
      <c r="I87" s="33">
        <v>0</v>
      </c>
      <c r="J87" s="33">
        <v>0</v>
      </c>
      <c r="K87" s="33"/>
      <c r="L87" s="105">
        <v>0</v>
      </c>
      <c r="M87" s="61"/>
      <c r="N87" s="61"/>
      <c r="O87" s="61"/>
      <c r="P87" s="61"/>
      <c r="Q87" s="63"/>
      <c r="R87" s="59"/>
      <c r="S87" s="61"/>
      <c r="T87" s="61"/>
    </row>
    <row r="88" spans="1:20" ht="128.25" x14ac:dyDescent="0.25">
      <c r="A88" s="35" t="s">
        <v>27</v>
      </c>
      <c r="B88" s="35" t="s">
        <v>51</v>
      </c>
      <c r="C88" s="37" t="s">
        <v>140</v>
      </c>
      <c r="D88" s="20"/>
      <c r="E88" s="20"/>
      <c r="F88" s="20"/>
      <c r="G88" s="20"/>
      <c r="H88" s="20"/>
      <c r="I88" s="33">
        <v>0</v>
      </c>
      <c r="J88" s="33">
        <v>0</v>
      </c>
      <c r="K88" s="33"/>
      <c r="L88" s="105">
        <v>0</v>
      </c>
      <c r="M88" s="61"/>
      <c r="N88" s="61"/>
      <c r="O88" s="61"/>
      <c r="P88" s="61"/>
      <c r="Q88" s="63"/>
      <c r="R88" s="59"/>
      <c r="S88" s="61"/>
      <c r="T88" s="61"/>
    </row>
    <row r="89" spans="1:20" ht="100.5" x14ac:dyDescent="0.25">
      <c r="A89" s="35" t="s">
        <v>52</v>
      </c>
      <c r="B89" s="35" t="s">
        <v>53</v>
      </c>
      <c r="C89" s="37" t="s">
        <v>140</v>
      </c>
      <c r="D89" s="20"/>
      <c r="E89" s="20"/>
      <c r="F89" s="20"/>
      <c r="G89" s="20"/>
      <c r="H89" s="20"/>
      <c r="I89" s="33">
        <v>0</v>
      </c>
      <c r="J89" s="33">
        <v>0</v>
      </c>
      <c r="K89" s="33"/>
      <c r="L89" s="105">
        <v>0</v>
      </c>
      <c r="M89" s="61"/>
      <c r="N89" s="61"/>
      <c r="O89" s="61"/>
      <c r="P89" s="61"/>
      <c r="Q89" s="63"/>
      <c r="R89" s="59"/>
      <c r="S89" s="61"/>
      <c r="T89" s="61"/>
    </row>
    <row r="90" spans="1:20" ht="100.5" x14ac:dyDescent="0.25">
      <c r="A90" s="35" t="s">
        <v>54</v>
      </c>
      <c r="B90" s="35" t="s">
        <v>178</v>
      </c>
      <c r="C90" s="37" t="s">
        <v>140</v>
      </c>
      <c r="D90" s="20">
        <v>903</v>
      </c>
      <c r="E90" s="20">
        <v>310</v>
      </c>
      <c r="F90" s="20">
        <v>150549040</v>
      </c>
      <c r="G90" s="20">
        <v>244</v>
      </c>
      <c r="H90" s="20"/>
      <c r="I90" s="33">
        <v>0</v>
      </c>
      <c r="J90" s="33">
        <v>0</v>
      </c>
      <c r="K90" s="33"/>
      <c r="L90" s="105">
        <v>0</v>
      </c>
      <c r="M90" s="61"/>
      <c r="N90" s="61"/>
      <c r="O90" s="61"/>
      <c r="P90" s="61"/>
      <c r="Q90" s="63">
        <v>218.2208</v>
      </c>
      <c r="R90" s="59">
        <v>127.08159999999999</v>
      </c>
      <c r="S90" s="61"/>
      <c r="T90" s="61"/>
    </row>
    <row r="91" spans="1:20" ht="100.5" x14ac:dyDescent="0.25">
      <c r="A91" s="35" t="s">
        <v>15</v>
      </c>
      <c r="B91" s="35" t="s">
        <v>55</v>
      </c>
      <c r="C91" s="37" t="s">
        <v>140</v>
      </c>
      <c r="D91" s="20"/>
      <c r="E91" s="20"/>
      <c r="F91" s="20"/>
      <c r="G91" s="20"/>
      <c r="H91" s="20"/>
      <c r="I91" s="33">
        <v>0</v>
      </c>
      <c r="J91" s="33">
        <v>0</v>
      </c>
      <c r="K91" s="33"/>
      <c r="L91" s="105">
        <v>0</v>
      </c>
      <c r="M91" s="61"/>
      <c r="N91" s="61"/>
      <c r="O91" s="61"/>
      <c r="P91" s="61"/>
      <c r="Q91" s="63"/>
      <c r="R91" s="59"/>
      <c r="S91" s="61"/>
      <c r="T91" s="61"/>
    </row>
  </sheetData>
  <mergeCells count="56">
    <mergeCell ref="A49:A55"/>
    <mergeCell ref="B49:B55"/>
    <mergeCell ref="C49:C55"/>
    <mergeCell ref="D55:G55"/>
    <mergeCell ref="B57:B62"/>
    <mergeCell ref="A56:A62"/>
    <mergeCell ref="C56:C62"/>
    <mergeCell ref="A63:A64"/>
    <mergeCell ref="C63:C64"/>
    <mergeCell ref="D63:F63"/>
    <mergeCell ref="D66:E66"/>
    <mergeCell ref="A69:A72"/>
    <mergeCell ref="B69:B72"/>
    <mergeCell ref="C69:C72"/>
    <mergeCell ref="D39:G39"/>
    <mergeCell ref="B47:B48"/>
    <mergeCell ref="C47:C48"/>
    <mergeCell ref="A47:A48"/>
    <mergeCell ref="B26:B35"/>
    <mergeCell ref="A26:A35"/>
    <mergeCell ref="C26:C35"/>
    <mergeCell ref="D25:G25"/>
    <mergeCell ref="A13:A23"/>
    <mergeCell ref="T5:T8"/>
    <mergeCell ref="B40:B43"/>
    <mergeCell ref="A40:A43"/>
    <mergeCell ref="C40:C43"/>
    <mergeCell ref="B13:B23"/>
    <mergeCell ref="P5:P8"/>
    <mergeCell ref="M5:M8"/>
    <mergeCell ref="N5:N8"/>
    <mergeCell ref="Q5:Q8"/>
    <mergeCell ref="A36:A37"/>
    <mergeCell ref="B36:B37"/>
    <mergeCell ref="C36:C37"/>
    <mergeCell ref="B4:B8"/>
    <mergeCell ref="A4:A8"/>
    <mergeCell ref="B2:M2"/>
    <mergeCell ref="O1:T1"/>
    <mergeCell ref="H5:H8"/>
    <mergeCell ref="J5:J8"/>
    <mergeCell ref="K5:K8"/>
    <mergeCell ref="L5:L8"/>
    <mergeCell ref="I5:I8"/>
    <mergeCell ref="C4:C8"/>
    <mergeCell ref="E4:G4"/>
    <mergeCell ref="D5:D8"/>
    <mergeCell ref="E5:E8"/>
    <mergeCell ref="F5:F8"/>
    <mergeCell ref="I4:T4"/>
    <mergeCell ref="C13:C23"/>
    <mergeCell ref="O5:O8"/>
    <mergeCell ref="R5:R8"/>
    <mergeCell ref="S5:S8"/>
    <mergeCell ref="G5:G8"/>
    <mergeCell ref="D12:G12"/>
  </mergeCells>
  <pageMargins left="0.51181102362204722" right="0.51181102362204722" top="0.55118110236220474" bottom="0.55118110236220474" header="0.31496062992125984" footer="0.31496062992125984"/>
  <pageSetup paperSize="9" scale="45" orientation="landscape" r:id="rId1"/>
  <ignoredErrors>
    <ignoredError sqref="Q8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zoomScale="90" zoomScaleNormal="90" workbookViewId="0">
      <selection activeCell="J13" sqref="J13"/>
    </sheetView>
  </sheetViews>
  <sheetFormatPr defaultRowHeight="15" x14ac:dyDescent="0.25"/>
  <cols>
    <col min="1" max="1" width="25.5703125" style="3" customWidth="1"/>
    <col min="2" max="2" width="36.5703125" style="3" customWidth="1"/>
    <col min="3" max="3" width="41.140625" customWidth="1"/>
    <col min="4" max="4" width="22" style="2" customWidth="1"/>
    <col min="5" max="11" width="9.140625" customWidth="1"/>
    <col min="12" max="12" width="15" style="173" customWidth="1"/>
    <col min="13" max="13" width="15.42578125" style="190" bestFit="1" customWidth="1"/>
    <col min="14" max="15" width="9.140625" style="2"/>
  </cols>
  <sheetData>
    <row r="1" spans="1:15" ht="65.25" customHeight="1" x14ac:dyDescent="0.25">
      <c r="C1" s="327"/>
      <c r="D1" s="328"/>
      <c r="E1" s="222"/>
      <c r="G1" s="319" t="s">
        <v>275</v>
      </c>
      <c r="H1" s="319"/>
      <c r="I1" s="319"/>
      <c r="J1" s="319"/>
      <c r="K1" s="319"/>
      <c r="L1" s="319"/>
      <c r="M1" s="319"/>
      <c r="N1" s="319"/>
      <c r="O1" s="319"/>
    </row>
    <row r="3" spans="1:15" ht="15" customHeight="1" x14ac:dyDescent="0.25">
      <c r="A3" s="329" t="s">
        <v>141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</row>
    <row r="4" spans="1:15" ht="9" customHeight="1" x14ac:dyDescent="0.25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</row>
    <row r="5" spans="1:15" x14ac:dyDescent="0.25">
      <c r="A5" s="321"/>
      <c r="B5" s="321"/>
      <c r="C5" s="321"/>
      <c r="D5" s="11"/>
    </row>
    <row r="6" spans="1:15" ht="18.75" customHeight="1" x14ac:dyDescent="0.25">
      <c r="A6" s="326"/>
      <c r="B6" s="326"/>
      <c r="C6" s="326"/>
      <c r="D6" s="12"/>
      <c r="N6" s="330" t="s">
        <v>106</v>
      </c>
      <c r="O6" s="330"/>
    </row>
    <row r="7" spans="1:15" ht="42.75" customHeight="1" x14ac:dyDescent="0.25">
      <c r="A7" s="309" t="s">
        <v>59</v>
      </c>
      <c r="B7" s="309" t="s">
        <v>60</v>
      </c>
      <c r="C7" s="309" t="s">
        <v>61</v>
      </c>
      <c r="D7" s="332" t="s">
        <v>101</v>
      </c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</row>
    <row r="8" spans="1:15" x14ac:dyDescent="0.25">
      <c r="A8" s="301"/>
      <c r="B8" s="301"/>
      <c r="C8" s="331"/>
      <c r="D8" s="15">
        <v>2014</v>
      </c>
      <c r="E8" s="97">
        <v>2015</v>
      </c>
      <c r="F8" s="97">
        <v>2016</v>
      </c>
      <c r="G8" s="15">
        <v>2017</v>
      </c>
      <c r="H8" s="97">
        <v>2018</v>
      </c>
      <c r="I8" s="97">
        <v>2019</v>
      </c>
      <c r="J8" s="15">
        <v>2020</v>
      </c>
      <c r="K8" s="97">
        <v>2021</v>
      </c>
      <c r="L8" s="174">
        <v>2022</v>
      </c>
      <c r="M8" s="191">
        <v>2023</v>
      </c>
      <c r="N8" s="109">
        <v>2024</v>
      </c>
      <c r="O8" s="109">
        <v>2025</v>
      </c>
    </row>
    <row r="9" spans="1:15" x14ac:dyDescent="0.25">
      <c r="A9" s="40">
        <v>1</v>
      </c>
      <c r="B9" s="40">
        <v>2</v>
      </c>
      <c r="C9" s="95">
        <v>3</v>
      </c>
      <c r="D9" s="6">
        <v>4</v>
      </c>
      <c r="E9" s="40">
        <v>5</v>
      </c>
      <c r="F9" s="95">
        <v>6</v>
      </c>
      <c r="G9" s="6">
        <v>7</v>
      </c>
      <c r="H9" s="40">
        <v>8</v>
      </c>
      <c r="I9" s="95">
        <v>9</v>
      </c>
      <c r="J9" s="6">
        <v>10</v>
      </c>
      <c r="K9" s="40">
        <v>11</v>
      </c>
      <c r="L9" s="166">
        <v>12</v>
      </c>
      <c r="M9" s="192">
        <v>13</v>
      </c>
      <c r="N9" s="123">
        <v>14</v>
      </c>
      <c r="O9" s="6">
        <v>15</v>
      </c>
    </row>
    <row r="10" spans="1:15" x14ac:dyDescent="0.25">
      <c r="A10" s="309" t="s">
        <v>62</v>
      </c>
      <c r="B10" s="309" t="s">
        <v>63</v>
      </c>
      <c r="C10" s="96" t="s">
        <v>64</v>
      </c>
      <c r="D10" s="99">
        <f>SUM(D11:D14)</f>
        <v>63239.100000000006</v>
      </c>
      <c r="E10" s="99">
        <f>SUM(E11:E14)</f>
        <v>106542.79999999999</v>
      </c>
      <c r="F10" s="99">
        <f t="shared" ref="F10:O10" si="0">SUM(F11:F14)</f>
        <v>53811.270520000005</v>
      </c>
      <c r="G10" s="99">
        <f t="shared" si="0"/>
        <v>94338.278000000006</v>
      </c>
      <c r="H10" s="99">
        <f t="shared" si="0"/>
        <v>64511.942000000003</v>
      </c>
      <c r="I10" s="99">
        <f t="shared" si="0"/>
        <v>150411.37299999999</v>
      </c>
      <c r="J10" s="99">
        <f t="shared" si="0"/>
        <v>72312.375469999999</v>
      </c>
      <c r="K10" s="99">
        <f t="shared" si="0"/>
        <v>40094.205000000002</v>
      </c>
      <c r="L10" s="175">
        <f>SUM(L11:L14)</f>
        <v>200657.37562000001</v>
      </c>
      <c r="M10" s="193">
        <f t="shared" si="0"/>
        <v>244133.99371000001</v>
      </c>
      <c r="N10" s="99">
        <f t="shared" si="0"/>
        <v>150770.33337000001</v>
      </c>
      <c r="O10" s="99">
        <f t="shared" si="0"/>
        <v>18412.33337</v>
      </c>
    </row>
    <row r="11" spans="1:15" ht="30" x14ac:dyDescent="0.25">
      <c r="A11" s="301"/>
      <c r="B11" s="300"/>
      <c r="C11" s="39" t="s">
        <v>65</v>
      </c>
      <c r="D11" s="13">
        <v>7398.1</v>
      </c>
      <c r="E11" s="97">
        <v>6805</v>
      </c>
      <c r="F11" s="97">
        <v>3329.9928199999999</v>
      </c>
      <c r="G11" s="97">
        <v>8816.6980000000003</v>
      </c>
      <c r="H11" s="97">
        <v>5505.4949999999999</v>
      </c>
      <c r="I11" s="97">
        <v>7479.1540000000005</v>
      </c>
      <c r="J11" s="97">
        <v>9753.2833599999994</v>
      </c>
      <c r="K11" s="97">
        <v>22804.442999999999</v>
      </c>
      <c r="L11" s="176">
        <f>L16+L36+L96+L111+L136</f>
        <v>20415.119620000001</v>
      </c>
      <c r="M11" s="189">
        <f>M16+M36+M96+M111+M136</f>
        <v>11881.93663</v>
      </c>
      <c r="N11" s="109">
        <f t="shared" ref="N11:O11" si="1">N16+N36+N96+N111+N136</f>
        <v>17568.133370000003</v>
      </c>
      <c r="O11" s="109">
        <f t="shared" si="1"/>
        <v>18412.33337</v>
      </c>
    </row>
    <row r="12" spans="1:15" x14ac:dyDescent="0.25">
      <c r="A12" s="301"/>
      <c r="B12" s="300"/>
      <c r="C12" s="39" t="s">
        <v>66</v>
      </c>
      <c r="D12" s="13">
        <v>37393.800000000003</v>
      </c>
      <c r="E12" s="97">
        <v>50406.1</v>
      </c>
      <c r="F12" s="97">
        <v>29749.862000000001</v>
      </c>
      <c r="G12" s="97">
        <v>73964.19</v>
      </c>
      <c r="H12" s="97">
        <v>32867.862000000001</v>
      </c>
      <c r="I12" s="97">
        <v>92220.37</v>
      </c>
      <c r="J12" s="97">
        <v>35452.824999999997</v>
      </c>
      <c r="K12" s="97"/>
      <c r="L12" s="174">
        <f>L17+L37+L97+L112+L137</f>
        <v>4200</v>
      </c>
      <c r="M12" s="189"/>
      <c r="N12" s="109"/>
      <c r="O12" s="109"/>
    </row>
    <row r="13" spans="1:15" ht="30" x14ac:dyDescent="0.25">
      <c r="A13" s="301"/>
      <c r="B13" s="300"/>
      <c r="C13" s="39" t="s">
        <v>67</v>
      </c>
      <c r="D13" s="13">
        <v>18447.2</v>
      </c>
      <c r="E13" s="97">
        <v>49331.7</v>
      </c>
      <c r="F13" s="97">
        <v>20731.415700000001</v>
      </c>
      <c r="G13" s="97">
        <v>11557.39</v>
      </c>
      <c r="H13" s="97">
        <v>26138.584999999999</v>
      </c>
      <c r="I13" s="97">
        <v>50711.849000000002</v>
      </c>
      <c r="J13" s="97">
        <v>27106.267110000001</v>
      </c>
      <c r="K13" s="97">
        <v>17289.761999999999</v>
      </c>
      <c r="L13" s="174">
        <f>L18+L38+L98+L113+L138</f>
        <v>176042.25599999999</v>
      </c>
      <c r="M13" s="195">
        <f>M18+M38+M98+M113+M138</f>
        <v>232252.05708</v>
      </c>
      <c r="N13" s="109">
        <f t="shared" ref="N13:O13" si="2">N18+N38+N98+N113+N138</f>
        <v>133202.20000000001</v>
      </c>
      <c r="O13" s="109">
        <f t="shared" si="2"/>
        <v>0</v>
      </c>
    </row>
    <row r="14" spans="1:15" x14ac:dyDescent="0.25">
      <c r="A14" s="301"/>
      <c r="B14" s="300"/>
      <c r="C14" s="39" t="s">
        <v>68</v>
      </c>
      <c r="D14" s="13" t="s">
        <v>0</v>
      </c>
      <c r="E14" s="97"/>
      <c r="F14" s="97"/>
      <c r="G14" s="97"/>
      <c r="H14" s="97"/>
      <c r="I14" s="97"/>
      <c r="J14" s="97"/>
      <c r="K14" s="97"/>
      <c r="L14" s="174"/>
      <c r="M14" s="189"/>
      <c r="N14" s="109"/>
      <c r="O14" s="109"/>
    </row>
    <row r="15" spans="1:15" x14ac:dyDescent="0.25">
      <c r="A15" s="309" t="s">
        <v>21</v>
      </c>
      <c r="B15" s="309" t="s">
        <v>69</v>
      </c>
      <c r="C15" s="25" t="s">
        <v>64</v>
      </c>
      <c r="D15" s="25">
        <f>SUM(D16:D19)</f>
        <v>61457.8</v>
      </c>
      <c r="E15" s="25">
        <f t="shared" ref="E15:O15" si="3">SUM(E16:E19)</f>
        <v>11509.599999999999</v>
      </c>
      <c r="F15" s="25">
        <f t="shared" si="3"/>
        <v>8874.69283</v>
      </c>
      <c r="G15" s="25">
        <f t="shared" si="3"/>
        <v>12538.638999999999</v>
      </c>
      <c r="H15" s="25">
        <f t="shared" si="3"/>
        <v>5623.6820000000007</v>
      </c>
      <c r="I15" s="25">
        <f t="shared" si="3"/>
        <v>6805.8649999999998</v>
      </c>
      <c r="J15" s="25">
        <f t="shared" si="3"/>
        <v>9368.3100799999993</v>
      </c>
      <c r="K15" s="25">
        <f t="shared" si="3"/>
        <v>27613.298000000003</v>
      </c>
      <c r="L15" s="172">
        <f>SUM(L16:L19)</f>
        <v>168478.50846000001</v>
      </c>
      <c r="M15" s="194">
        <f t="shared" si="3"/>
        <v>221789.64529000001</v>
      </c>
      <c r="N15" s="25">
        <f t="shared" si="3"/>
        <v>141538.40000000002</v>
      </c>
      <c r="O15" s="25">
        <f t="shared" si="3"/>
        <v>9180.4</v>
      </c>
    </row>
    <row r="16" spans="1:15" ht="30" x14ac:dyDescent="0.25">
      <c r="A16" s="301"/>
      <c r="B16" s="300"/>
      <c r="C16" s="39" t="s">
        <v>65</v>
      </c>
      <c r="D16" s="13">
        <v>6924</v>
      </c>
      <c r="E16" s="97">
        <v>5953.7</v>
      </c>
      <c r="F16" s="97">
        <v>1886.66013</v>
      </c>
      <c r="G16" s="97">
        <v>6550.5709999999999</v>
      </c>
      <c r="H16" s="97">
        <v>4923.5150000000003</v>
      </c>
      <c r="I16" s="97">
        <v>4756.6480000000001</v>
      </c>
      <c r="J16" s="97">
        <v>3587.4340400000001</v>
      </c>
      <c r="K16" s="97">
        <v>10324.366</v>
      </c>
      <c r="L16" s="174">
        <f>L21+L26+L31</f>
        <v>11471.19346</v>
      </c>
      <c r="M16" s="195">
        <f>M21+M26++M31</f>
        <v>11005.82229</v>
      </c>
      <c r="N16" s="109">
        <f>N21+N26++N31</f>
        <v>8336.2000000000007</v>
      </c>
      <c r="O16" s="109">
        <f>O21+O26++O31</f>
        <v>9180.4</v>
      </c>
    </row>
    <row r="17" spans="1:15" x14ac:dyDescent="0.25">
      <c r="A17" s="301"/>
      <c r="B17" s="300"/>
      <c r="C17" s="39" t="s">
        <v>66</v>
      </c>
      <c r="D17" s="13">
        <v>36940</v>
      </c>
      <c r="E17" s="97"/>
      <c r="F17" s="97"/>
      <c r="G17" s="97"/>
      <c r="H17" s="97"/>
      <c r="I17" s="97"/>
      <c r="J17" s="97"/>
      <c r="K17" s="97"/>
      <c r="L17" s="174">
        <f>L22+L27+L32</f>
        <v>0</v>
      </c>
      <c r="M17" s="189"/>
      <c r="N17" s="109"/>
      <c r="O17" s="109"/>
    </row>
    <row r="18" spans="1:15" ht="40.5" customHeight="1" x14ac:dyDescent="0.25">
      <c r="A18" s="301"/>
      <c r="B18" s="300"/>
      <c r="C18" s="39" t="s">
        <v>67</v>
      </c>
      <c r="D18" s="13">
        <v>17593.8</v>
      </c>
      <c r="E18" s="97">
        <v>5555.9</v>
      </c>
      <c r="F18" s="97">
        <v>6988.0326999999997</v>
      </c>
      <c r="G18" s="97">
        <v>5988.0680000000002</v>
      </c>
      <c r="H18" s="97">
        <v>700.16700000000003</v>
      </c>
      <c r="I18" s="97">
        <v>2049.2170000000001</v>
      </c>
      <c r="J18" s="97">
        <v>5780.8760400000001</v>
      </c>
      <c r="K18" s="97">
        <v>17288.932000000001</v>
      </c>
      <c r="L18" s="174">
        <f>L23+L28+L33</f>
        <v>157007.315</v>
      </c>
      <c r="M18" s="195">
        <f>M23+M28++M33</f>
        <v>210783.823</v>
      </c>
      <c r="N18" s="109">
        <f>N23+N28++N33</f>
        <v>133202.20000000001</v>
      </c>
      <c r="O18" s="109">
        <f>O23+O28++O33</f>
        <v>0</v>
      </c>
    </row>
    <row r="19" spans="1:15" x14ac:dyDescent="0.25">
      <c r="A19" s="301"/>
      <c r="B19" s="300"/>
      <c r="C19" s="39" t="s">
        <v>68</v>
      </c>
      <c r="D19" s="13"/>
      <c r="E19" s="97"/>
      <c r="F19" s="97"/>
      <c r="G19" s="97"/>
      <c r="H19" s="97"/>
      <c r="I19" s="97"/>
      <c r="J19" s="97"/>
      <c r="K19" s="97"/>
      <c r="L19" s="174">
        <v>0</v>
      </c>
      <c r="M19" s="189"/>
      <c r="N19" s="109"/>
      <c r="O19" s="109"/>
    </row>
    <row r="20" spans="1:15" ht="26.25" customHeight="1" x14ac:dyDescent="0.25">
      <c r="A20" s="323" t="s">
        <v>70</v>
      </c>
      <c r="B20" s="298" t="s">
        <v>71</v>
      </c>
      <c r="C20" s="25" t="s">
        <v>64</v>
      </c>
      <c r="D20" s="25">
        <f t="shared" ref="D20:O20" si="4">SUM(D21:D24)</f>
        <v>54208.600000000006</v>
      </c>
      <c r="E20" s="25">
        <f t="shared" si="4"/>
        <v>4656.5</v>
      </c>
      <c r="F20" s="25">
        <f t="shared" si="4"/>
        <v>6534.9679999999998</v>
      </c>
      <c r="G20" s="25">
        <f t="shared" si="4"/>
        <v>4402.7</v>
      </c>
      <c r="H20" s="25">
        <f t="shared" si="4"/>
        <v>0</v>
      </c>
      <c r="I20" s="25">
        <f t="shared" si="4"/>
        <v>2091.0446000000002</v>
      </c>
      <c r="J20" s="25">
        <f t="shared" si="4"/>
        <v>1907</v>
      </c>
      <c r="K20" s="25">
        <f t="shared" si="4"/>
        <v>7496.7510000000002</v>
      </c>
      <c r="L20" s="172">
        <f t="shared" si="4"/>
        <v>7889.1902600000003</v>
      </c>
      <c r="M20" s="192">
        <f t="shared" si="4"/>
        <v>0</v>
      </c>
      <c r="N20" s="25">
        <f t="shared" si="4"/>
        <v>200</v>
      </c>
      <c r="O20" s="25">
        <f t="shared" si="4"/>
        <v>500</v>
      </c>
    </row>
    <row r="21" spans="1:15" ht="30" x14ac:dyDescent="0.25">
      <c r="A21" s="324"/>
      <c r="B21" s="300"/>
      <c r="C21" s="39" t="s">
        <v>65</v>
      </c>
      <c r="D21" s="13">
        <v>1674.8</v>
      </c>
      <c r="E21" s="97">
        <v>2100.6</v>
      </c>
      <c r="F21" s="97">
        <v>364.86</v>
      </c>
      <c r="G21" s="97">
        <v>49.54</v>
      </c>
      <c r="H21" s="97">
        <v>0</v>
      </c>
      <c r="I21" s="97">
        <v>41.827599999999997</v>
      </c>
      <c r="J21" s="97">
        <v>0</v>
      </c>
      <c r="K21" s="97">
        <v>2129.8339999999998</v>
      </c>
      <c r="L21" s="174">
        <v>396.14125999999999</v>
      </c>
      <c r="M21" s="189">
        <v>0</v>
      </c>
      <c r="N21" s="109">
        <v>200</v>
      </c>
      <c r="O21" s="109">
        <v>500</v>
      </c>
    </row>
    <row r="22" spans="1:15" s="10" customFormat="1" x14ac:dyDescent="0.25">
      <c r="A22" s="324"/>
      <c r="B22" s="300"/>
      <c r="C22" s="39" t="s">
        <v>66</v>
      </c>
      <c r="D22" s="13">
        <v>36940</v>
      </c>
      <c r="E22" s="97"/>
      <c r="F22" s="97"/>
      <c r="G22" s="97"/>
      <c r="H22" s="97"/>
      <c r="I22" s="97"/>
      <c r="J22" s="97"/>
      <c r="K22" s="97"/>
      <c r="L22" s="174"/>
      <c r="M22" s="189"/>
      <c r="N22" s="109"/>
      <c r="O22" s="109"/>
    </row>
    <row r="23" spans="1:15" ht="30" x14ac:dyDescent="0.25">
      <c r="A23" s="324"/>
      <c r="B23" s="300"/>
      <c r="C23" s="39" t="s">
        <v>67</v>
      </c>
      <c r="D23" s="13">
        <v>15593.8</v>
      </c>
      <c r="E23" s="97">
        <v>2555.9</v>
      </c>
      <c r="F23" s="97">
        <v>6170.1080000000002</v>
      </c>
      <c r="G23" s="97">
        <v>4353.16</v>
      </c>
      <c r="H23" s="97">
        <v>0</v>
      </c>
      <c r="I23" s="97">
        <v>2049.2170000000001</v>
      </c>
      <c r="J23" s="97">
        <v>1907</v>
      </c>
      <c r="K23" s="97">
        <v>5366.9170000000004</v>
      </c>
      <c r="L23" s="174">
        <v>7493.049</v>
      </c>
      <c r="M23" s="189"/>
      <c r="N23" s="109"/>
      <c r="O23" s="109"/>
    </row>
    <row r="24" spans="1:15" ht="23.25" customHeight="1" x14ac:dyDescent="0.25">
      <c r="A24" s="325"/>
      <c r="B24" s="300"/>
      <c r="C24" s="110" t="s">
        <v>68</v>
      </c>
      <c r="D24" s="116"/>
      <c r="E24" s="97"/>
      <c r="F24" s="97"/>
      <c r="G24" s="97"/>
      <c r="H24" s="97"/>
      <c r="I24" s="97"/>
      <c r="J24" s="97"/>
      <c r="K24" s="97"/>
      <c r="L24" s="174"/>
      <c r="M24" s="189"/>
      <c r="N24" s="109"/>
      <c r="O24" s="109"/>
    </row>
    <row r="25" spans="1:15" x14ac:dyDescent="0.25">
      <c r="A25" s="309" t="s">
        <v>72</v>
      </c>
      <c r="B25" s="298" t="s">
        <v>73</v>
      </c>
      <c r="C25" s="25" t="s">
        <v>64</v>
      </c>
      <c r="D25" s="25">
        <v>7249.2</v>
      </c>
      <c r="E25" s="100">
        <f t="shared" ref="E25:K25" si="5">SUM(E26:E28)</f>
        <v>6795.1</v>
      </c>
      <c r="F25" s="100">
        <f t="shared" si="5"/>
        <v>2126.0358299999998</v>
      </c>
      <c r="G25" s="100">
        <f t="shared" si="5"/>
        <v>7770.848</v>
      </c>
      <c r="H25" s="100">
        <f t="shared" si="5"/>
        <v>5540.3450000000003</v>
      </c>
      <c r="I25" s="100">
        <f t="shared" si="5"/>
        <v>4314.8280999999997</v>
      </c>
      <c r="J25" s="100">
        <f t="shared" si="5"/>
        <v>6739.7925800000003</v>
      </c>
      <c r="K25" s="100">
        <f t="shared" si="5"/>
        <v>19365.148999999998</v>
      </c>
      <c r="L25" s="177">
        <f>L26+L27+L28+L29</f>
        <v>160555.63820000002</v>
      </c>
      <c r="M25" s="195">
        <f t="shared" ref="M25:O25" si="6">M26+M27+M28+M29</f>
        <v>221642.80604</v>
      </c>
      <c r="N25" s="100">
        <f t="shared" si="6"/>
        <v>141068.40000000002</v>
      </c>
      <c r="O25" s="100">
        <f t="shared" si="6"/>
        <v>7910.4</v>
      </c>
    </row>
    <row r="26" spans="1:15" ht="30" x14ac:dyDescent="0.25">
      <c r="A26" s="301"/>
      <c r="B26" s="300"/>
      <c r="C26" s="39" t="s">
        <v>65</v>
      </c>
      <c r="D26" s="13">
        <v>5249.2</v>
      </c>
      <c r="E26" s="97">
        <v>3795.1</v>
      </c>
      <c r="F26" s="97">
        <v>1308.11113</v>
      </c>
      <c r="G26" s="97">
        <v>6135.94</v>
      </c>
      <c r="H26" s="97">
        <v>4840.1779999999999</v>
      </c>
      <c r="I26" s="97">
        <v>4314.8280999999997</v>
      </c>
      <c r="J26" s="97">
        <v>2865.9165400000002</v>
      </c>
      <c r="K26" s="97">
        <v>7443.134</v>
      </c>
      <c r="L26" s="174">
        <v>11041.3722</v>
      </c>
      <c r="M26" s="195">
        <v>10858.983039999999</v>
      </c>
      <c r="N26" s="109">
        <v>7866.2</v>
      </c>
      <c r="O26" s="109">
        <v>7910.4</v>
      </c>
    </row>
    <row r="27" spans="1:15" x14ac:dyDescent="0.25">
      <c r="A27" s="301"/>
      <c r="B27" s="300"/>
      <c r="C27" s="39" t="s">
        <v>66</v>
      </c>
      <c r="D27" s="98"/>
      <c r="E27" s="97"/>
      <c r="F27" s="97"/>
      <c r="G27" s="97"/>
      <c r="H27" s="97"/>
      <c r="I27" s="97"/>
      <c r="J27" s="97"/>
      <c r="K27" s="97"/>
      <c r="L27" s="174"/>
      <c r="M27" s="195"/>
      <c r="N27" s="109"/>
      <c r="O27" s="109"/>
    </row>
    <row r="28" spans="1:15" ht="30" x14ac:dyDescent="0.25">
      <c r="A28" s="301"/>
      <c r="B28" s="300"/>
      <c r="C28" s="39" t="s">
        <v>67</v>
      </c>
      <c r="D28" s="98">
        <v>2000</v>
      </c>
      <c r="E28" s="97">
        <v>3000</v>
      </c>
      <c r="F28" s="97">
        <v>817.92470000000003</v>
      </c>
      <c r="G28" s="97">
        <v>1634.9079999999999</v>
      </c>
      <c r="H28" s="97">
        <v>700.16700000000003</v>
      </c>
      <c r="I28" s="97"/>
      <c r="J28" s="97">
        <v>3873.8760400000001</v>
      </c>
      <c r="K28" s="97">
        <v>11922.014999999999</v>
      </c>
      <c r="L28" s="174">
        <v>149514.266</v>
      </c>
      <c r="M28" s="195">
        <v>210783.823</v>
      </c>
      <c r="N28" s="109">
        <v>133202.20000000001</v>
      </c>
      <c r="O28" s="109">
        <v>0</v>
      </c>
    </row>
    <row r="29" spans="1:15" ht="13.5" customHeight="1" x14ac:dyDescent="0.25">
      <c r="A29" s="301"/>
      <c r="B29" s="300"/>
      <c r="C29" s="97"/>
      <c r="D29" s="98"/>
      <c r="E29" s="97"/>
      <c r="F29" s="97"/>
      <c r="G29" s="97"/>
      <c r="H29" s="97"/>
      <c r="I29" s="97"/>
      <c r="J29" s="97"/>
      <c r="K29" s="97"/>
      <c r="L29" s="174"/>
      <c r="M29" s="189"/>
      <c r="N29" s="109"/>
      <c r="O29" s="109"/>
    </row>
    <row r="30" spans="1:15" ht="13.5" customHeight="1" x14ac:dyDescent="0.25">
      <c r="A30" s="320" t="s">
        <v>80</v>
      </c>
      <c r="B30" s="322" t="s">
        <v>75</v>
      </c>
      <c r="C30" s="25" t="s">
        <v>64</v>
      </c>
      <c r="D30" s="26">
        <f>SUM(D31:D34)</f>
        <v>751.39800000000002</v>
      </c>
      <c r="E30" s="26">
        <f t="shared" ref="E30:O30" si="7">SUM(E31:E34)</f>
        <v>58</v>
      </c>
      <c r="F30" s="26">
        <f t="shared" si="7"/>
        <v>213.68899999999999</v>
      </c>
      <c r="G30" s="26">
        <f t="shared" si="7"/>
        <v>365.09100000000001</v>
      </c>
      <c r="H30" s="26">
        <f t="shared" si="7"/>
        <v>83.046999999999997</v>
      </c>
      <c r="I30" s="26">
        <f t="shared" si="7"/>
        <v>400</v>
      </c>
      <c r="J30" s="26">
        <f t="shared" si="7"/>
        <v>721.51750000000004</v>
      </c>
      <c r="K30" s="26">
        <f t="shared" si="7"/>
        <v>751.39800000000002</v>
      </c>
      <c r="L30" s="172">
        <v>33.68</v>
      </c>
      <c r="M30" s="196">
        <f t="shared" si="7"/>
        <v>146.83924999999999</v>
      </c>
      <c r="N30" s="26">
        <f t="shared" si="7"/>
        <v>270</v>
      </c>
      <c r="O30" s="26">
        <f t="shared" si="7"/>
        <v>770</v>
      </c>
    </row>
    <row r="31" spans="1:15" ht="30" x14ac:dyDescent="0.25">
      <c r="A31" s="301"/>
      <c r="B31" s="300"/>
      <c r="C31" s="7" t="s">
        <v>65</v>
      </c>
      <c r="D31" s="8">
        <v>751.39800000000002</v>
      </c>
      <c r="E31" s="97">
        <v>58</v>
      </c>
      <c r="F31" s="97">
        <v>213.68899999999999</v>
      </c>
      <c r="G31" s="97">
        <v>365.09100000000001</v>
      </c>
      <c r="H31" s="97">
        <v>83.046999999999997</v>
      </c>
      <c r="I31" s="97">
        <v>400</v>
      </c>
      <c r="J31" s="97">
        <v>721.51750000000004</v>
      </c>
      <c r="K31" s="97">
        <v>751.39800000000002</v>
      </c>
      <c r="L31" s="174">
        <v>33.68</v>
      </c>
      <c r="M31" s="195">
        <v>146.83924999999999</v>
      </c>
      <c r="N31" s="109">
        <v>270</v>
      </c>
      <c r="O31" s="109">
        <v>770</v>
      </c>
    </row>
    <row r="32" spans="1:15" x14ac:dyDescent="0.25">
      <c r="A32" s="301"/>
      <c r="B32" s="300"/>
      <c r="C32" s="7" t="s">
        <v>66</v>
      </c>
      <c r="D32" s="38"/>
      <c r="E32" s="97"/>
      <c r="F32" s="97"/>
      <c r="G32" s="97"/>
      <c r="H32" s="97"/>
      <c r="I32" s="97"/>
      <c r="J32" s="97"/>
      <c r="K32" s="97"/>
      <c r="L32" s="174"/>
      <c r="M32" s="189"/>
      <c r="N32" s="109"/>
      <c r="O32" s="109"/>
    </row>
    <row r="33" spans="1:15" ht="30" x14ac:dyDescent="0.25">
      <c r="A33" s="301"/>
      <c r="B33" s="300"/>
      <c r="C33" s="7" t="s">
        <v>67</v>
      </c>
      <c r="D33" s="38"/>
      <c r="E33" s="97"/>
      <c r="F33" s="97"/>
      <c r="G33" s="97"/>
      <c r="H33" s="97"/>
      <c r="I33" s="97"/>
      <c r="J33" s="97"/>
      <c r="K33" s="97"/>
      <c r="L33" s="174"/>
      <c r="M33" s="189"/>
      <c r="N33" s="109"/>
      <c r="O33" s="109"/>
    </row>
    <row r="34" spans="1:15" ht="18" customHeight="1" x14ac:dyDescent="0.25">
      <c r="A34" s="301"/>
      <c r="B34" s="300"/>
      <c r="C34" s="7" t="s">
        <v>68</v>
      </c>
      <c r="D34" s="38"/>
      <c r="E34" s="97"/>
      <c r="F34" s="97"/>
      <c r="G34" s="97"/>
      <c r="H34" s="97"/>
      <c r="I34" s="97"/>
      <c r="J34" s="97"/>
      <c r="K34" s="97"/>
      <c r="L34" s="174"/>
      <c r="M34" s="189"/>
      <c r="N34" s="109"/>
      <c r="O34" s="109"/>
    </row>
    <row r="35" spans="1:15" x14ac:dyDescent="0.25">
      <c r="A35" s="320" t="s">
        <v>21</v>
      </c>
      <c r="B35" s="320" t="s">
        <v>76</v>
      </c>
      <c r="C35" s="25" t="s">
        <v>64</v>
      </c>
      <c r="D35" s="100">
        <f>SUM(D36:D39)</f>
        <v>891.1</v>
      </c>
      <c r="E35" s="100">
        <f t="shared" ref="E35:N35" si="8">SUM(E36:E39)</f>
        <v>93.5</v>
      </c>
      <c r="F35" s="100">
        <f t="shared" si="8"/>
        <v>52.6</v>
      </c>
      <c r="G35" s="100">
        <f t="shared" si="8"/>
        <v>5041.5519999999997</v>
      </c>
      <c r="H35" s="100">
        <f t="shared" si="8"/>
        <v>7388.9179999999997</v>
      </c>
      <c r="I35" s="100">
        <f t="shared" si="8"/>
        <v>7477.28</v>
      </c>
      <c r="J35" s="100">
        <f t="shared" si="8"/>
        <v>24315.24022</v>
      </c>
      <c r="K35" s="100">
        <f t="shared" si="8"/>
        <v>12109.780999999999</v>
      </c>
      <c r="L35" s="177">
        <f>SUM(L36:L39)</f>
        <v>31759.337</v>
      </c>
      <c r="M35" s="189">
        <f t="shared" si="8"/>
        <v>21954.799150000003</v>
      </c>
      <c r="N35" s="100">
        <f t="shared" si="8"/>
        <v>9231.9333700000007</v>
      </c>
      <c r="O35" s="100">
        <f>SUM(O36:O39)</f>
        <v>9231.9333700000007</v>
      </c>
    </row>
    <row r="36" spans="1:15" ht="30" x14ac:dyDescent="0.25">
      <c r="A36" s="301"/>
      <c r="B36" s="300"/>
      <c r="C36" s="7" t="s">
        <v>65</v>
      </c>
      <c r="D36" s="38">
        <v>474.1</v>
      </c>
      <c r="E36" s="97">
        <v>11</v>
      </c>
      <c r="F36" s="97"/>
      <c r="G36" s="97">
        <v>2039.5160000000001</v>
      </c>
      <c r="H36" s="97">
        <v>357.21300000000002</v>
      </c>
      <c r="I36" s="97"/>
      <c r="J36" s="97">
        <v>3252.8371499999998</v>
      </c>
      <c r="K36" s="97">
        <v>12108.950999999999</v>
      </c>
      <c r="L36" s="176">
        <f>L41+L46+L51+L56+L61+L66+L71+L76+L81+L86+L91</f>
        <v>8524.3960000000006</v>
      </c>
      <c r="M36" s="189">
        <f>M41+M46+M51+M56+M61+M66+M71+M76+M81+M86+M91</f>
        <v>486.56506999999999</v>
      </c>
      <c r="N36" s="109">
        <f t="shared" ref="N36:O36" si="9">N41+N46+N51+N56+N61+N66+N71+N76+N81+N86+N91</f>
        <v>9231.9333700000007</v>
      </c>
      <c r="O36" s="109">
        <f t="shared" si="9"/>
        <v>9231.9333700000007</v>
      </c>
    </row>
    <row r="37" spans="1:15" x14ac:dyDescent="0.25">
      <c r="A37" s="301"/>
      <c r="B37" s="300"/>
      <c r="C37" s="7" t="s">
        <v>66</v>
      </c>
      <c r="D37" s="38"/>
      <c r="E37" s="97"/>
      <c r="F37" s="97"/>
      <c r="G37" s="97"/>
      <c r="H37" s="97"/>
      <c r="I37" s="97"/>
      <c r="J37" s="97">
        <v>14367.870999999999</v>
      </c>
      <c r="K37" s="97"/>
      <c r="L37" s="174">
        <f>L42+L47+L52+L57+L62+L67+L72+L77+L82+L87+L92</f>
        <v>4200</v>
      </c>
      <c r="M37" s="189"/>
      <c r="N37" s="109"/>
      <c r="O37" s="109"/>
    </row>
    <row r="38" spans="1:15" ht="30" x14ac:dyDescent="0.25">
      <c r="A38" s="301"/>
      <c r="B38" s="300"/>
      <c r="C38" s="7" t="s">
        <v>67</v>
      </c>
      <c r="D38" s="38">
        <v>417</v>
      </c>
      <c r="E38" s="97">
        <v>82.5</v>
      </c>
      <c r="F38" s="97">
        <v>52.6</v>
      </c>
      <c r="G38" s="97">
        <v>3002.0360000000001</v>
      </c>
      <c r="H38" s="97">
        <v>7031.7049999999999</v>
      </c>
      <c r="I38" s="97">
        <v>7477.28</v>
      </c>
      <c r="J38" s="97">
        <v>6694.5320700000002</v>
      </c>
      <c r="K38" s="97">
        <v>0.83</v>
      </c>
      <c r="L38" s="174">
        <f>L43+L48+L53+L58+L63+L68+L73+L78+L83+L88+L93</f>
        <v>19034.940999999999</v>
      </c>
      <c r="M38" s="195">
        <f>M53+M63+M58+M73+M78</f>
        <v>21468.234080000002</v>
      </c>
      <c r="N38" s="109"/>
      <c r="O38" s="109"/>
    </row>
    <row r="39" spans="1:15" x14ac:dyDescent="0.25">
      <c r="A39" s="301"/>
      <c r="B39" s="300"/>
      <c r="C39" s="7" t="s">
        <v>68</v>
      </c>
      <c r="D39" s="38"/>
      <c r="E39" s="97"/>
      <c r="F39" s="97"/>
      <c r="G39" s="97"/>
      <c r="H39" s="97"/>
      <c r="I39" s="97"/>
      <c r="J39" s="97"/>
      <c r="K39" s="97"/>
      <c r="L39" s="174"/>
      <c r="M39" s="189"/>
      <c r="N39" s="109"/>
      <c r="O39" s="109"/>
    </row>
    <row r="40" spans="1:15" x14ac:dyDescent="0.25">
      <c r="A40" s="320" t="s">
        <v>70</v>
      </c>
      <c r="B40" s="322" t="s">
        <v>77</v>
      </c>
      <c r="C40" s="25" t="s">
        <v>64</v>
      </c>
      <c r="D40" s="27">
        <f>SUM(D41:D44)</f>
        <v>0</v>
      </c>
      <c r="E40" s="27">
        <f t="shared" ref="E40:O40" si="10">SUM(E41:E44)</f>
        <v>0</v>
      </c>
      <c r="F40" s="27">
        <f t="shared" si="10"/>
        <v>0</v>
      </c>
      <c r="G40" s="27">
        <f t="shared" si="10"/>
        <v>0</v>
      </c>
      <c r="H40" s="27">
        <f t="shared" si="10"/>
        <v>0</v>
      </c>
      <c r="I40" s="27">
        <f t="shared" si="10"/>
        <v>0</v>
      </c>
      <c r="J40" s="27">
        <f t="shared" si="10"/>
        <v>0.83</v>
      </c>
      <c r="K40" s="27">
        <f t="shared" si="10"/>
        <v>0.83</v>
      </c>
      <c r="L40" s="178">
        <f t="shared" si="10"/>
        <v>0</v>
      </c>
      <c r="M40" s="197">
        <f t="shared" si="10"/>
        <v>0</v>
      </c>
      <c r="N40" s="27">
        <f t="shared" si="10"/>
        <v>0</v>
      </c>
      <c r="O40" s="27">
        <f t="shared" si="10"/>
        <v>0</v>
      </c>
    </row>
    <row r="41" spans="1:15" ht="30" x14ac:dyDescent="0.25">
      <c r="A41" s="301"/>
      <c r="B41" s="300"/>
      <c r="C41" s="39" t="s">
        <v>65</v>
      </c>
      <c r="D41" s="38">
        <v>0</v>
      </c>
      <c r="E41" s="97"/>
      <c r="F41" s="97"/>
      <c r="G41" s="97"/>
      <c r="H41" s="97"/>
      <c r="I41" s="97"/>
      <c r="J41" s="97"/>
      <c r="K41" s="97"/>
      <c r="L41" s="174"/>
      <c r="M41" s="189"/>
      <c r="N41" s="109"/>
      <c r="O41" s="109"/>
    </row>
    <row r="42" spans="1:15" x14ac:dyDescent="0.25">
      <c r="A42" s="301"/>
      <c r="B42" s="300"/>
      <c r="C42" s="39" t="s">
        <v>66</v>
      </c>
      <c r="D42" s="38"/>
      <c r="E42" s="97"/>
      <c r="F42" s="97"/>
      <c r="G42" s="97"/>
      <c r="H42" s="97"/>
      <c r="I42" s="97"/>
      <c r="J42" s="97"/>
      <c r="K42" s="97"/>
      <c r="L42" s="174"/>
      <c r="M42" s="189"/>
      <c r="N42" s="109"/>
      <c r="O42" s="109"/>
    </row>
    <row r="43" spans="1:15" ht="30" x14ac:dyDescent="0.25">
      <c r="A43" s="301"/>
      <c r="B43" s="300"/>
      <c r="C43" s="39" t="s">
        <v>67</v>
      </c>
      <c r="D43" s="38"/>
      <c r="E43" s="97"/>
      <c r="F43" s="97"/>
      <c r="G43" s="97"/>
      <c r="H43" s="97"/>
      <c r="I43" s="97"/>
      <c r="J43" s="97">
        <v>0.83</v>
      </c>
      <c r="K43" s="97">
        <v>0.83</v>
      </c>
      <c r="L43" s="174"/>
      <c r="M43" s="189"/>
      <c r="N43" s="109"/>
      <c r="O43" s="109"/>
    </row>
    <row r="44" spans="1:15" x14ac:dyDescent="0.25">
      <c r="A44" s="301"/>
      <c r="B44" s="300"/>
      <c r="C44" s="39" t="s">
        <v>68</v>
      </c>
      <c r="D44" s="38"/>
      <c r="E44" s="97"/>
      <c r="F44" s="97"/>
      <c r="G44" s="97"/>
      <c r="H44" s="97"/>
      <c r="I44" s="97"/>
      <c r="J44" s="97"/>
      <c r="K44" s="97"/>
      <c r="L44" s="174"/>
      <c r="M44" s="189"/>
      <c r="N44" s="109"/>
      <c r="O44" s="109"/>
    </row>
    <row r="45" spans="1:15" ht="15" customHeight="1" x14ac:dyDescent="0.25">
      <c r="A45" s="309" t="s">
        <v>72</v>
      </c>
      <c r="B45" s="298" t="s">
        <v>87</v>
      </c>
      <c r="C45" s="25" t="s">
        <v>64</v>
      </c>
      <c r="D45" s="27"/>
      <c r="E45" s="100"/>
      <c r="F45" s="100"/>
      <c r="G45" s="100"/>
      <c r="H45" s="100"/>
      <c r="I45" s="100"/>
      <c r="J45" s="100"/>
      <c r="K45" s="100"/>
      <c r="L45" s="177">
        <f>SUM(L46:L49)</f>
        <v>0</v>
      </c>
      <c r="M45" s="189"/>
      <c r="N45" s="100"/>
      <c r="O45" s="100"/>
    </row>
    <row r="46" spans="1:15" ht="30" x14ac:dyDescent="0.25">
      <c r="A46" s="301"/>
      <c r="B46" s="300"/>
      <c r="C46" s="39" t="s">
        <v>65</v>
      </c>
      <c r="D46" s="38"/>
      <c r="E46" s="97"/>
      <c r="F46" s="97"/>
      <c r="G46" s="97"/>
      <c r="H46" s="97"/>
      <c r="I46" s="97"/>
      <c r="J46" s="97"/>
      <c r="K46" s="97"/>
      <c r="L46" s="174"/>
      <c r="M46" s="189"/>
      <c r="N46" s="109"/>
      <c r="O46" s="109"/>
    </row>
    <row r="47" spans="1:15" x14ac:dyDescent="0.25">
      <c r="A47" s="301"/>
      <c r="B47" s="300"/>
      <c r="C47" s="39" t="s">
        <v>66</v>
      </c>
      <c r="D47" s="38"/>
      <c r="E47" s="97"/>
      <c r="F47" s="97"/>
      <c r="G47" s="97"/>
      <c r="H47" s="97"/>
      <c r="I47" s="97"/>
      <c r="J47" s="97"/>
      <c r="K47" s="97"/>
      <c r="L47" s="174"/>
      <c r="M47" s="189"/>
      <c r="N47" s="109"/>
      <c r="O47" s="109"/>
    </row>
    <row r="48" spans="1:15" ht="30" x14ac:dyDescent="0.25">
      <c r="A48" s="301"/>
      <c r="B48" s="300"/>
      <c r="C48" s="39" t="s">
        <v>67</v>
      </c>
      <c r="D48" s="38"/>
      <c r="E48" s="97"/>
      <c r="F48" s="97"/>
      <c r="G48" s="97"/>
      <c r="H48" s="97"/>
      <c r="I48" s="97"/>
      <c r="J48" s="97"/>
      <c r="K48" s="97"/>
      <c r="L48" s="174"/>
      <c r="M48" s="189"/>
      <c r="N48" s="109"/>
      <c r="O48" s="109"/>
    </row>
    <row r="49" spans="1:15" x14ac:dyDescent="0.25">
      <c r="A49" s="301"/>
      <c r="B49" s="300"/>
      <c r="C49" s="39" t="s">
        <v>68</v>
      </c>
      <c r="D49" s="38"/>
      <c r="E49" s="97"/>
      <c r="F49" s="97"/>
      <c r="G49" s="97"/>
      <c r="H49" s="97"/>
      <c r="I49" s="97"/>
      <c r="J49" s="97"/>
      <c r="K49" s="97"/>
      <c r="L49" s="174"/>
      <c r="M49" s="189"/>
      <c r="N49" s="109"/>
      <c r="O49" s="109"/>
    </row>
    <row r="50" spans="1:15" ht="15" customHeight="1" x14ac:dyDescent="0.25">
      <c r="A50" s="309" t="s">
        <v>74</v>
      </c>
      <c r="B50" s="298" t="s">
        <v>89</v>
      </c>
      <c r="C50" s="25" t="s">
        <v>64</v>
      </c>
      <c r="D50" s="27">
        <v>0</v>
      </c>
      <c r="E50" s="100"/>
      <c r="F50" s="100"/>
      <c r="G50" s="100"/>
      <c r="H50" s="100"/>
      <c r="I50" s="100"/>
      <c r="J50" s="100"/>
      <c r="K50" s="100"/>
      <c r="L50" s="182">
        <f>SUM(L51:L54)</f>
        <v>15.14</v>
      </c>
      <c r="M50" s="195">
        <f>M51+M52+M53+M54</f>
        <v>72.030059999999992</v>
      </c>
      <c r="N50" s="100">
        <f t="shared" ref="N50:O50" si="11">N51</f>
        <v>9.2070000000000007</v>
      </c>
      <c r="O50" s="100">
        <f t="shared" si="11"/>
        <v>9.2070000000000007</v>
      </c>
    </row>
    <row r="51" spans="1:15" ht="30" x14ac:dyDescent="0.25">
      <c r="A51" s="301"/>
      <c r="B51" s="300"/>
      <c r="C51" s="39" t="s">
        <v>65</v>
      </c>
      <c r="D51" s="38"/>
      <c r="E51" s="97"/>
      <c r="F51" s="97"/>
      <c r="G51" s="97"/>
      <c r="H51" s="97"/>
      <c r="I51" s="97"/>
      <c r="J51" s="97"/>
      <c r="K51" s="97"/>
      <c r="L51" s="176"/>
      <c r="M51" s="195">
        <v>62.823059999999998</v>
      </c>
      <c r="N51" s="109">
        <v>9.2070000000000007</v>
      </c>
      <c r="O51" s="109">
        <v>9.2070000000000007</v>
      </c>
    </row>
    <row r="52" spans="1:15" x14ac:dyDescent="0.25">
      <c r="A52" s="301"/>
      <c r="B52" s="300"/>
      <c r="C52" s="39" t="s">
        <v>66</v>
      </c>
      <c r="D52" s="38"/>
      <c r="E52" s="97"/>
      <c r="F52" s="97"/>
      <c r="G52" s="97"/>
      <c r="H52" s="97"/>
      <c r="I52" s="97"/>
      <c r="J52" s="97"/>
      <c r="K52" s="97"/>
      <c r="L52" s="174"/>
      <c r="M52" s="195"/>
      <c r="N52" s="109"/>
      <c r="O52" s="109"/>
    </row>
    <row r="53" spans="1:15" ht="30" x14ac:dyDescent="0.25">
      <c r="A53" s="301"/>
      <c r="B53" s="300"/>
      <c r="C53" s="39" t="s">
        <v>67</v>
      </c>
      <c r="D53" s="38"/>
      <c r="E53" s="97"/>
      <c r="F53" s="97"/>
      <c r="G53" s="97"/>
      <c r="H53" s="97"/>
      <c r="I53" s="97"/>
      <c r="J53" s="97"/>
      <c r="K53" s="97"/>
      <c r="L53" s="174">
        <v>15.14</v>
      </c>
      <c r="M53" s="195">
        <v>9.2070000000000007</v>
      </c>
      <c r="N53" s="109"/>
      <c r="O53" s="109"/>
    </row>
    <row r="54" spans="1:15" x14ac:dyDescent="0.25">
      <c r="A54" s="301"/>
      <c r="B54" s="300"/>
      <c r="C54" s="39" t="s">
        <v>68</v>
      </c>
      <c r="D54" s="38"/>
      <c r="E54" s="97"/>
      <c r="F54" s="97"/>
      <c r="G54" s="97"/>
      <c r="H54" s="97"/>
      <c r="I54" s="97"/>
      <c r="J54" s="97"/>
      <c r="K54" s="97"/>
      <c r="L54" s="174"/>
      <c r="M54" s="189"/>
      <c r="N54" s="109"/>
      <c r="O54" s="109"/>
    </row>
    <row r="55" spans="1:15" x14ac:dyDescent="0.25">
      <c r="A55" s="320" t="s">
        <v>80</v>
      </c>
      <c r="B55" s="298" t="s">
        <v>78</v>
      </c>
      <c r="C55" s="25" t="s">
        <v>64</v>
      </c>
      <c r="D55" s="27">
        <f>SUM(D56:D59)</f>
        <v>274</v>
      </c>
      <c r="E55" s="27">
        <f t="shared" ref="E55:O55" si="12">SUM(E56:E59)</f>
        <v>11</v>
      </c>
      <c r="F55" s="27">
        <f t="shared" si="12"/>
        <v>0</v>
      </c>
      <c r="G55" s="27">
        <f t="shared" si="12"/>
        <v>0</v>
      </c>
      <c r="H55" s="27">
        <f t="shared" si="12"/>
        <v>185.00899999999999</v>
      </c>
      <c r="I55" s="27">
        <f t="shared" si="12"/>
        <v>0</v>
      </c>
      <c r="J55" s="27">
        <f t="shared" si="12"/>
        <v>3193.34258</v>
      </c>
      <c r="K55" s="27">
        <f t="shared" si="12"/>
        <v>1379.713</v>
      </c>
      <c r="L55" s="179">
        <f>SUM(L56:L59)</f>
        <v>15520.181</v>
      </c>
      <c r="M55" s="198">
        <f t="shared" si="12"/>
        <v>7746.42</v>
      </c>
      <c r="N55" s="27">
        <f t="shared" si="12"/>
        <v>0</v>
      </c>
      <c r="O55" s="27">
        <f t="shared" si="12"/>
        <v>0</v>
      </c>
    </row>
    <row r="56" spans="1:15" ht="30" x14ac:dyDescent="0.25">
      <c r="A56" s="301"/>
      <c r="B56" s="300"/>
      <c r="C56" s="39" t="s">
        <v>65</v>
      </c>
      <c r="D56" s="38">
        <v>274</v>
      </c>
      <c r="E56" s="97">
        <v>11</v>
      </c>
      <c r="F56" s="97"/>
      <c r="G56" s="97"/>
      <c r="H56" s="97">
        <v>185.00899999999999</v>
      </c>
      <c r="I56" s="97"/>
      <c r="J56" s="97">
        <v>3193.34258</v>
      </c>
      <c r="K56" s="97">
        <v>1379.713</v>
      </c>
      <c r="L56" s="180">
        <v>145</v>
      </c>
      <c r="M56" s="195"/>
      <c r="N56" s="109"/>
      <c r="O56" s="109"/>
    </row>
    <row r="57" spans="1:15" x14ac:dyDescent="0.25">
      <c r="A57" s="301"/>
      <c r="B57" s="300"/>
      <c r="C57" s="39" t="s">
        <v>66</v>
      </c>
      <c r="D57" s="38"/>
      <c r="E57" s="97"/>
      <c r="F57" s="97"/>
      <c r="G57" s="97"/>
      <c r="H57" s="97"/>
      <c r="I57" s="97"/>
      <c r="J57" s="97"/>
      <c r="K57" s="97"/>
      <c r="L57" s="174">
        <v>4200</v>
      </c>
      <c r="M57" s="195"/>
      <c r="N57" s="109"/>
      <c r="O57" s="109"/>
    </row>
    <row r="58" spans="1:15" ht="30" x14ac:dyDescent="0.25">
      <c r="A58" s="301"/>
      <c r="B58" s="300"/>
      <c r="C58" s="39" t="s">
        <v>67</v>
      </c>
      <c r="D58" s="38"/>
      <c r="E58" s="97"/>
      <c r="F58" s="97"/>
      <c r="G58" s="97"/>
      <c r="H58" s="97"/>
      <c r="I58" s="97"/>
      <c r="J58" s="97"/>
      <c r="K58" s="97"/>
      <c r="L58" s="174">
        <v>11175.181</v>
      </c>
      <c r="M58" s="195">
        <v>7746.42</v>
      </c>
      <c r="N58" s="109"/>
      <c r="O58" s="109"/>
    </row>
    <row r="59" spans="1:15" x14ac:dyDescent="0.25">
      <c r="A59" s="301"/>
      <c r="B59" s="300"/>
      <c r="C59" s="39" t="s">
        <v>68</v>
      </c>
      <c r="D59" s="38"/>
      <c r="E59" s="97"/>
      <c r="F59" s="97"/>
      <c r="G59" s="97"/>
      <c r="H59" s="97"/>
      <c r="I59" s="97"/>
      <c r="J59" s="97"/>
      <c r="K59" s="97"/>
      <c r="L59" s="174"/>
      <c r="M59" s="189"/>
      <c r="N59" s="109"/>
      <c r="O59" s="109"/>
    </row>
    <row r="60" spans="1:15" ht="18" customHeight="1" x14ac:dyDescent="0.25">
      <c r="A60" s="309" t="s">
        <v>82</v>
      </c>
      <c r="B60" s="298" t="s">
        <v>79</v>
      </c>
      <c r="C60" s="25" t="s">
        <v>64</v>
      </c>
      <c r="D60" s="27">
        <f>SUM(D61:D64)</f>
        <v>0</v>
      </c>
      <c r="E60" s="27">
        <f t="shared" ref="E60:O60" si="13">SUM(E61:E64)</f>
        <v>0</v>
      </c>
      <c r="F60" s="27">
        <f t="shared" si="13"/>
        <v>0</v>
      </c>
      <c r="G60" s="27">
        <f t="shared" si="13"/>
        <v>5037.933</v>
      </c>
      <c r="H60" s="27">
        <f t="shared" si="13"/>
        <v>172.20400000000001</v>
      </c>
      <c r="I60" s="27">
        <f t="shared" si="13"/>
        <v>0</v>
      </c>
      <c r="J60" s="27">
        <f t="shared" si="13"/>
        <v>0</v>
      </c>
      <c r="K60" s="27">
        <f t="shared" si="13"/>
        <v>0</v>
      </c>
      <c r="L60" s="178">
        <f t="shared" si="13"/>
        <v>0</v>
      </c>
      <c r="M60" s="198">
        <f t="shared" si="13"/>
        <v>0</v>
      </c>
      <c r="N60" s="27">
        <f t="shared" si="13"/>
        <v>0</v>
      </c>
      <c r="O60" s="27">
        <f t="shared" si="13"/>
        <v>0</v>
      </c>
    </row>
    <row r="61" spans="1:15" ht="30" x14ac:dyDescent="0.25">
      <c r="A61" s="301"/>
      <c r="B61" s="300"/>
      <c r="C61" s="39" t="s">
        <v>84</v>
      </c>
      <c r="D61" s="38"/>
      <c r="E61" s="97"/>
      <c r="F61" s="97"/>
      <c r="G61" s="97">
        <v>2037.933</v>
      </c>
      <c r="H61" s="97">
        <v>172.20400000000001</v>
      </c>
      <c r="I61" s="97"/>
      <c r="J61" s="97"/>
      <c r="K61" s="97"/>
      <c r="L61" s="174"/>
      <c r="M61" s="195"/>
      <c r="N61" s="109"/>
      <c r="O61" s="109"/>
    </row>
    <row r="62" spans="1:15" x14ac:dyDescent="0.25">
      <c r="A62" s="301"/>
      <c r="B62" s="300"/>
      <c r="C62" s="39" t="s">
        <v>66</v>
      </c>
      <c r="D62" s="38"/>
      <c r="E62" s="97"/>
      <c r="F62" s="97"/>
      <c r="G62" s="97"/>
      <c r="H62" s="97"/>
      <c r="I62" s="97"/>
      <c r="J62" s="97"/>
      <c r="K62" s="97"/>
      <c r="L62" s="174"/>
      <c r="M62" s="195"/>
      <c r="N62" s="109"/>
      <c r="O62" s="109"/>
    </row>
    <row r="63" spans="1:15" ht="30" x14ac:dyDescent="0.25">
      <c r="A63" s="301"/>
      <c r="B63" s="300"/>
      <c r="C63" s="39" t="s">
        <v>67</v>
      </c>
      <c r="D63" s="38"/>
      <c r="E63" s="97"/>
      <c r="F63" s="97"/>
      <c r="G63" s="97">
        <v>3000</v>
      </c>
      <c r="H63" s="97"/>
      <c r="I63" s="97"/>
      <c r="J63" s="97"/>
      <c r="K63" s="97"/>
      <c r="L63" s="174"/>
      <c r="M63" s="195"/>
      <c r="N63" s="109"/>
      <c r="O63" s="109"/>
    </row>
    <row r="64" spans="1:15" x14ac:dyDescent="0.25">
      <c r="A64" s="301"/>
      <c r="B64" s="300"/>
      <c r="C64" s="39" t="s">
        <v>68</v>
      </c>
      <c r="D64" s="38"/>
      <c r="E64" s="97"/>
      <c r="F64" s="97"/>
      <c r="G64" s="97"/>
      <c r="H64" s="97"/>
      <c r="I64" s="97"/>
      <c r="J64" s="97"/>
      <c r="K64" s="97"/>
      <c r="L64" s="174"/>
      <c r="M64" s="189"/>
      <c r="N64" s="109"/>
      <c r="O64" s="109"/>
    </row>
    <row r="65" spans="1:15" x14ac:dyDescent="0.25">
      <c r="A65" s="309" t="s">
        <v>85</v>
      </c>
      <c r="B65" s="298" t="s">
        <v>16</v>
      </c>
      <c r="C65" s="25" t="s">
        <v>64</v>
      </c>
      <c r="D65" s="27"/>
      <c r="E65" s="100"/>
      <c r="F65" s="100"/>
      <c r="G65" s="100"/>
      <c r="H65" s="100"/>
      <c r="I65" s="100"/>
      <c r="J65" s="100"/>
      <c r="K65" s="100"/>
      <c r="L65" s="177"/>
      <c r="M65" s="189"/>
      <c r="N65" s="100"/>
      <c r="O65" s="100"/>
    </row>
    <row r="66" spans="1:15" ht="30" x14ac:dyDescent="0.25">
      <c r="A66" s="301"/>
      <c r="B66" s="300"/>
      <c r="C66" s="39" t="s">
        <v>84</v>
      </c>
      <c r="D66" s="38"/>
      <c r="E66" s="97"/>
      <c r="F66" s="97"/>
      <c r="G66" s="97"/>
      <c r="H66" s="97"/>
      <c r="I66" s="97"/>
      <c r="J66" s="97"/>
      <c r="K66" s="97"/>
      <c r="L66" s="174"/>
      <c r="M66" s="189"/>
      <c r="N66" s="109"/>
      <c r="O66" s="109"/>
    </row>
    <row r="67" spans="1:15" x14ac:dyDescent="0.25">
      <c r="A67" s="301"/>
      <c r="B67" s="300"/>
      <c r="C67" s="39" t="s">
        <v>66</v>
      </c>
      <c r="D67" s="38"/>
      <c r="E67" s="97"/>
      <c r="F67" s="97"/>
      <c r="G67" s="97"/>
      <c r="H67" s="97"/>
      <c r="I67" s="97"/>
      <c r="J67" s="97"/>
      <c r="K67" s="97"/>
      <c r="L67" s="174"/>
      <c r="M67" s="189"/>
      <c r="N67" s="109"/>
      <c r="O67" s="109"/>
    </row>
    <row r="68" spans="1:15" ht="30" x14ac:dyDescent="0.25">
      <c r="A68" s="301"/>
      <c r="B68" s="300"/>
      <c r="C68" s="39" t="s">
        <v>67</v>
      </c>
      <c r="D68" s="38"/>
      <c r="E68" s="97"/>
      <c r="F68" s="97"/>
      <c r="G68" s="97"/>
      <c r="H68" s="97"/>
      <c r="I68" s="97"/>
      <c r="J68" s="97"/>
      <c r="K68" s="97"/>
      <c r="L68" s="174"/>
      <c r="M68" s="189"/>
      <c r="N68" s="109"/>
      <c r="O68" s="109"/>
    </row>
    <row r="69" spans="1:15" x14ac:dyDescent="0.25">
      <c r="A69" s="301"/>
      <c r="B69" s="300"/>
      <c r="C69" s="39" t="s">
        <v>68</v>
      </c>
      <c r="D69" s="38"/>
      <c r="E69" s="97"/>
      <c r="F69" s="97"/>
      <c r="G69" s="97"/>
      <c r="H69" s="97"/>
      <c r="I69" s="97"/>
      <c r="J69" s="97"/>
      <c r="K69" s="97"/>
      <c r="L69" s="174"/>
      <c r="M69" s="189"/>
      <c r="N69" s="109"/>
      <c r="O69" s="109"/>
    </row>
    <row r="70" spans="1:15" x14ac:dyDescent="0.25">
      <c r="A70" s="309" t="s">
        <v>86</v>
      </c>
      <c r="B70" s="297" t="s">
        <v>81</v>
      </c>
      <c r="C70" s="25" t="s">
        <v>64</v>
      </c>
      <c r="D70" s="27">
        <f>SUM(D71:D74)</f>
        <v>0</v>
      </c>
      <c r="E70" s="27">
        <f t="shared" ref="E70:K70" si="14">SUM(E71:E74)</f>
        <v>0</v>
      </c>
      <c r="F70" s="27">
        <f t="shared" si="14"/>
        <v>0</v>
      </c>
      <c r="G70" s="27">
        <f t="shared" si="14"/>
        <v>1.87</v>
      </c>
      <c r="H70" s="27">
        <f t="shared" si="14"/>
        <v>7067.7049999999999</v>
      </c>
      <c r="I70" s="27">
        <f t="shared" si="14"/>
        <v>7477.28</v>
      </c>
      <c r="J70" s="27">
        <f t="shared" si="14"/>
        <v>6548.5720700000002</v>
      </c>
      <c r="K70" s="27">
        <f t="shared" si="14"/>
        <v>6544.3564299999998</v>
      </c>
      <c r="L70" s="178">
        <f>SUM(L71:L74)</f>
        <v>7844.62</v>
      </c>
      <c r="M70" s="197">
        <f t="shared" ref="M70:O70" si="15">SUM(M71:M74)</f>
        <v>10247.60708</v>
      </c>
      <c r="N70" s="27">
        <f t="shared" si="15"/>
        <v>9222.7263700000003</v>
      </c>
      <c r="O70" s="27">
        <f t="shared" si="15"/>
        <v>9222.7263700000003</v>
      </c>
    </row>
    <row r="71" spans="1:15" ht="30" x14ac:dyDescent="0.25">
      <c r="A71" s="301"/>
      <c r="B71" s="297"/>
      <c r="C71" s="39" t="s">
        <v>84</v>
      </c>
      <c r="D71" s="38"/>
      <c r="E71" s="97"/>
      <c r="F71" s="97"/>
      <c r="G71" s="97"/>
      <c r="H71" s="97"/>
      <c r="I71" s="97"/>
      <c r="J71" s="97"/>
      <c r="K71" s="97">
        <v>6544.3564299999998</v>
      </c>
      <c r="L71" s="181"/>
      <c r="M71" s="189"/>
      <c r="N71" s="109">
        <v>9222.7263700000003</v>
      </c>
      <c r="O71" s="109">
        <v>9222.7263700000003</v>
      </c>
    </row>
    <row r="72" spans="1:15" x14ac:dyDescent="0.25">
      <c r="A72" s="301"/>
      <c r="B72" s="297"/>
      <c r="C72" s="39" t="s">
        <v>66</v>
      </c>
      <c r="D72" s="38"/>
      <c r="E72" s="97"/>
      <c r="F72" s="97"/>
      <c r="G72" s="97"/>
      <c r="H72" s="97"/>
      <c r="I72" s="97"/>
      <c r="J72" s="97"/>
      <c r="K72" s="97"/>
      <c r="L72" s="174"/>
      <c r="M72" s="189"/>
      <c r="N72" s="109"/>
      <c r="O72" s="109"/>
    </row>
    <row r="73" spans="1:15" ht="30" x14ac:dyDescent="0.25">
      <c r="A73" s="301"/>
      <c r="B73" s="297"/>
      <c r="C73" s="39" t="s">
        <v>67</v>
      </c>
      <c r="D73" s="38"/>
      <c r="E73" s="97"/>
      <c r="F73" s="97"/>
      <c r="G73" s="97">
        <v>1.87</v>
      </c>
      <c r="H73" s="97">
        <v>7067.7049999999999</v>
      </c>
      <c r="I73" s="97">
        <v>7477.28</v>
      </c>
      <c r="J73" s="97">
        <v>6548.5720700000002</v>
      </c>
      <c r="K73" s="97"/>
      <c r="L73" s="174">
        <v>7844.62</v>
      </c>
      <c r="M73" s="189">
        <v>10247.60708</v>
      </c>
      <c r="N73" s="109"/>
      <c r="O73" s="109"/>
    </row>
    <row r="74" spans="1:15" x14ac:dyDescent="0.25">
      <c r="A74" s="301"/>
      <c r="B74" s="297"/>
      <c r="C74" s="39" t="s">
        <v>68</v>
      </c>
      <c r="D74" s="38"/>
      <c r="E74" s="97"/>
      <c r="F74" s="97"/>
      <c r="G74" s="97"/>
      <c r="H74" s="97"/>
      <c r="I74" s="97"/>
      <c r="J74" s="97"/>
      <c r="K74" s="97"/>
      <c r="L74" s="174"/>
      <c r="M74" s="189"/>
      <c r="N74" s="109"/>
      <c r="O74" s="109"/>
    </row>
    <row r="75" spans="1:15" x14ac:dyDescent="0.25">
      <c r="A75" s="309" t="s">
        <v>88</v>
      </c>
      <c r="B75" s="297" t="s">
        <v>83</v>
      </c>
      <c r="C75" s="25" t="s">
        <v>64</v>
      </c>
      <c r="D75" s="27">
        <f>SUM(D76:D79)</f>
        <v>0</v>
      </c>
      <c r="E75" s="27">
        <f t="shared" ref="E75:O75" si="16">SUM(E76:E79)</f>
        <v>0</v>
      </c>
      <c r="F75" s="27">
        <f t="shared" si="16"/>
        <v>0</v>
      </c>
      <c r="G75" s="27">
        <f t="shared" si="16"/>
        <v>0</v>
      </c>
      <c r="H75" s="27">
        <f t="shared" si="16"/>
        <v>0</v>
      </c>
      <c r="I75" s="27">
        <f t="shared" si="16"/>
        <v>0</v>
      </c>
      <c r="J75" s="27">
        <f t="shared" si="16"/>
        <v>14513</v>
      </c>
      <c r="K75" s="27">
        <f t="shared" si="16"/>
        <v>3977.4847599999998</v>
      </c>
      <c r="L75" s="178">
        <f>SUM(L76:L79)</f>
        <v>8065.5749999999998</v>
      </c>
      <c r="M75" s="199">
        <f t="shared" si="16"/>
        <v>3715.5168600000002</v>
      </c>
      <c r="N75" s="27">
        <f t="shared" si="16"/>
        <v>0</v>
      </c>
      <c r="O75" s="27">
        <f t="shared" si="16"/>
        <v>0</v>
      </c>
    </row>
    <row r="76" spans="1:15" ht="27" customHeight="1" x14ac:dyDescent="0.25">
      <c r="A76" s="301"/>
      <c r="B76" s="297"/>
      <c r="C76" s="39" t="s">
        <v>84</v>
      </c>
      <c r="D76" s="38"/>
      <c r="E76" s="97"/>
      <c r="F76" s="97"/>
      <c r="G76" s="97"/>
      <c r="H76" s="97"/>
      <c r="I76" s="97"/>
      <c r="J76" s="97"/>
      <c r="K76" s="97">
        <v>3977.4847599999998</v>
      </c>
      <c r="L76" s="181">
        <v>8065.5749999999998</v>
      </c>
      <c r="M76" s="200">
        <v>250.51686000000001</v>
      </c>
      <c r="N76" s="109"/>
      <c r="O76" s="109"/>
    </row>
    <row r="77" spans="1:15" x14ac:dyDescent="0.25">
      <c r="A77" s="301"/>
      <c r="B77" s="297"/>
      <c r="C77" s="39" t="s">
        <v>66</v>
      </c>
      <c r="D77" s="38"/>
      <c r="E77" s="97"/>
      <c r="F77" s="97"/>
      <c r="G77" s="97"/>
      <c r="H77" s="97"/>
      <c r="I77" s="97"/>
      <c r="J77" s="97">
        <v>14513</v>
      </c>
      <c r="K77" s="97"/>
      <c r="L77" s="174"/>
      <c r="M77" s="200"/>
      <c r="N77" s="109"/>
      <c r="O77" s="109"/>
    </row>
    <row r="78" spans="1:15" ht="30" x14ac:dyDescent="0.25">
      <c r="A78" s="301"/>
      <c r="B78" s="297"/>
      <c r="C78" s="39" t="s">
        <v>67</v>
      </c>
      <c r="D78" s="38"/>
      <c r="E78" s="97"/>
      <c r="F78" s="97"/>
      <c r="G78" s="97"/>
      <c r="H78" s="97"/>
      <c r="I78" s="97"/>
      <c r="J78" s="97"/>
      <c r="K78" s="97"/>
      <c r="L78" s="174"/>
      <c r="M78" s="200">
        <v>3465</v>
      </c>
      <c r="N78" s="109"/>
      <c r="O78" s="109"/>
    </row>
    <row r="79" spans="1:15" ht="26.25" customHeight="1" x14ac:dyDescent="0.25">
      <c r="A79" s="301"/>
      <c r="B79" s="297"/>
      <c r="C79" s="39" t="s">
        <v>68</v>
      </c>
      <c r="D79" s="38"/>
      <c r="E79" s="97"/>
      <c r="F79" s="97"/>
      <c r="G79" s="97"/>
      <c r="H79" s="97"/>
      <c r="I79" s="97"/>
      <c r="J79" s="97"/>
      <c r="K79" s="97"/>
      <c r="L79" s="174"/>
      <c r="M79" s="189"/>
      <c r="N79" s="109"/>
      <c r="O79" s="109"/>
    </row>
    <row r="80" spans="1:15" x14ac:dyDescent="0.25">
      <c r="A80" s="309" t="s">
        <v>90</v>
      </c>
      <c r="B80" s="298" t="s">
        <v>20</v>
      </c>
      <c r="C80" s="25" t="s">
        <v>64</v>
      </c>
      <c r="D80" s="27">
        <f>SUM(D81:D84)</f>
        <v>0</v>
      </c>
      <c r="E80" s="27">
        <f t="shared" ref="E80:O80" si="17">SUM(E81:E84)</f>
        <v>0</v>
      </c>
      <c r="F80" s="27">
        <f t="shared" si="17"/>
        <v>0</v>
      </c>
      <c r="G80" s="27">
        <f t="shared" si="17"/>
        <v>0</v>
      </c>
      <c r="H80" s="27">
        <f t="shared" si="17"/>
        <v>0</v>
      </c>
      <c r="I80" s="27">
        <f t="shared" si="17"/>
        <v>0</v>
      </c>
      <c r="J80" s="27">
        <f t="shared" si="17"/>
        <v>0</v>
      </c>
      <c r="K80" s="27">
        <f t="shared" si="17"/>
        <v>90.293999999999997</v>
      </c>
      <c r="L80" s="178">
        <f t="shared" si="17"/>
        <v>0</v>
      </c>
      <c r="M80" s="197">
        <f t="shared" si="17"/>
        <v>0</v>
      </c>
      <c r="N80" s="27">
        <f t="shared" si="17"/>
        <v>0</v>
      </c>
      <c r="O80" s="27">
        <f t="shared" si="17"/>
        <v>0</v>
      </c>
    </row>
    <row r="81" spans="1:15" ht="30" x14ac:dyDescent="0.25">
      <c r="A81" s="300"/>
      <c r="B81" s="300"/>
      <c r="C81" s="39" t="s">
        <v>84</v>
      </c>
      <c r="D81" s="38"/>
      <c r="E81" s="97"/>
      <c r="F81" s="97"/>
      <c r="G81" s="97"/>
      <c r="H81" s="97"/>
      <c r="I81" s="97"/>
      <c r="J81" s="97"/>
      <c r="K81" s="97">
        <v>90.293999999999997</v>
      </c>
      <c r="L81" s="174">
        <v>0</v>
      </c>
      <c r="M81" s="189"/>
      <c r="N81" s="109"/>
      <c r="O81" s="109"/>
    </row>
    <row r="82" spans="1:15" x14ac:dyDescent="0.25">
      <c r="A82" s="300"/>
      <c r="B82" s="300"/>
      <c r="C82" s="39" t="s">
        <v>66</v>
      </c>
      <c r="D82" s="38"/>
      <c r="E82" s="97"/>
      <c r="F82" s="97"/>
      <c r="G82" s="97"/>
      <c r="H82" s="97"/>
      <c r="I82" s="97"/>
      <c r="J82" s="97"/>
      <c r="K82" s="97"/>
      <c r="L82" s="174"/>
      <c r="M82" s="189"/>
      <c r="N82" s="109"/>
      <c r="O82" s="109"/>
    </row>
    <row r="83" spans="1:15" ht="30" x14ac:dyDescent="0.25">
      <c r="A83" s="300"/>
      <c r="B83" s="300"/>
      <c r="C83" s="39" t="s">
        <v>67</v>
      </c>
      <c r="D83" s="38"/>
      <c r="E83" s="97"/>
      <c r="F83" s="97"/>
      <c r="G83" s="97"/>
      <c r="H83" s="97"/>
      <c r="I83" s="97"/>
      <c r="J83" s="97"/>
      <c r="K83" s="97"/>
      <c r="L83" s="174"/>
      <c r="M83" s="189"/>
      <c r="N83" s="109"/>
      <c r="O83" s="109"/>
    </row>
    <row r="84" spans="1:15" x14ac:dyDescent="0.25">
      <c r="A84" s="300"/>
      <c r="B84" s="300"/>
      <c r="C84" s="39" t="s">
        <v>68</v>
      </c>
      <c r="D84" s="38"/>
      <c r="E84" s="97"/>
      <c r="F84" s="97"/>
      <c r="G84" s="97"/>
      <c r="H84" s="97"/>
      <c r="I84" s="97"/>
      <c r="J84" s="97"/>
      <c r="K84" s="97"/>
      <c r="L84" s="174"/>
      <c r="M84" s="189"/>
      <c r="N84" s="109"/>
      <c r="O84" s="109"/>
    </row>
    <row r="85" spans="1:15" s="32" customFormat="1" x14ac:dyDescent="0.25">
      <c r="A85" s="309" t="s">
        <v>191</v>
      </c>
      <c r="B85" s="297" t="s">
        <v>186</v>
      </c>
      <c r="C85" s="25" t="s">
        <v>64</v>
      </c>
      <c r="D85" s="27"/>
      <c r="E85" s="100"/>
      <c r="F85" s="100"/>
      <c r="G85" s="100"/>
      <c r="H85" s="100"/>
      <c r="I85" s="100"/>
      <c r="J85" s="100"/>
      <c r="K85" s="100"/>
      <c r="L85" s="177">
        <f>L86+L87+L88+L89</f>
        <v>313.82100000000003</v>
      </c>
      <c r="M85" s="189">
        <f t="shared" ref="M85:O85" si="18">M86+M87+M88+M89</f>
        <v>173.22515000000001</v>
      </c>
      <c r="N85" s="100">
        <f t="shared" si="18"/>
        <v>0</v>
      </c>
      <c r="O85" s="100">
        <f t="shared" si="18"/>
        <v>0</v>
      </c>
    </row>
    <row r="86" spans="1:15" s="32" customFormat="1" ht="30" x14ac:dyDescent="0.25">
      <c r="A86" s="300"/>
      <c r="B86" s="297"/>
      <c r="C86" s="39" t="s">
        <v>84</v>
      </c>
      <c r="D86" s="38"/>
      <c r="E86" s="97"/>
      <c r="F86" s="97"/>
      <c r="G86" s="97"/>
      <c r="H86" s="97"/>
      <c r="I86" s="97"/>
      <c r="J86" s="97"/>
      <c r="K86" s="97"/>
      <c r="L86" s="174">
        <v>313.82100000000003</v>
      </c>
      <c r="M86" s="189">
        <v>173.22515000000001</v>
      </c>
      <c r="N86" s="109"/>
      <c r="O86" s="109"/>
    </row>
    <row r="87" spans="1:15" s="32" customFormat="1" x14ac:dyDescent="0.25">
      <c r="A87" s="300"/>
      <c r="B87" s="297"/>
      <c r="C87" s="39" t="s">
        <v>66</v>
      </c>
      <c r="D87" s="38"/>
      <c r="E87" s="97"/>
      <c r="F87" s="97"/>
      <c r="G87" s="97"/>
      <c r="H87" s="97"/>
      <c r="I87" s="97"/>
      <c r="J87" s="97"/>
      <c r="K87" s="97"/>
      <c r="L87" s="174"/>
      <c r="M87" s="189"/>
      <c r="N87" s="109"/>
      <c r="O87" s="109"/>
    </row>
    <row r="88" spans="1:15" s="32" customFormat="1" ht="30" x14ac:dyDescent="0.25">
      <c r="A88" s="300"/>
      <c r="B88" s="297"/>
      <c r="C88" s="39" t="s">
        <v>67</v>
      </c>
      <c r="D88" s="38"/>
      <c r="E88" s="97"/>
      <c r="F88" s="97"/>
      <c r="G88" s="97"/>
      <c r="H88" s="97"/>
      <c r="I88" s="97"/>
      <c r="J88" s="97"/>
      <c r="K88" s="97"/>
      <c r="L88" s="174"/>
      <c r="M88" s="189"/>
      <c r="N88" s="109"/>
      <c r="O88" s="109"/>
    </row>
    <row r="89" spans="1:15" s="32" customFormat="1" x14ac:dyDescent="0.25">
      <c r="A89" s="300"/>
      <c r="B89" s="297"/>
      <c r="C89" s="39" t="s">
        <v>68</v>
      </c>
      <c r="D89" s="38"/>
      <c r="E89" s="97"/>
      <c r="F89" s="97"/>
      <c r="G89" s="97"/>
      <c r="H89" s="97"/>
      <c r="I89" s="97"/>
      <c r="J89" s="97"/>
      <c r="K89" s="97"/>
      <c r="L89" s="174"/>
      <c r="M89" s="189"/>
      <c r="N89" s="109"/>
      <c r="O89" s="109"/>
    </row>
    <row r="90" spans="1:15" s="32" customFormat="1" x14ac:dyDescent="0.25">
      <c r="A90" s="309" t="s">
        <v>192</v>
      </c>
      <c r="B90" s="297" t="s">
        <v>185</v>
      </c>
      <c r="C90" s="25" t="s">
        <v>64</v>
      </c>
      <c r="D90" s="27"/>
      <c r="E90" s="100"/>
      <c r="F90" s="100"/>
      <c r="G90" s="100"/>
      <c r="H90" s="100"/>
      <c r="I90" s="100"/>
      <c r="J90" s="100"/>
      <c r="K90" s="100"/>
      <c r="L90" s="177"/>
      <c r="M90" s="189"/>
      <c r="N90" s="100"/>
      <c r="O90" s="100"/>
    </row>
    <row r="91" spans="1:15" s="32" customFormat="1" ht="30" x14ac:dyDescent="0.25">
      <c r="A91" s="300"/>
      <c r="B91" s="297"/>
      <c r="C91" s="39" t="s">
        <v>84</v>
      </c>
      <c r="D91" s="38"/>
      <c r="E91" s="97"/>
      <c r="F91" s="97"/>
      <c r="G91" s="97"/>
      <c r="H91" s="97"/>
      <c r="I91" s="97"/>
      <c r="J91" s="97"/>
      <c r="K91" s="97"/>
      <c r="L91" s="174"/>
      <c r="M91" s="189"/>
      <c r="N91" s="109"/>
      <c r="O91" s="109"/>
    </row>
    <row r="92" spans="1:15" s="32" customFormat="1" x14ac:dyDescent="0.25">
      <c r="A92" s="300"/>
      <c r="B92" s="297"/>
      <c r="C92" s="39" t="s">
        <v>66</v>
      </c>
      <c r="D92" s="38"/>
      <c r="E92" s="97"/>
      <c r="F92" s="97"/>
      <c r="G92" s="97"/>
      <c r="H92" s="97"/>
      <c r="I92" s="97"/>
      <c r="J92" s="97"/>
      <c r="K92" s="97"/>
      <c r="L92" s="174"/>
      <c r="M92" s="189"/>
      <c r="N92" s="109"/>
      <c r="O92" s="109"/>
    </row>
    <row r="93" spans="1:15" s="32" customFormat="1" ht="30" x14ac:dyDescent="0.25">
      <c r="A93" s="300"/>
      <c r="B93" s="297"/>
      <c r="C93" s="39" t="s">
        <v>67</v>
      </c>
      <c r="D93" s="38"/>
      <c r="E93" s="97"/>
      <c r="F93" s="97"/>
      <c r="G93" s="97"/>
      <c r="H93" s="97"/>
      <c r="I93" s="97"/>
      <c r="J93" s="97"/>
      <c r="K93" s="97"/>
      <c r="L93" s="174"/>
      <c r="M93" s="189"/>
      <c r="N93" s="109"/>
      <c r="O93" s="109"/>
    </row>
    <row r="94" spans="1:15" s="32" customFormat="1" x14ac:dyDescent="0.25">
      <c r="A94" s="300"/>
      <c r="B94" s="297"/>
      <c r="C94" s="39" t="s">
        <v>68</v>
      </c>
      <c r="D94" s="38"/>
      <c r="E94" s="97"/>
      <c r="F94" s="97"/>
      <c r="G94" s="97"/>
      <c r="H94" s="97"/>
      <c r="I94" s="97"/>
      <c r="J94" s="97"/>
      <c r="K94" s="97"/>
      <c r="L94" s="174"/>
      <c r="M94" s="189"/>
      <c r="N94" s="109"/>
      <c r="O94" s="109"/>
    </row>
    <row r="95" spans="1:15" x14ac:dyDescent="0.25">
      <c r="A95" s="309" t="s">
        <v>21</v>
      </c>
      <c r="B95" s="309" t="s">
        <v>142</v>
      </c>
      <c r="C95" s="25" t="s">
        <v>64</v>
      </c>
      <c r="D95" s="27">
        <f>SUM(D96:D99)</f>
        <v>890.2</v>
      </c>
      <c r="E95" s="27">
        <f t="shared" ref="E95:O95" si="19">SUM(E96:E99)</f>
        <v>94939.700000000012</v>
      </c>
      <c r="F95" s="27">
        <f t="shared" si="19"/>
        <v>44883.978289999999</v>
      </c>
      <c r="G95" s="27">
        <f t="shared" si="19"/>
        <v>76758.091</v>
      </c>
      <c r="H95" s="27">
        <f t="shared" si="19"/>
        <v>51499.341</v>
      </c>
      <c r="I95" s="27">
        <f t="shared" si="19"/>
        <v>136127.72899999999</v>
      </c>
      <c r="J95" s="27">
        <f t="shared" si="19"/>
        <v>38568.514000000003</v>
      </c>
      <c r="K95" s="27">
        <f t="shared" si="19"/>
        <v>0</v>
      </c>
      <c r="L95" s="178">
        <f t="shared" si="19"/>
        <v>0</v>
      </c>
      <c r="M95" s="197">
        <f t="shared" si="19"/>
        <v>0</v>
      </c>
      <c r="N95" s="27">
        <f t="shared" si="19"/>
        <v>0</v>
      </c>
      <c r="O95" s="27">
        <f t="shared" si="19"/>
        <v>0</v>
      </c>
    </row>
    <row r="96" spans="1:15" ht="30" x14ac:dyDescent="0.25">
      <c r="A96" s="301"/>
      <c r="B96" s="297"/>
      <c r="C96" s="39" t="s">
        <v>65</v>
      </c>
      <c r="D96" s="38"/>
      <c r="E96" s="97">
        <v>840.3</v>
      </c>
      <c r="F96" s="97">
        <v>1443.33269</v>
      </c>
      <c r="G96" s="97">
        <v>226.61099999999999</v>
      </c>
      <c r="H96" s="97">
        <v>224.768</v>
      </c>
      <c r="I96" s="97">
        <v>2722.0070000000001</v>
      </c>
      <c r="J96" s="97">
        <v>2852.701</v>
      </c>
      <c r="K96" s="97"/>
      <c r="L96" s="174"/>
      <c r="M96" s="189"/>
      <c r="N96" s="109"/>
      <c r="O96" s="109"/>
    </row>
    <row r="97" spans="1:15" x14ac:dyDescent="0.25">
      <c r="A97" s="301"/>
      <c r="B97" s="297"/>
      <c r="C97" s="39" t="s">
        <v>66</v>
      </c>
      <c r="D97" s="38">
        <v>453.8</v>
      </c>
      <c r="E97" s="97">
        <v>50406.1</v>
      </c>
      <c r="F97" s="97">
        <v>29749.862000000001</v>
      </c>
      <c r="G97" s="97">
        <v>73964.19</v>
      </c>
      <c r="H97" s="97">
        <v>32867.86</v>
      </c>
      <c r="I97" s="97">
        <v>92220.37</v>
      </c>
      <c r="J97" s="97">
        <v>21084.954000000002</v>
      </c>
      <c r="K97" s="97"/>
      <c r="L97" s="174"/>
      <c r="M97" s="189"/>
      <c r="N97" s="109"/>
      <c r="O97" s="109"/>
    </row>
    <row r="98" spans="1:15" ht="30" x14ac:dyDescent="0.25">
      <c r="A98" s="301"/>
      <c r="B98" s="297"/>
      <c r="C98" s="39" t="s">
        <v>67</v>
      </c>
      <c r="D98" s="38">
        <v>436.4</v>
      </c>
      <c r="E98" s="97">
        <v>43693.3</v>
      </c>
      <c r="F98" s="97">
        <v>13690.783600000001</v>
      </c>
      <c r="G98" s="97">
        <v>2567.29</v>
      </c>
      <c r="H98" s="97">
        <v>18406.713</v>
      </c>
      <c r="I98" s="97">
        <v>41185.351999999999</v>
      </c>
      <c r="J98" s="97">
        <v>14630.859</v>
      </c>
      <c r="K98" s="97"/>
      <c r="L98" s="174"/>
      <c r="M98" s="189"/>
      <c r="N98" s="109"/>
      <c r="O98" s="109"/>
    </row>
    <row r="99" spans="1:15" x14ac:dyDescent="0.25">
      <c r="A99" s="301"/>
      <c r="B99" s="297"/>
      <c r="C99" s="39" t="s">
        <v>68</v>
      </c>
      <c r="D99" s="38"/>
      <c r="E99" s="97"/>
      <c r="F99" s="97"/>
      <c r="G99" s="97"/>
      <c r="H99" s="97"/>
      <c r="I99" s="97"/>
      <c r="J99" s="97"/>
      <c r="K99" s="97"/>
      <c r="L99" s="174"/>
      <c r="M99" s="189"/>
      <c r="N99" s="109"/>
      <c r="O99" s="109"/>
    </row>
    <row r="100" spans="1:15" x14ac:dyDescent="0.25">
      <c r="A100" s="309" t="s">
        <v>70</v>
      </c>
      <c r="B100" s="298" t="s">
        <v>91</v>
      </c>
      <c r="C100" s="25" t="s">
        <v>64</v>
      </c>
      <c r="D100" s="27">
        <f>SUM(D101:D104)</f>
        <v>890.2</v>
      </c>
      <c r="E100" s="27">
        <f t="shared" ref="E100:O100" si="20">SUM(E101:E104)</f>
        <v>1243.2</v>
      </c>
      <c r="F100" s="27">
        <f t="shared" si="20"/>
        <v>864.30000000000007</v>
      </c>
      <c r="G100" s="27">
        <f t="shared" si="20"/>
        <v>220.93</v>
      </c>
      <c r="H100" s="27">
        <f t="shared" si="20"/>
        <v>882.04100000000005</v>
      </c>
      <c r="I100" s="27">
        <f t="shared" si="20"/>
        <v>350.35200000000003</v>
      </c>
      <c r="J100" s="27">
        <f t="shared" si="20"/>
        <v>1673.971</v>
      </c>
      <c r="K100" s="27">
        <f t="shared" si="20"/>
        <v>0</v>
      </c>
      <c r="L100" s="178">
        <f t="shared" si="20"/>
        <v>0</v>
      </c>
      <c r="M100" s="197">
        <f t="shared" si="20"/>
        <v>0</v>
      </c>
      <c r="N100" s="27">
        <f t="shared" si="20"/>
        <v>0</v>
      </c>
      <c r="O100" s="27">
        <f t="shared" si="20"/>
        <v>0</v>
      </c>
    </row>
    <row r="101" spans="1:15" ht="30" x14ac:dyDescent="0.25">
      <c r="A101" s="301"/>
      <c r="B101" s="300"/>
      <c r="C101" s="39" t="s">
        <v>65</v>
      </c>
      <c r="D101" s="38">
        <v>0</v>
      </c>
      <c r="E101" s="97">
        <v>381</v>
      </c>
      <c r="F101" s="97">
        <v>332.1</v>
      </c>
      <c r="G101" s="97"/>
      <c r="H101" s="97">
        <v>142.768</v>
      </c>
      <c r="I101" s="97">
        <v>7.0069999999999997</v>
      </c>
      <c r="J101" s="97">
        <v>243.30199999999999</v>
      </c>
      <c r="K101" s="97"/>
      <c r="L101" s="174"/>
      <c r="M101" s="189"/>
      <c r="N101" s="109"/>
      <c r="O101" s="109"/>
    </row>
    <row r="102" spans="1:15" x14ac:dyDescent="0.25">
      <c r="A102" s="301"/>
      <c r="B102" s="300"/>
      <c r="C102" s="39" t="s">
        <v>66</v>
      </c>
      <c r="D102" s="38">
        <v>453.8</v>
      </c>
      <c r="E102" s="97">
        <v>473.5</v>
      </c>
      <c r="F102" s="97">
        <v>311.81</v>
      </c>
      <c r="G102" s="97"/>
      <c r="H102" s="97">
        <v>591.57500000000005</v>
      </c>
      <c r="I102" s="97"/>
      <c r="J102" s="97">
        <v>717.60900000000004</v>
      </c>
      <c r="K102" s="97"/>
      <c r="L102" s="174"/>
      <c r="M102" s="189"/>
      <c r="N102" s="109"/>
      <c r="O102" s="109"/>
    </row>
    <row r="103" spans="1:15" ht="30" x14ac:dyDescent="0.25">
      <c r="A103" s="301"/>
      <c r="B103" s="300"/>
      <c r="C103" s="39" t="s">
        <v>67</v>
      </c>
      <c r="D103" s="38">
        <v>436.4</v>
      </c>
      <c r="E103" s="97">
        <v>388.7</v>
      </c>
      <c r="F103" s="97">
        <v>220.39</v>
      </c>
      <c r="G103" s="97">
        <v>220.93</v>
      </c>
      <c r="H103" s="97">
        <v>147.69800000000001</v>
      </c>
      <c r="I103" s="97">
        <v>343.34500000000003</v>
      </c>
      <c r="J103" s="97">
        <v>713.06</v>
      </c>
      <c r="K103" s="97">
        <v>0</v>
      </c>
      <c r="L103" s="174"/>
      <c r="M103" s="189"/>
      <c r="N103" s="109"/>
      <c r="O103" s="109"/>
    </row>
    <row r="104" spans="1:15" x14ac:dyDescent="0.25">
      <c r="A104" s="301"/>
      <c r="B104" s="300"/>
      <c r="C104" s="39" t="s">
        <v>68</v>
      </c>
      <c r="D104" s="38"/>
      <c r="E104" s="97"/>
      <c r="F104" s="97"/>
      <c r="G104" s="97"/>
      <c r="H104" s="97"/>
      <c r="I104" s="97"/>
      <c r="J104" s="97"/>
      <c r="K104" s="97"/>
      <c r="L104" s="174"/>
      <c r="M104" s="189"/>
      <c r="N104" s="109"/>
      <c r="O104" s="109"/>
    </row>
    <row r="105" spans="1:15" x14ac:dyDescent="0.25">
      <c r="A105" s="309" t="s">
        <v>72</v>
      </c>
      <c r="B105" s="298" t="s">
        <v>92</v>
      </c>
      <c r="C105" s="25" t="s">
        <v>64</v>
      </c>
      <c r="D105" s="28">
        <f>SUM(D106:D109)</f>
        <v>0</v>
      </c>
      <c r="E105" s="28">
        <f t="shared" ref="E105:G105" si="21">SUM(E106:E109)</f>
        <v>93696.5</v>
      </c>
      <c r="F105" s="28">
        <f t="shared" si="21"/>
        <v>44019.677689999997</v>
      </c>
      <c r="G105" s="28">
        <f t="shared" si="21"/>
        <v>76537.701000000001</v>
      </c>
      <c r="H105" s="100">
        <v>50617</v>
      </c>
      <c r="I105" s="100">
        <v>135777.875</v>
      </c>
      <c r="J105" s="100">
        <v>36894.542260000002</v>
      </c>
      <c r="K105" s="100"/>
      <c r="L105" s="177"/>
      <c r="M105" s="189"/>
      <c r="N105" s="100"/>
      <c r="O105" s="100"/>
    </row>
    <row r="106" spans="1:15" ht="30" x14ac:dyDescent="0.25">
      <c r="A106" s="301"/>
      <c r="B106" s="300"/>
      <c r="C106" s="39" t="s">
        <v>65</v>
      </c>
      <c r="D106" s="38">
        <v>0</v>
      </c>
      <c r="E106" s="97">
        <v>459.3</v>
      </c>
      <c r="F106" s="97">
        <v>1111.23269</v>
      </c>
      <c r="G106" s="97">
        <v>226.61099999999999</v>
      </c>
      <c r="H106" s="97">
        <v>82</v>
      </c>
      <c r="I106" s="97">
        <v>2715</v>
      </c>
      <c r="J106" s="97">
        <v>2609.3980000000001</v>
      </c>
      <c r="K106" s="97"/>
      <c r="L106" s="174"/>
      <c r="M106" s="189"/>
      <c r="N106" s="109"/>
      <c r="O106" s="109"/>
    </row>
    <row r="107" spans="1:15" x14ac:dyDescent="0.25">
      <c r="A107" s="301"/>
      <c r="B107" s="300"/>
      <c r="C107" s="39" t="s">
        <v>66</v>
      </c>
      <c r="D107" s="38">
        <v>0</v>
      </c>
      <c r="E107" s="97">
        <v>49932.6</v>
      </c>
      <c r="F107" s="97">
        <v>29438.052</v>
      </c>
      <c r="G107" s="97">
        <v>73964.19</v>
      </c>
      <c r="H107" s="97">
        <v>31265</v>
      </c>
      <c r="I107" s="97">
        <v>92220.37</v>
      </c>
      <c r="J107" s="97">
        <v>20367.345000000001</v>
      </c>
      <c r="K107" s="97"/>
      <c r="L107" s="174"/>
      <c r="M107" s="189"/>
      <c r="N107" s="109"/>
      <c r="O107" s="109"/>
    </row>
    <row r="108" spans="1:15" ht="30" x14ac:dyDescent="0.25">
      <c r="A108" s="301"/>
      <c r="B108" s="300"/>
      <c r="C108" s="39" t="s">
        <v>67</v>
      </c>
      <c r="D108" s="38">
        <v>0</v>
      </c>
      <c r="E108" s="97">
        <v>43304.6</v>
      </c>
      <c r="F108" s="97">
        <v>13470.393</v>
      </c>
      <c r="G108" s="97">
        <v>2346.9</v>
      </c>
      <c r="H108" s="97">
        <v>18259</v>
      </c>
      <c r="I108" s="97">
        <v>40842.006999999998</v>
      </c>
      <c r="J108" s="97">
        <v>3917.799</v>
      </c>
      <c r="K108" s="97"/>
      <c r="L108" s="174"/>
      <c r="M108" s="189"/>
      <c r="N108" s="109"/>
      <c r="O108" s="109"/>
    </row>
    <row r="109" spans="1:15" x14ac:dyDescent="0.25">
      <c r="A109" s="301"/>
      <c r="B109" s="300"/>
      <c r="C109" s="39" t="s">
        <v>68</v>
      </c>
      <c r="D109" s="38"/>
      <c r="E109" s="97"/>
      <c r="F109" s="97"/>
      <c r="G109" s="97"/>
      <c r="H109" s="97"/>
      <c r="I109" s="97"/>
      <c r="J109" s="97"/>
      <c r="K109" s="97"/>
      <c r="L109" s="174"/>
      <c r="M109" s="189"/>
      <c r="N109" s="109"/>
      <c r="O109" s="109"/>
    </row>
    <row r="110" spans="1:15" x14ac:dyDescent="0.25">
      <c r="A110" s="309" t="s">
        <v>21</v>
      </c>
      <c r="B110" s="309" t="s">
        <v>93</v>
      </c>
      <c r="C110" s="25" t="s">
        <v>64</v>
      </c>
      <c r="D110" s="27">
        <v>0</v>
      </c>
      <c r="E110" s="100"/>
      <c r="F110" s="100"/>
      <c r="G110" s="100"/>
      <c r="H110" s="100"/>
      <c r="I110" s="100"/>
      <c r="J110" s="100"/>
      <c r="K110" s="100"/>
      <c r="L110" s="177"/>
      <c r="M110" s="189"/>
      <c r="N110" s="100"/>
      <c r="O110" s="100"/>
    </row>
    <row r="111" spans="1:15" ht="30" x14ac:dyDescent="0.25">
      <c r="A111" s="301"/>
      <c r="B111" s="300"/>
      <c r="C111" s="39" t="s">
        <v>65</v>
      </c>
      <c r="D111" s="38"/>
      <c r="E111" s="97"/>
      <c r="F111" s="97"/>
      <c r="G111" s="97"/>
      <c r="H111" s="97"/>
      <c r="I111" s="97"/>
      <c r="J111" s="97"/>
      <c r="K111" s="97"/>
      <c r="L111" s="174"/>
      <c r="M111" s="189"/>
      <c r="N111" s="109"/>
      <c r="O111" s="109"/>
    </row>
    <row r="112" spans="1:15" x14ac:dyDescent="0.25">
      <c r="A112" s="301"/>
      <c r="B112" s="300"/>
      <c r="C112" s="39" t="s">
        <v>66</v>
      </c>
      <c r="D112" s="38"/>
      <c r="E112" s="97"/>
      <c r="F112" s="97"/>
      <c r="G112" s="97"/>
      <c r="H112" s="97"/>
      <c r="I112" s="97"/>
      <c r="J112" s="97"/>
      <c r="K112" s="97"/>
      <c r="L112" s="174"/>
      <c r="M112" s="189"/>
      <c r="N112" s="109"/>
      <c r="O112" s="109"/>
    </row>
    <row r="113" spans="1:15" ht="30" x14ac:dyDescent="0.25">
      <c r="A113" s="301"/>
      <c r="B113" s="300"/>
      <c r="C113" s="39" t="s">
        <v>67</v>
      </c>
      <c r="D113" s="38"/>
      <c r="E113" s="97"/>
      <c r="F113" s="97"/>
      <c r="G113" s="97"/>
      <c r="H113" s="97"/>
      <c r="I113" s="97"/>
      <c r="J113" s="97"/>
      <c r="K113" s="97"/>
      <c r="L113" s="174"/>
      <c r="M113" s="189"/>
      <c r="N113" s="109"/>
      <c r="O113" s="109"/>
    </row>
    <row r="114" spans="1:15" x14ac:dyDescent="0.25">
      <c r="A114" s="301"/>
      <c r="B114" s="300"/>
      <c r="C114" s="39" t="s">
        <v>68</v>
      </c>
      <c r="D114" s="38"/>
      <c r="E114" s="97"/>
      <c r="F114" s="97"/>
      <c r="G114" s="97"/>
      <c r="H114" s="97"/>
      <c r="I114" s="97"/>
      <c r="J114" s="97"/>
      <c r="K114" s="97"/>
      <c r="L114" s="174"/>
      <c r="M114" s="189"/>
      <c r="N114" s="109"/>
      <c r="O114" s="109"/>
    </row>
    <row r="115" spans="1:15" x14ac:dyDescent="0.25">
      <c r="A115" s="309" t="s">
        <v>70</v>
      </c>
      <c r="B115" s="298" t="s">
        <v>94</v>
      </c>
      <c r="C115" s="25" t="s">
        <v>64</v>
      </c>
      <c r="D115" s="28">
        <v>0</v>
      </c>
      <c r="E115" s="100"/>
      <c r="F115" s="100"/>
      <c r="G115" s="100"/>
      <c r="H115" s="100"/>
      <c r="I115" s="100"/>
      <c r="J115" s="100"/>
      <c r="K115" s="100"/>
      <c r="L115" s="177"/>
      <c r="M115" s="189"/>
      <c r="N115" s="100"/>
      <c r="O115" s="100"/>
    </row>
    <row r="116" spans="1:15" ht="30" x14ac:dyDescent="0.25">
      <c r="A116" s="301"/>
      <c r="B116" s="300"/>
      <c r="C116" s="39" t="s">
        <v>65</v>
      </c>
      <c r="D116" s="38"/>
      <c r="E116" s="97"/>
      <c r="F116" s="97"/>
      <c r="G116" s="97"/>
      <c r="H116" s="97"/>
      <c r="I116" s="97"/>
      <c r="J116" s="97"/>
      <c r="K116" s="97"/>
      <c r="L116" s="174"/>
      <c r="M116" s="189"/>
      <c r="N116" s="109"/>
      <c r="O116" s="109"/>
    </row>
    <row r="117" spans="1:15" x14ac:dyDescent="0.25">
      <c r="A117" s="301"/>
      <c r="B117" s="300"/>
      <c r="C117" s="39" t="s">
        <v>66</v>
      </c>
      <c r="D117" s="38"/>
      <c r="E117" s="97"/>
      <c r="F117" s="97"/>
      <c r="G117" s="97"/>
      <c r="H117" s="97"/>
      <c r="I117" s="97"/>
      <c r="J117" s="97"/>
      <c r="K117" s="97"/>
      <c r="L117" s="174"/>
      <c r="M117" s="189"/>
      <c r="N117" s="109"/>
      <c r="O117" s="109"/>
    </row>
    <row r="118" spans="1:15" ht="30" x14ac:dyDescent="0.25">
      <c r="A118" s="301"/>
      <c r="B118" s="300"/>
      <c r="C118" s="39" t="s">
        <v>67</v>
      </c>
      <c r="D118" s="38"/>
      <c r="E118" s="97"/>
      <c r="F118" s="97"/>
      <c r="G118" s="97"/>
      <c r="H118" s="97"/>
      <c r="I118" s="97"/>
      <c r="J118" s="97"/>
      <c r="K118" s="97"/>
      <c r="L118" s="174"/>
      <c r="M118" s="189"/>
      <c r="N118" s="109"/>
      <c r="O118" s="109"/>
    </row>
    <row r="119" spans="1:15" x14ac:dyDescent="0.25">
      <c r="A119" s="301"/>
      <c r="B119" s="300"/>
      <c r="C119" s="39" t="s">
        <v>68</v>
      </c>
      <c r="D119" s="38"/>
      <c r="E119" s="97"/>
      <c r="F119" s="97"/>
      <c r="G119" s="97"/>
      <c r="H119" s="97"/>
      <c r="I119" s="97"/>
      <c r="J119" s="97"/>
      <c r="K119" s="97"/>
      <c r="L119" s="174"/>
      <c r="M119" s="189"/>
      <c r="N119" s="109"/>
      <c r="O119" s="109"/>
    </row>
    <row r="120" spans="1:15" x14ac:dyDescent="0.25">
      <c r="A120" s="309" t="s">
        <v>72</v>
      </c>
      <c r="B120" s="298" t="s">
        <v>95</v>
      </c>
      <c r="C120" s="25" t="s">
        <v>64</v>
      </c>
      <c r="D120" s="27">
        <v>0</v>
      </c>
      <c r="E120" s="100"/>
      <c r="F120" s="100"/>
      <c r="G120" s="100"/>
      <c r="H120" s="100"/>
      <c r="I120" s="100"/>
      <c r="J120" s="100"/>
      <c r="K120" s="100"/>
      <c r="L120" s="177"/>
      <c r="M120" s="189"/>
      <c r="N120" s="100"/>
      <c r="O120" s="100"/>
    </row>
    <row r="121" spans="1:15" ht="30" x14ac:dyDescent="0.25">
      <c r="A121" s="301"/>
      <c r="B121" s="300"/>
      <c r="C121" s="39" t="s">
        <v>65</v>
      </c>
      <c r="D121" s="38"/>
      <c r="E121" s="97"/>
      <c r="F121" s="97"/>
      <c r="G121" s="97"/>
      <c r="H121" s="97"/>
      <c r="I121" s="97"/>
      <c r="J121" s="97"/>
      <c r="K121" s="97"/>
      <c r="L121" s="174"/>
      <c r="M121" s="189"/>
      <c r="N121" s="109"/>
      <c r="O121" s="109"/>
    </row>
    <row r="122" spans="1:15" x14ac:dyDescent="0.25">
      <c r="A122" s="301"/>
      <c r="B122" s="300"/>
      <c r="C122" s="39" t="s">
        <v>66</v>
      </c>
      <c r="D122" s="38"/>
      <c r="E122" s="97"/>
      <c r="F122" s="97"/>
      <c r="G122" s="97"/>
      <c r="H122" s="97"/>
      <c r="I122" s="97"/>
      <c r="J122" s="97"/>
      <c r="K122" s="97"/>
      <c r="L122" s="174"/>
      <c r="M122" s="189"/>
      <c r="N122" s="109"/>
      <c r="O122" s="109"/>
    </row>
    <row r="123" spans="1:15" ht="30" x14ac:dyDescent="0.25">
      <c r="A123" s="301"/>
      <c r="B123" s="300"/>
      <c r="C123" s="39" t="s">
        <v>67</v>
      </c>
      <c r="D123" s="38"/>
      <c r="E123" s="97"/>
      <c r="F123" s="97"/>
      <c r="G123" s="97"/>
      <c r="H123" s="97"/>
      <c r="I123" s="97"/>
      <c r="J123" s="97"/>
      <c r="K123" s="97"/>
      <c r="L123" s="174"/>
      <c r="M123" s="189"/>
      <c r="N123" s="109"/>
      <c r="O123" s="109"/>
    </row>
    <row r="124" spans="1:15" x14ac:dyDescent="0.25">
      <c r="A124" s="301"/>
      <c r="B124" s="300"/>
      <c r="C124" s="39" t="s">
        <v>68</v>
      </c>
      <c r="D124" s="38"/>
      <c r="E124" s="97"/>
      <c r="F124" s="97"/>
      <c r="G124" s="97"/>
      <c r="H124" s="97"/>
      <c r="I124" s="97"/>
      <c r="J124" s="97"/>
      <c r="K124" s="97"/>
      <c r="L124" s="174"/>
      <c r="M124" s="189"/>
      <c r="N124" s="109"/>
      <c r="O124" s="109"/>
    </row>
    <row r="125" spans="1:15" x14ac:dyDescent="0.25">
      <c r="A125" s="309" t="s">
        <v>74</v>
      </c>
      <c r="B125" s="298" t="s">
        <v>96</v>
      </c>
      <c r="C125" s="25" t="s">
        <v>64</v>
      </c>
      <c r="D125" s="27">
        <v>0</v>
      </c>
      <c r="E125" s="100"/>
      <c r="F125" s="100"/>
      <c r="G125" s="100"/>
      <c r="H125" s="100"/>
      <c r="I125" s="100"/>
      <c r="J125" s="100"/>
      <c r="K125" s="100"/>
      <c r="L125" s="177"/>
      <c r="M125" s="189"/>
      <c r="N125" s="100"/>
      <c r="O125" s="100"/>
    </row>
    <row r="126" spans="1:15" ht="30" x14ac:dyDescent="0.25">
      <c r="A126" s="301"/>
      <c r="B126" s="300"/>
      <c r="C126" s="39" t="s">
        <v>65</v>
      </c>
      <c r="D126" s="38"/>
      <c r="E126" s="97"/>
      <c r="F126" s="97"/>
      <c r="G126" s="97"/>
      <c r="H126" s="97"/>
      <c r="I126" s="97"/>
      <c r="J126" s="97"/>
      <c r="K126" s="97"/>
      <c r="L126" s="174"/>
      <c r="M126" s="189"/>
      <c r="N126" s="109"/>
      <c r="O126" s="109"/>
    </row>
    <row r="127" spans="1:15" x14ac:dyDescent="0.25">
      <c r="A127" s="301"/>
      <c r="B127" s="300"/>
      <c r="C127" s="39" t="s">
        <v>66</v>
      </c>
      <c r="D127" s="38"/>
      <c r="E127" s="97"/>
      <c r="F127" s="97"/>
      <c r="G127" s="97"/>
      <c r="H127" s="97"/>
      <c r="I127" s="97"/>
      <c r="J127" s="97"/>
      <c r="K127" s="97"/>
      <c r="L127" s="174"/>
      <c r="M127" s="189"/>
      <c r="N127" s="109"/>
      <c r="O127" s="109"/>
    </row>
    <row r="128" spans="1:15" ht="30" x14ac:dyDescent="0.25">
      <c r="A128" s="301"/>
      <c r="B128" s="300"/>
      <c r="C128" s="39" t="s">
        <v>67</v>
      </c>
      <c r="D128" s="38"/>
      <c r="E128" s="97"/>
      <c r="F128" s="97"/>
      <c r="G128" s="97"/>
      <c r="H128" s="97"/>
      <c r="I128" s="97"/>
      <c r="J128" s="97"/>
      <c r="K128" s="97"/>
      <c r="L128" s="174"/>
      <c r="M128" s="189"/>
      <c r="N128" s="109"/>
      <c r="O128" s="109"/>
    </row>
    <row r="129" spans="1:15" x14ac:dyDescent="0.25">
      <c r="A129" s="301"/>
      <c r="B129" s="300"/>
      <c r="C129" s="39" t="s">
        <v>68</v>
      </c>
      <c r="D129" s="38"/>
      <c r="E129" s="97"/>
      <c r="F129" s="97"/>
      <c r="G129" s="97"/>
      <c r="H129" s="97"/>
      <c r="I129" s="97"/>
      <c r="J129" s="97"/>
      <c r="K129" s="97"/>
      <c r="L129" s="174"/>
      <c r="M129" s="189"/>
      <c r="N129" s="109"/>
      <c r="O129" s="109"/>
    </row>
    <row r="130" spans="1:15" x14ac:dyDescent="0.25">
      <c r="A130" s="309" t="s">
        <v>80</v>
      </c>
      <c r="B130" s="298" t="s">
        <v>97</v>
      </c>
      <c r="C130" s="25" t="s">
        <v>64</v>
      </c>
      <c r="D130" s="27">
        <v>0</v>
      </c>
      <c r="E130" s="100"/>
      <c r="F130" s="100"/>
      <c r="G130" s="100"/>
      <c r="H130" s="100"/>
      <c r="I130" s="100"/>
      <c r="J130" s="100"/>
      <c r="K130" s="100"/>
      <c r="L130" s="177"/>
      <c r="M130" s="189"/>
      <c r="N130" s="100"/>
      <c r="O130" s="100"/>
    </row>
    <row r="131" spans="1:15" ht="30" x14ac:dyDescent="0.25">
      <c r="A131" s="301"/>
      <c r="B131" s="300"/>
      <c r="C131" s="39" t="s">
        <v>65</v>
      </c>
      <c r="D131" s="38"/>
      <c r="E131" s="97"/>
      <c r="F131" s="97"/>
      <c r="G131" s="97"/>
      <c r="H131" s="97"/>
      <c r="I131" s="97"/>
      <c r="J131" s="97"/>
      <c r="K131" s="97"/>
      <c r="L131" s="174"/>
      <c r="M131" s="189"/>
      <c r="N131" s="109"/>
      <c r="O131" s="109"/>
    </row>
    <row r="132" spans="1:15" x14ac:dyDescent="0.25">
      <c r="A132" s="301"/>
      <c r="B132" s="300"/>
      <c r="C132" s="39" t="s">
        <v>66</v>
      </c>
      <c r="D132" s="38"/>
      <c r="E132" s="97"/>
      <c r="F132" s="97"/>
      <c r="G132" s="97"/>
      <c r="H132" s="97"/>
      <c r="I132" s="97"/>
      <c r="J132" s="97"/>
      <c r="K132" s="97"/>
      <c r="L132" s="174"/>
      <c r="M132" s="189"/>
      <c r="N132" s="109"/>
      <c r="O132" s="109"/>
    </row>
    <row r="133" spans="1:15" ht="30" x14ac:dyDescent="0.25">
      <c r="A133" s="301"/>
      <c r="B133" s="300"/>
      <c r="C133" s="39" t="s">
        <v>67</v>
      </c>
      <c r="D133" s="38"/>
      <c r="E133" s="97"/>
      <c r="F133" s="97"/>
      <c r="G133" s="97"/>
      <c r="H133" s="97"/>
      <c r="I133" s="97"/>
      <c r="J133" s="97"/>
      <c r="K133" s="97"/>
      <c r="L133" s="174"/>
      <c r="M133" s="189"/>
      <c r="N133" s="109"/>
      <c r="O133" s="109"/>
    </row>
    <row r="134" spans="1:15" x14ac:dyDescent="0.25">
      <c r="A134" s="301"/>
      <c r="B134" s="300"/>
      <c r="C134" s="39" t="s">
        <v>68</v>
      </c>
      <c r="D134" s="38"/>
      <c r="E134" s="97"/>
      <c r="F134" s="97"/>
      <c r="G134" s="97"/>
      <c r="H134" s="97"/>
      <c r="I134" s="97"/>
      <c r="J134" s="97"/>
      <c r="K134" s="97"/>
      <c r="L134" s="174"/>
      <c r="M134" s="189"/>
      <c r="N134" s="109"/>
      <c r="O134" s="109"/>
    </row>
    <row r="135" spans="1:15" x14ac:dyDescent="0.25">
      <c r="A135" s="309" t="s">
        <v>21</v>
      </c>
      <c r="B135" s="309" t="s">
        <v>98</v>
      </c>
      <c r="C135" s="25" t="s">
        <v>64</v>
      </c>
      <c r="D135" s="27"/>
      <c r="E135" s="100"/>
      <c r="F135" s="100"/>
      <c r="G135" s="100"/>
      <c r="H135" s="100"/>
      <c r="I135" s="100"/>
      <c r="J135" s="100">
        <v>60.611040000000003</v>
      </c>
      <c r="K135" s="100">
        <v>371.12599999999998</v>
      </c>
      <c r="L135" s="177">
        <f>L140+L145+L150+L155+L160</f>
        <v>419.53016000000002</v>
      </c>
      <c r="M135" s="195">
        <f t="shared" ref="M135:O135" si="22">M140+M145+M150+M155+M160</f>
        <v>389.54926999999998</v>
      </c>
      <c r="N135" s="100">
        <f t="shared" si="22"/>
        <v>0</v>
      </c>
      <c r="O135" s="100">
        <f t="shared" si="22"/>
        <v>0</v>
      </c>
    </row>
    <row r="136" spans="1:15" ht="30" x14ac:dyDescent="0.25">
      <c r="A136" s="301"/>
      <c r="B136" s="300"/>
      <c r="C136" s="39" t="s">
        <v>65</v>
      </c>
      <c r="D136" s="38"/>
      <c r="E136" s="97"/>
      <c r="F136" s="97"/>
      <c r="G136" s="97"/>
      <c r="H136" s="97"/>
      <c r="I136" s="97"/>
      <c r="J136" s="97">
        <v>60.611040000000003</v>
      </c>
      <c r="K136" s="97">
        <v>371.12599999999998</v>
      </c>
      <c r="L136" s="174">
        <f>L141+L161</f>
        <v>419.53016000000002</v>
      </c>
      <c r="M136" s="195">
        <f>M141+M146+M151+M156+M161+M166</f>
        <v>389.54926999999998</v>
      </c>
      <c r="N136" s="109"/>
      <c r="O136" s="109"/>
    </row>
    <row r="137" spans="1:15" x14ac:dyDescent="0.25">
      <c r="A137" s="301"/>
      <c r="B137" s="300"/>
      <c r="C137" s="39" t="s">
        <v>66</v>
      </c>
      <c r="D137" s="38"/>
      <c r="E137" s="97"/>
      <c r="F137" s="97"/>
      <c r="G137" s="97"/>
      <c r="H137" s="97"/>
      <c r="I137" s="97"/>
      <c r="J137" s="97"/>
      <c r="K137" s="97"/>
      <c r="L137" s="174"/>
      <c r="M137" s="195"/>
      <c r="N137" s="109"/>
      <c r="O137" s="109"/>
    </row>
    <row r="138" spans="1:15" ht="30" x14ac:dyDescent="0.25">
      <c r="A138" s="301"/>
      <c r="B138" s="300"/>
      <c r="C138" s="39" t="s">
        <v>67</v>
      </c>
      <c r="D138" s="38"/>
      <c r="E138" s="97"/>
      <c r="F138" s="97"/>
      <c r="G138" s="97"/>
      <c r="H138" s="97"/>
      <c r="I138" s="97"/>
      <c r="J138" s="97"/>
      <c r="K138" s="97"/>
      <c r="L138" s="174"/>
      <c r="M138" s="195"/>
      <c r="N138" s="109"/>
      <c r="O138" s="109"/>
    </row>
    <row r="139" spans="1:15" x14ac:dyDescent="0.25">
      <c r="A139" s="301"/>
      <c r="B139" s="300"/>
      <c r="C139" s="39" t="s">
        <v>68</v>
      </c>
      <c r="D139" s="38"/>
      <c r="E139" s="97"/>
      <c r="F139" s="97"/>
      <c r="G139" s="97"/>
      <c r="H139" s="97"/>
      <c r="I139" s="97"/>
      <c r="J139" s="97"/>
      <c r="K139" s="97"/>
      <c r="L139" s="174"/>
      <c r="M139" s="195"/>
      <c r="N139" s="109"/>
      <c r="O139" s="109"/>
    </row>
    <row r="140" spans="1:15" ht="16.5" customHeight="1" x14ac:dyDescent="0.25">
      <c r="A140" s="309" t="s">
        <v>70</v>
      </c>
      <c r="B140" s="298" t="s">
        <v>193</v>
      </c>
      <c r="C140" s="25" t="s">
        <v>64</v>
      </c>
      <c r="D140" s="27"/>
      <c r="E140" s="100"/>
      <c r="F140" s="100"/>
      <c r="G140" s="100"/>
      <c r="H140" s="100"/>
      <c r="I140" s="100"/>
      <c r="J140" s="100">
        <v>60.311</v>
      </c>
      <c r="K140" s="100">
        <v>371.12599999999998</v>
      </c>
      <c r="L140" s="177">
        <v>201.30936</v>
      </c>
      <c r="M140" s="195">
        <f>M141</f>
        <v>262.46767</v>
      </c>
      <c r="N140" s="100"/>
      <c r="O140" s="100"/>
    </row>
    <row r="141" spans="1:15" ht="30" x14ac:dyDescent="0.25">
      <c r="A141" s="301"/>
      <c r="B141" s="300"/>
      <c r="C141" s="39" t="s">
        <v>65</v>
      </c>
      <c r="D141" s="38"/>
      <c r="E141" s="97"/>
      <c r="F141" s="97"/>
      <c r="G141" s="97"/>
      <c r="H141" s="97"/>
      <c r="I141" s="97"/>
      <c r="J141" s="97">
        <v>60.311</v>
      </c>
      <c r="K141" s="97">
        <v>371.12599999999998</v>
      </c>
      <c r="L141" s="174">
        <v>201.30936</v>
      </c>
      <c r="M141" s="195">
        <v>262.46767</v>
      </c>
      <c r="N141" s="109"/>
      <c r="O141" s="109"/>
    </row>
    <row r="142" spans="1:15" x14ac:dyDescent="0.25">
      <c r="A142" s="301"/>
      <c r="B142" s="300"/>
      <c r="C142" s="39" t="s">
        <v>66</v>
      </c>
      <c r="D142" s="38"/>
      <c r="E142" s="97"/>
      <c r="F142" s="97"/>
      <c r="G142" s="97"/>
      <c r="H142" s="97"/>
      <c r="I142" s="97"/>
      <c r="J142" s="97"/>
      <c r="K142" s="97"/>
      <c r="L142" s="174"/>
      <c r="M142" s="189"/>
      <c r="N142" s="109"/>
      <c r="O142" s="109"/>
    </row>
    <row r="143" spans="1:15" ht="30" x14ac:dyDescent="0.25">
      <c r="A143" s="301"/>
      <c r="B143" s="300"/>
      <c r="C143" s="39" t="s">
        <v>67</v>
      </c>
      <c r="D143" s="38"/>
      <c r="E143" s="97"/>
      <c r="F143" s="97"/>
      <c r="G143" s="97"/>
      <c r="H143" s="97"/>
      <c r="I143" s="97"/>
      <c r="J143" s="97"/>
      <c r="K143" s="97"/>
      <c r="L143" s="174"/>
      <c r="M143" s="189"/>
      <c r="N143" s="109"/>
      <c r="O143" s="109"/>
    </row>
    <row r="144" spans="1:15" x14ac:dyDescent="0.25">
      <c r="A144" s="301"/>
      <c r="B144" s="300"/>
      <c r="C144" s="39" t="s">
        <v>68</v>
      </c>
      <c r="D144" s="38"/>
      <c r="E144" s="97"/>
      <c r="F144" s="97"/>
      <c r="G144" s="97"/>
      <c r="H144" s="97"/>
      <c r="I144" s="97"/>
      <c r="J144" s="97"/>
      <c r="K144" s="97"/>
      <c r="L144" s="174"/>
      <c r="M144" s="189"/>
      <c r="N144" s="109"/>
      <c r="O144" s="109"/>
    </row>
    <row r="145" spans="1:15" ht="29.25" customHeight="1" x14ac:dyDescent="0.25">
      <c r="A145" s="309" t="s">
        <v>72</v>
      </c>
      <c r="B145" s="298" t="s">
        <v>99</v>
      </c>
      <c r="C145" s="25" t="s">
        <v>64</v>
      </c>
      <c r="D145" s="27">
        <v>0</v>
      </c>
      <c r="E145" s="100"/>
      <c r="F145" s="100"/>
      <c r="G145" s="100"/>
      <c r="H145" s="100"/>
      <c r="I145" s="100"/>
      <c r="J145" s="100"/>
      <c r="K145" s="100"/>
      <c r="L145" s="177"/>
      <c r="M145" s="189"/>
      <c r="N145" s="100"/>
      <c r="O145" s="100"/>
    </row>
    <row r="146" spans="1:15" ht="30" x14ac:dyDescent="0.25">
      <c r="A146" s="301"/>
      <c r="B146" s="300"/>
      <c r="C146" s="39" t="s">
        <v>65</v>
      </c>
      <c r="D146" s="38"/>
      <c r="E146" s="97"/>
      <c r="F146" s="97"/>
      <c r="G146" s="97"/>
      <c r="H146" s="97"/>
      <c r="I146" s="97"/>
      <c r="J146" s="97"/>
      <c r="K146" s="97"/>
      <c r="L146" s="174"/>
      <c r="M146" s="189"/>
      <c r="N146" s="109"/>
      <c r="O146" s="109"/>
    </row>
    <row r="147" spans="1:15" x14ac:dyDescent="0.25">
      <c r="A147" s="301"/>
      <c r="B147" s="300"/>
      <c r="C147" s="39" t="s">
        <v>66</v>
      </c>
      <c r="D147" s="38"/>
      <c r="E147" s="97"/>
      <c r="F147" s="97"/>
      <c r="G147" s="97"/>
      <c r="H147" s="97"/>
      <c r="I147" s="97"/>
      <c r="J147" s="97"/>
      <c r="K147" s="97"/>
      <c r="L147" s="174"/>
      <c r="M147" s="189"/>
      <c r="N147" s="109"/>
      <c r="O147" s="109"/>
    </row>
    <row r="148" spans="1:15" ht="30" x14ac:dyDescent="0.25">
      <c r="A148" s="301"/>
      <c r="B148" s="300"/>
      <c r="C148" s="39" t="s">
        <v>67</v>
      </c>
      <c r="D148" s="38"/>
      <c r="E148" s="97"/>
      <c r="F148" s="97"/>
      <c r="G148" s="97"/>
      <c r="H148" s="97"/>
      <c r="I148" s="97"/>
      <c r="J148" s="97"/>
      <c r="K148" s="97"/>
      <c r="L148" s="174"/>
      <c r="M148" s="189"/>
      <c r="N148" s="109"/>
      <c r="O148" s="109"/>
    </row>
    <row r="149" spans="1:15" x14ac:dyDescent="0.25">
      <c r="A149" s="301"/>
      <c r="B149" s="300"/>
      <c r="C149" s="39" t="s">
        <v>68</v>
      </c>
      <c r="D149" s="38"/>
      <c r="E149" s="97"/>
      <c r="F149" s="97"/>
      <c r="G149" s="97"/>
      <c r="H149" s="97"/>
      <c r="I149" s="97"/>
      <c r="J149" s="97"/>
      <c r="K149" s="97"/>
      <c r="L149" s="174"/>
      <c r="M149" s="189"/>
      <c r="N149" s="109"/>
      <c r="O149" s="109"/>
    </row>
    <row r="150" spans="1:15" ht="21" customHeight="1" x14ac:dyDescent="0.25">
      <c r="A150" s="309" t="s">
        <v>74</v>
      </c>
      <c r="B150" s="298" t="s">
        <v>194</v>
      </c>
      <c r="C150" s="25" t="s">
        <v>64</v>
      </c>
      <c r="D150" s="27">
        <v>0</v>
      </c>
      <c r="E150" s="100"/>
      <c r="F150" s="100"/>
      <c r="G150" s="100"/>
      <c r="H150" s="100"/>
      <c r="I150" s="100"/>
      <c r="J150" s="100"/>
      <c r="K150" s="100"/>
      <c r="L150" s="177"/>
      <c r="M150" s="189"/>
      <c r="N150" s="100"/>
      <c r="O150" s="100"/>
    </row>
    <row r="151" spans="1:15" ht="30" x14ac:dyDescent="0.25">
      <c r="A151" s="301"/>
      <c r="B151" s="300"/>
      <c r="C151" s="39" t="s">
        <v>65</v>
      </c>
      <c r="D151" s="38"/>
      <c r="E151" s="97"/>
      <c r="F151" s="97"/>
      <c r="G151" s="97"/>
      <c r="H151" s="97"/>
      <c r="I151" s="97"/>
      <c r="J151" s="97"/>
      <c r="K151" s="97"/>
      <c r="L151" s="174"/>
      <c r="M151" s="189"/>
      <c r="N151" s="109"/>
      <c r="O151" s="109"/>
    </row>
    <row r="152" spans="1:15" x14ac:dyDescent="0.25">
      <c r="A152" s="301"/>
      <c r="B152" s="300"/>
      <c r="C152" s="39" t="s">
        <v>66</v>
      </c>
      <c r="D152" s="38"/>
      <c r="E152" s="97"/>
      <c r="F152" s="97"/>
      <c r="G152" s="97"/>
      <c r="H152" s="97"/>
      <c r="I152" s="97"/>
      <c r="J152" s="97"/>
      <c r="K152" s="97"/>
      <c r="L152" s="174"/>
      <c r="M152" s="189"/>
      <c r="N152" s="109"/>
      <c r="O152" s="109"/>
    </row>
    <row r="153" spans="1:15" ht="30" x14ac:dyDescent="0.25">
      <c r="A153" s="301"/>
      <c r="B153" s="300"/>
      <c r="C153" s="39" t="s">
        <v>67</v>
      </c>
      <c r="D153" s="38"/>
      <c r="E153" s="97"/>
      <c r="F153" s="97"/>
      <c r="G153" s="97"/>
      <c r="H153" s="97"/>
      <c r="I153" s="97"/>
      <c r="J153" s="97"/>
      <c r="K153" s="97"/>
      <c r="L153" s="174"/>
      <c r="M153" s="189"/>
      <c r="N153" s="109"/>
      <c r="O153" s="109"/>
    </row>
    <row r="154" spans="1:15" x14ac:dyDescent="0.25">
      <c r="A154" s="301"/>
      <c r="B154" s="300"/>
      <c r="C154" s="39" t="s">
        <v>68</v>
      </c>
      <c r="D154" s="38"/>
      <c r="E154" s="97"/>
      <c r="F154" s="97"/>
      <c r="G154" s="97"/>
      <c r="H154" s="97"/>
      <c r="I154" s="97"/>
      <c r="J154" s="97"/>
      <c r="K154" s="97"/>
      <c r="L154" s="174"/>
      <c r="M154" s="189"/>
      <c r="N154" s="109"/>
      <c r="O154" s="109"/>
    </row>
    <row r="155" spans="1:15" s="32" customFormat="1" x14ac:dyDescent="0.25">
      <c r="A155" s="309" t="s">
        <v>80</v>
      </c>
      <c r="B155" s="297" t="s">
        <v>197</v>
      </c>
      <c r="C155" s="25" t="s">
        <v>64</v>
      </c>
      <c r="D155" s="27"/>
      <c r="E155" s="100"/>
      <c r="F155" s="100"/>
      <c r="G155" s="100"/>
      <c r="H155" s="100"/>
      <c r="I155" s="100"/>
      <c r="J155" s="100"/>
      <c r="K155" s="100"/>
      <c r="L155" s="177"/>
      <c r="M155" s="189"/>
      <c r="N155" s="100"/>
      <c r="O155" s="100"/>
    </row>
    <row r="156" spans="1:15" s="32" customFormat="1" ht="30" x14ac:dyDescent="0.25">
      <c r="A156" s="301"/>
      <c r="B156" s="297"/>
      <c r="C156" s="39" t="s">
        <v>65</v>
      </c>
      <c r="D156" s="38"/>
      <c r="E156" s="97"/>
      <c r="F156" s="97"/>
      <c r="G156" s="97"/>
      <c r="H156" s="97"/>
      <c r="I156" s="97"/>
      <c r="J156" s="97"/>
      <c r="K156" s="97"/>
      <c r="L156" s="174"/>
      <c r="M156" s="189"/>
      <c r="N156" s="109"/>
      <c r="O156" s="109"/>
    </row>
    <row r="157" spans="1:15" s="32" customFormat="1" x14ac:dyDescent="0.25">
      <c r="A157" s="301"/>
      <c r="B157" s="297"/>
      <c r="C157" s="39" t="s">
        <v>66</v>
      </c>
      <c r="D157" s="38"/>
      <c r="E157" s="97"/>
      <c r="F157" s="97"/>
      <c r="G157" s="97"/>
      <c r="H157" s="97"/>
      <c r="I157" s="97"/>
      <c r="J157" s="97"/>
      <c r="K157" s="97"/>
      <c r="L157" s="174"/>
      <c r="M157" s="189"/>
      <c r="N157" s="109"/>
      <c r="O157" s="109"/>
    </row>
    <row r="158" spans="1:15" s="32" customFormat="1" ht="30" x14ac:dyDescent="0.25">
      <c r="A158" s="301"/>
      <c r="B158" s="297"/>
      <c r="C158" s="39" t="s">
        <v>67</v>
      </c>
      <c r="D158" s="38"/>
      <c r="E158" s="97"/>
      <c r="F158" s="97"/>
      <c r="G158" s="97"/>
      <c r="H158" s="97"/>
      <c r="I158" s="97"/>
      <c r="J158" s="97"/>
      <c r="K158" s="97"/>
      <c r="L158" s="174"/>
      <c r="M158" s="189"/>
      <c r="N158" s="109"/>
      <c r="O158" s="109"/>
    </row>
    <row r="159" spans="1:15" s="32" customFormat="1" x14ac:dyDescent="0.25">
      <c r="A159" s="301"/>
      <c r="B159" s="297"/>
      <c r="C159" s="39" t="s">
        <v>68</v>
      </c>
      <c r="D159" s="38"/>
      <c r="E159" s="97"/>
      <c r="F159" s="97"/>
      <c r="G159" s="97"/>
      <c r="H159" s="97"/>
      <c r="I159" s="97"/>
      <c r="J159" s="97"/>
      <c r="K159" s="97"/>
      <c r="L159" s="174"/>
      <c r="M159" s="189"/>
      <c r="N159" s="109"/>
      <c r="O159" s="109"/>
    </row>
    <row r="160" spans="1:15" s="32" customFormat="1" x14ac:dyDescent="0.25">
      <c r="A160" s="309" t="s">
        <v>82</v>
      </c>
      <c r="B160" s="297" t="s">
        <v>196</v>
      </c>
      <c r="C160" s="25" t="s">
        <v>64</v>
      </c>
      <c r="D160" s="27"/>
      <c r="E160" s="100"/>
      <c r="F160" s="100"/>
      <c r="G160" s="100"/>
      <c r="H160" s="100"/>
      <c r="I160" s="100"/>
      <c r="J160" s="100"/>
      <c r="K160" s="100"/>
      <c r="L160" s="177">
        <v>218.2208</v>
      </c>
      <c r="M160" s="189">
        <f>M161+M162+M163+M164</f>
        <v>127.08159999999999</v>
      </c>
      <c r="N160" s="100"/>
      <c r="O160" s="100"/>
    </row>
    <row r="161" spans="1:15" s="32" customFormat="1" ht="30" x14ac:dyDescent="0.25">
      <c r="A161" s="301"/>
      <c r="B161" s="297"/>
      <c r="C161" s="39" t="s">
        <v>65</v>
      </c>
      <c r="D161" s="38"/>
      <c r="E161" s="97"/>
      <c r="F161" s="97"/>
      <c r="G161" s="97"/>
      <c r="H161" s="97"/>
      <c r="I161" s="97"/>
      <c r="J161" s="97"/>
      <c r="K161" s="97"/>
      <c r="L161" s="174">
        <v>218.2208</v>
      </c>
      <c r="M161" s="189">
        <v>127.08159999999999</v>
      </c>
      <c r="N161" s="109"/>
      <c r="O161" s="109"/>
    </row>
    <row r="162" spans="1:15" s="32" customFormat="1" x14ac:dyDescent="0.25">
      <c r="A162" s="301"/>
      <c r="B162" s="297"/>
      <c r="C162" s="39" t="s">
        <v>66</v>
      </c>
      <c r="D162" s="38"/>
      <c r="E162" s="97"/>
      <c r="F162" s="97"/>
      <c r="G162" s="97"/>
      <c r="H162" s="97"/>
      <c r="I162" s="97"/>
      <c r="J162" s="97"/>
      <c r="K162" s="97"/>
      <c r="L162" s="174"/>
      <c r="M162" s="189"/>
      <c r="N162" s="109"/>
      <c r="O162" s="109"/>
    </row>
    <row r="163" spans="1:15" s="32" customFormat="1" ht="30" x14ac:dyDescent="0.25">
      <c r="A163" s="301"/>
      <c r="B163" s="297"/>
      <c r="C163" s="39" t="s">
        <v>67</v>
      </c>
      <c r="D163" s="38"/>
      <c r="E163" s="97"/>
      <c r="F163" s="97"/>
      <c r="G163" s="97"/>
      <c r="H163" s="97"/>
      <c r="I163" s="97"/>
      <c r="J163" s="97"/>
      <c r="K163" s="97"/>
      <c r="L163" s="174"/>
      <c r="M163" s="189"/>
      <c r="N163" s="109"/>
      <c r="O163" s="109"/>
    </row>
    <row r="164" spans="1:15" s="32" customFormat="1" x14ac:dyDescent="0.25">
      <c r="A164" s="301"/>
      <c r="B164" s="297"/>
      <c r="C164" s="39" t="s">
        <v>68</v>
      </c>
      <c r="D164" s="38"/>
      <c r="E164" s="97"/>
      <c r="F164" s="97"/>
      <c r="G164" s="97"/>
      <c r="H164" s="97"/>
      <c r="I164" s="97"/>
      <c r="J164" s="97"/>
      <c r="K164" s="97"/>
      <c r="L164" s="174"/>
      <c r="M164" s="189"/>
      <c r="N164" s="109"/>
      <c r="O164" s="109"/>
    </row>
    <row r="165" spans="1:15" s="32" customFormat="1" x14ac:dyDescent="0.25">
      <c r="A165" s="309" t="s">
        <v>85</v>
      </c>
      <c r="B165" s="297" t="s">
        <v>195</v>
      </c>
      <c r="C165" s="25" t="s">
        <v>64</v>
      </c>
      <c r="D165" s="27"/>
      <c r="E165" s="100"/>
      <c r="F165" s="100"/>
      <c r="G165" s="100"/>
      <c r="H165" s="100"/>
      <c r="I165" s="100"/>
      <c r="J165" s="100"/>
      <c r="K165" s="100"/>
      <c r="L165" s="177"/>
      <c r="M165" s="189"/>
      <c r="N165" s="100"/>
      <c r="O165" s="100"/>
    </row>
    <row r="166" spans="1:15" s="32" customFormat="1" ht="30" x14ac:dyDescent="0.25">
      <c r="A166" s="301"/>
      <c r="B166" s="297"/>
      <c r="C166" s="39" t="s">
        <v>65</v>
      </c>
      <c r="D166" s="38"/>
      <c r="E166" s="97"/>
      <c r="F166" s="97"/>
      <c r="G166" s="97"/>
      <c r="H166" s="97"/>
      <c r="I166" s="97"/>
      <c r="J166" s="97"/>
      <c r="K166" s="97"/>
      <c r="L166" s="174"/>
      <c r="M166" s="189"/>
      <c r="N166" s="109"/>
      <c r="O166" s="109"/>
    </row>
    <row r="167" spans="1:15" s="32" customFormat="1" x14ac:dyDescent="0.25">
      <c r="A167" s="301"/>
      <c r="B167" s="297"/>
      <c r="C167" s="39" t="s">
        <v>66</v>
      </c>
      <c r="D167" s="38"/>
      <c r="E167" s="97"/>
      <c r="F167" s="97"/>
      <c r="G167" s="97"/>
      <c r="H167" s="97"/>
      <c r="I167" s="97"/>
      <c r="J167" s="97"/>
      <c r="K167" s="97"/>
      <c r="L167" s="174"/>
      <c r="M167" s="189"/>
      <c r="N167" s="109"/>
      <c r="O167" s="109"/>
    </row>
    <row r="168" spans="1:15" s="32" customFormat="1" ht="30" x14ac:dyDescent="0.25">
      <c r="A168" s="301"/>
      <c r="B168" s="297"/>
      <c r="C168" s="39" t="s">
        <v>67</v>
      </c>
      <c r="D168" s="38"/>
      <c r="E168" s="97"/>
      <c r="F168" s="97"/>
      <c r="G168" s="97"/>
      <c r="H168" s="97"/>
      <c r="I168" s="97"/>
      <c r="J168" s="97"/>
      <c r="K168" s="97"/>
      <c r="L168" s="174"/>
      <c r="M168" s="189"/>
      <c r="N168" s="109"/>
      <c r="O168" s="109"/>
    </row>
    <row r="169" spans="1:15" s="32" customFormat="1" x14ac:dyDescent="0.25">
      <c r="A169" s="301"/>
      <c r="B169" s="297"/>
      <c r="C169" s="39" t="s">
        <v>68</v>
      </c>
      <c r="D169" s="38"/>
      <c r="E169" s="97"/>
      <c r="F169" s="97"/>
      <c r="G169" s="97"/>
      <c r="H169" s="97"/>
      <c r="I169" s="97"/>
      <c r="J169" s="97"/>
      <c r="K169" s="97"/>
      <c r="L169" s="174"/>
      <c r="M169" s="189"/>
      <c r="N169" s="109"/>
      <c r="O169" s="109"/>
    </row>
    <row r="170" spans="1:15" ht="30" customHeight="1" x14ac:dyDescent="0.25">
      <c r="A170" s="298" t="s">
        <v>100</v>
      </c>
      <c r="B170" s="300"/>
      <c r="C170" s="101"/>
      <c r="D170" s="101"/>
      <c r="E170" s="97"/>
      <c r="F170" s="97"/>
      <c r="G170" s="97"/>
      <c r="H170" s="97"/>
      <c r="I170" s="97"/>
      <c r="J170" s="97"/>
      <c r="K170" s="97"/>
      <c r="L170" s="174"/>
      <c r="M170" s="189"/>
      <c r="N170" s="109"/>
      <c r="O170" s="109"/>
    </row>
  </sheetData>
  <mergeCells count="75">
    <mergeCell ref="C1:E1"/>
    <mergeCell ref="A30:A34"/>
    <mergeCell ref="B30:B34"/>
    <mergeCell ref="A25:A29"/>
    <mergeCell ref="B25:B29"/>
    <mergeCell ref="A3:O4"/>
    <mergeCell ref="N6:O6"/>
    <mergeCell ref="B20:B24"/>
    <mergeCell ref="A15:A19"/>
    <mergeCell ref="B15:B19"/>
    <mergeCell ref="A10:A14"/>
    <mergeCell ref="B10:B14"/>
    <mergeCell ref="A7:A8"/>
    <mergeCell ref="B7:B8"/>
    <mergeCell ref="C7:C8"/>
    <mergeCell ref="D7:O7"/>
    <mergeCell ref="A5:C5"/>
    <mergeCell ref="A40:A44"/>
    <mergeCell ref="B40:B44"/>
    <mergeCell ref="A20:A24"/>
    <mergeCell ref="A6:C6"/>
    <mergeCell ref="B45:B49"/>
    <mergeCell ref="B50:B54"/>
    <mergeCell ref="A35:A39"/>
    <mergeCell ref="B35:B39"/>
    <mergeCell ref="B75:B79"/>
    <mergeCell ref="A75:A79"/>
    <mergeCell ref="A55:A59"/>
    <mergeCell ref="A50:A54"/>
    <mergeCell ref="A45:A49"/>
    <mergeCell ref="A70:A74"/>
    <mergeCell ref="A65:A69"/>
    <mergeCell ref="B65:B69"/>
    <mergeCell ref="A60:A64"/>
    <mergeCell ref="B60:B64"/>
    <mergeCell ref="B70:B74"/>
    <mergeCell ref="A170:B170"/>
    <mergeCell ref="A150:A154"/>
    <mergeCell ref="B150:B154"/>
    <mergeCell ref="A145:A149"/>
    <mergeCell ref="B145:B149"/>
    <mergeCell ref="A165:A169"/>
    <mergeCell ref="B165:B169"/>
    <mergeCell ref="A160:A164"/>
    <mergeCell ref="B155:B159"/>
    <mergeCell ref="B160:B164"/>
    <mergeCell ref="A155:A159"/>
    <mergeCell ref="A120:A124"/>
    <mergeCell ref="B120:B124"/>
    <mergeCell ref="A115:A119"/>
    <mergeCell ref="B115:B119"/>
    <mergeCell ref="A140:A144"/>
    <mergeCell ref="B140:B144"/>
    <mergeCell ref="A135:A139"/>
    <mergeCell ref="B135:B139"/>
    <mergeCell ref="A130:A134"/>
    <mergeCell ref="B130:B134"/>
    <mergeCell ref="A125:A129"/>
    <mergeCell ref="B125:B129"/>
    <mergeCell ref="A110:A114"/>
    <mergeCell ref="B110:B114"/>
    <mergeCell ref="G1:O1"/>
    <mergeCell ref="A80:A84"/>
    <mergeCell ref="B80:B84"/>
    <mergeCell ref="A85:A89"/>
    <mergeCell ref="A90:A94"/>
    <mergeCell ref="B85:B89"/>
    <mergeCell ref="B90:B94"/>
    <mergeCell ref="B55:B59"/>
    <mergeCell ref="A105:A109"/>
    <mergeCell ref="B105:B109"/>
    <mergeCell ref="A100:A104"/>
    <mergeCell ref="B100:B104"/>
    <mergeCell ref="A95:A99"/>
    <mergeCell ref="B95:B99"/>
  </mergeCells>
  <pageMargins left="0.70866141732283472" right="0.70866141732283472" top="0.55118110236220474" bottom="0.55118110236220474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zoomScaleNormal="100" zoomScaleSheetLayoutView="90" workbookViewId="0">
      <selection activeCell="G4" sqref="G4:N7"/>
    </sheetView>
  </sheetViews>
  <sheetFormatPr defaultRowHeight="15.75" x14ac:dyDescent="0.25"/>
  <cols>
    <col min="1" max="1" width="43.28515625" style="36" customWidth="1"/>
    <col min="2" max="2" width="18.7109375" style="69" customWidth="1"/>
    <col min="3" max="3" width="12.140625" style="69" customWidth="1"/>
    <col min="4" max="4" width="12.42578125" style="69" customWidth="1"/>
    <col min="5" max="5" width="24.85546875" style="69" customWidth="1"/>
    <col min="6" max="6" width="22.7109375" style="36" customWidth="1"/>
    <col min="7" max="7" width="12.28515625" style="69" hidden="1" customWidth="1"/>
    <col min="8" max="8" width="10.5703125" style="69" hidden="1" customWidth="1"/>
    <col min="9" max="10" width="11.5703125" style="69" hidden="1" customWidth="1"/>
    <col min="11" max="11" width="19.7109375" style="161" customWidth="1"/>
    <col min="12" max="12" width="15" style="212" customWidth="1"/>
    <col min="13" max="13" width="21.85546875" style="70" customWidth="1"/>
    <col min="14" max="14" width="14.5703125" style="70" customWidth="1"/>
    <col min="16" max="16" width="19.85546875" customWidth="1"/>
  </cols>
  <sheetData>
    <row r="1" spans="1:16" ht="82.5" customHeight="1" x14ac:dyDescent="0.25">
      <c r="F1" s="220" t="s">
        <v>276</v>
      </c>
      <c r="G1" s="220"/>
      <c r="H1" s="220"/>
      <c r="I1" s="220"/>
      <c r="J1" s="220"/>
      <c r="K1" s="220"/>
      <c r="L1" s="220"/>
      <c r="M1" s="220"/>
      <c r="N1" s="220"/>
    </row>
    <row r="2" spans="1:16" ht="27" customHeight="1" x14ac:dyDescent="0.25">
      <c r="A2" s="342" t="s">
        <v>126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</row>
    <row r="4" spans="1:16" ht="15" x14ac:dyDescent="0.25">
      <c r="A4" s="357" t="s">
        <v>122</v>
      </c>
      <c r="B4" s="357" t="s">
        <v>145</v>
      </c>
      <c r="C4" s="357" t="s">
        <v>107</v>
      </c>
      <c r="D4" s="357"/>
      <c r="E4" s="357" t="s">
        <v>123</v>
      </c>
      <c r="F4" s="357" t="s">
        <v>144</v>
      </c>
      <c r="G4" s="358" t="s">
        <v>143</v>
      </c>
      <c r="H4" s="358"/>
      <c r="I4" s="358"/>
      <c r="J4" s="358"/>
      <c r="K4" s="358"/>
      <c r="L4" s="358"/>
      <c r="M4" s="358"/>
      <c r="N4" s="358"/>
      <c r="O4" s="327"/>
    </row>
    <row r="5" spans="1:16" ht="15" x14ac:dyDescent="0.25">
      <c r="A5" s="358"/>
      <c r="B5" s="359"/>
      <c r="C5" s="357"/>
      <c r="D5" s="357"/>
      <c r="E5" s="359"/>
      <c r="F5" s="358"/>
      <c r="G5" s="358"/>
      <c r="H5" s="358"/>
      <c r="I5" s="358"/>
      <c r="J5" s="358"/>
      <c r="K5" s="358"/>
      <c r="L5" s="358"/>
      <c r="M5" s="358"/>
      <c r="N5" s="358"/>
      <c r="O5" s="327"/>
    </row>
    <row r="6" spans="1:16" ht="15" x14ac:dyDescent="0.25">
      <c r="A6" s="358"/>
      <c r="B6" s="359"/>
      <c r="C6" s="357"/>
      <c r="D6" s="357"/>
      <c r="E6" s="359"/>
      <c r="F6" s="358"/>
      <c r="G6" s="358"/>
      <c r="H6" s="358"/>
      <c r="I6" s="358"/>
      <c r="J6" s="358"/>
      <c r="K6" s="358"/>
      <c r="L6" s="358"/>
      <c r="M6" s="358"/>
      <c r="N6" s="358"/>
      <c r="O6" s="327"/>
    </row>
    <row r="7" spans="1:16" ht="15" x14ac:dyDescent="0.25">
      <c r="A7" s="358"/>
      <c r="B7" s="359"/>
      <c r="C7" s="357" t="s">
        <v>124</v>
      </c>
      <c r="D7" s="357" t="s">
        <v>125</v>
      </c>
      <c r="E7" s="359"/>
      <c r="F7" s="358"/>
      <c r="G7" s="358"/>
      <c r="H7" s="358"/>
      <c r="I7" s="358"/>
      <c r="J7" s="358"/>
      <c r="K7" s="358"/>
      <c r="L7" s="358"/>
      <c r="M7" s="358"/>
      <c r="N7" s="358"/>
      <c r="O7" s="5"/>
    </row>
    <row r="8" spans="1:16" ht="36.75" customHeight="1" x14ac:dyDescent="0.25">
      <c r="A8" s="358"/>
      <c r="B8" s="359"/>
      <c r="C8" s="358"/>
      <c r="D8" s="358"/>
      <c r="E8" s="359"/>
      <c r="F8" s="358"/>
      <c r="G8" s="360">
        <v>2018</v>
      </c>
      <c r="H8" s="360">
        <v>2019</v>
      </c>
      <c r="I8" s="360">
        <v>2020</v>
      </c>
      <c r="J8" s="360">
        <v>2021</v>
      </c>
      <c r="K8" s="363">
        <v>2022</v>
      </c>
      <c r="L8" s="361">
        <v>2023</v>
      </c>
      <c r="M8" s="362">
        <v>2024</v>
      </c>
      <c r="N8" s="362">
        <v>2025</v>
      </c>
      <c r="O8" s="5"/>
    </row>
    <row r="9" spans="1:16" x14ac:dyDescent="0.25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162">
        <v>11</v>
      </c>
      <c r="L9" s="206">
        <v>12</v>
      </c>
      <c r="M9" s="88">
        <v>13</v>
      </c>
      <c r="N9" s="88">
        <v>14</v>
      </c>
      <c r="O9" s="5"/>
    </row>
    <row r="10" spans="1:16" s="4" customFormat="1" ht="75.75" customHeight="1" x14ac:dyDescent="0.25">
      <c r="A10" s="87" t="s">
        <v>119</v>
      </c>
      <c r="B10" s="126"/>
      <c r="C10" s="126"/>
      <c r="D10" s="126"/>
      <c r="E10" s="126"/>
      <c r="F10" s="126"/>
      <c r="G10" s="126">
        <v>64511.942000000003</v>
      </c>
      <c r="H10" s="126">
        <v>157107.75099999999</v>
      </c>
      <c r="I10" s="126">
        <v>72312.375469999999</v>
      </c>
      <c r="J10" s="126">
        <v>40094.2048</v>
      </c>
      <c r="K10" s="167">
        <f>K11+K24+K46+K52+K56+K61</f>
        <v>200657.37534999999</v>
      </c>
      <c r="L10" s="207">
        <f>L11+L24+L46+L52+L56+L61</f>
        <v>244133.99370999998</v>
      </c>
      <c r="M10" s="167">
        <f>M11+M24+M46+M52+M56+M61</f>
        <v>150770.33337000001</v>
      </c>
      <c r="N10" s="167">
        <f>N11+N24+N46+N52+N56+N61</f>
        <v>18412.33337</v>
      </c>
      <c r="O10" s="17"/>
    </row>
    <row r="11" spans="1:16" s="4" customFormat="1" ht="78.75" x14ac:dyDescent="0.25">
      <c r="A11" s="87" t="s">
        <v>146</v>
      </c>
      <c r="B11" s="43" t="s">
        <v>147</v>
      </c>
      <c r="C11" s="44">
        <v>41640</v>
      </c>
      <c r="D11" s="44">
        <v>44196</v>
      </c>
      <c r="E11" s="43" t="s">
        <v>120</v>
      </c>
      <c r="F11" s="43" t="s">
        <v>148</v>
      </c>
      <c r="G11" s="43">
        <v>5623.6819999999998</v>
      </c>
      <c r="H11" s="43">
        <v>11365.839099999999</v>
      </c>
      <c r="I11" s="43">
        <v>9368.2100800000007</v>
      </c>
      <c r="J11" s="43">
        <v>27613.298119999999</v>
      </c>
      <c r="K11" s="68">
        <f>K12+K20+K23</f>
        <v>168478.50858999998</v>
      </c>
      <c r="L11" s="48">
        <f>SUM(L13+L20+L23)</f>
        <v>221789.64528999999</v>
      </c>
      <c r="M11" s="68">
        <f>SUM(M13+M20+M23)</f>
        <v>141538.4</v>
      </c>
      <c r="N11" s="68">
        <f>SUM(N13+N20+N23)</f>
        <v>9180.4</v>
      </c>
      <c r="O11" s="17"/>
    </row>
    <row r="12" spans="1:16" s="4" customFormat="1" ht="87" customHeight="1" x14ac:dyDescent="0.25">
      <c r="A12" s="344" t="s">
        <v>71</v>
      </c>
      <c r="B12" s="43" t="s">
        <v>147</v>
      </c>
      <c r="C12" s="346">
        <v>41640</v>
      </c>
      <c r="D12" s="346">
        <v>44196</v>
      </c>
      <c r="E12" s="344" t="s">
        <v>150</v>
      </c>
      <c r="F12" s="89">
        <v>9034090110171150</v>
      </c>
      <c r="G12" s="43"/>
      <c r="H12" s="43"/>
      <c r="I12" s="43" t="s">
        <v>121</v>
      </c>
      <c r="J12" s="71"/>
      <c r="K12" s="163">
        <v>7889.1902600000003</v>
      </c>
      <c r="L12" s="187">
        <v>0</v>
      </c>
      <c r="M12" s="164">
        <v>200</v>
      </c>
      <c r="N12" s="88">
        <v>500</v>
      </c>
      <c r="O12" s="17"/>
      <c r="P12" s="24"/>
    </row>
    <row r="13" spans="1:16" s="16" customFormat="1" ht="89.25" customHeight="1" x14ac:dyDescent="0.25">
      <c r="A13" s="345"/>
      <c r="B13" s="74" t="s">
        <v>129</v>
      </c>
      <c r="C13" s="341"/>
      <c r="D13" s="341"/>
      <c r="E13" s="364"/>
      <c r="F13" s="90"/>
      <c r="G13" s="73"/>
      <c r="H13" s="73">
        <v>2091.0377600000002</v>
      </c>
      <c r="I13" s="46">
        <v>1907</v>
      </c>
      <c r="J13" s="73">
        <v>7496.7510000000002</v>
      </c>
      <c r="K13" s="72">
        <f>K12</f>
        <v>7889.1902600000003</v>
      </c>
      <c r="L13" s="208">
        <f t="shared" ref="L13:N13" si="0">L12</f>
        <v>0</v>
      </c>
      <c r="M13" s="72">
        <f t="shared" si="0"/>
        <v>200</v>
      </c>
      <c r="N13" s="72">
        <f t="shared" si="0"/>
        <v>500</v>
      </c>
    </row>
    <row r="14" spans="1:16" x14ac:dyDescent="0.25">
      <c r="A14" s="343" t="s">
        <v>73</v>
      </c>
      <c r="B14" s="348" t="s">
        <v>147</v>
      </c>
      <c r="C14" s="354">
        <v>41640</v>
      </c>
      <c r="D14" s="354">
        <v>44196</v>
      </c>
      <c r="E14" s="348" t="s">
        <v>150</v>
      </c>
      <c r="F14" s="91" t="s">
        <v>179</v>
      </c>
      <c r="G14" s="75">
        <v>54.506</v>
      </c>
      <c r="H14" s="75">
        <v>150.30000000000001</v>
      </c>
      <c r="I14" s="48">
        <v>285.54000000000002</v>
      </c>
      <c r="J14" s="75">
        <v>316.01600000000002</v>
      </c>
      <c r="K14" s="72">
        <v>250.06516999999999</v>
      </c>
      <c r="L14" s="209">
        <v>119.95008</v>
      </c>
      <c r="M14" s="72">
        <v>1147.78775</v>
      </c>
      <c r="N14" s="72">
        <v>3710.4</v>
      </c>
    </row>
    <row r="15" spans="1:16" x14ac:dyDescent="0.25">
      <c r="A15" s="343"/>
      <c r="B15" s="335"/>
      <c r="C15" s="355"/>
      <c r="D15" s="355"/>
      <c r="E15" s="335"/>
      <c r="F15" s="91" t="s">
        <v>180</v>
      </c>
      <c r="G15" s="75">
        <v>4771.6729999999998</v>
      </c>
      <c r="H15" s="75">
        <v>4646.3</v>
      </c>
      <c r="I15" s="48">
        <v>2580.3760000000002</v>
      </c>
      <c r="J15" s="75">
        <v>7127.1182699999999</v>
      </c>
      <c r="K15" s="72">
        <v>507.3623</v>
      </c>
      <c r="L15" s="209">
        <v>6437.3222900000001</v>
      </c>
      <c r="M15" s="72">
        <v>4000</v>
      </c>
      <c r="N15" s="72">
        <v>4200</v>
      </c>
    </row>
    <row r="16" spans="1:16" s="152" customFormat="1" x14ac:dyDescent="0.25">
      <c r="A16" s="343"/>
      <c r="B16" s="335"/>
      <c r="C16" s="355"/>
      <c r="D16" s="355"/>
      <c r="E16" s="335"/>
      <c r="F16" s="91" t="s">
        <v>267</v>
      </c>
      <c r="G16" s="75"/>
      <c r="H16" s="75"/>
      <c r="I16" s="48"/>
      <c r="J16" s="75"/>
      <c r="K16" s="72">
        <v>7232.6333000000004</v>
      </c>
      <c r="L16" s="208"/>
      <c r="M16" s="72"/>
      <c r="N16" s="72"/>
    </row>
    <row r="17" spans="1:16" x14ac:dyDescent="0.25">
      <c r="A17" s="343"/>
      <c r="B17" s="335"/>
      <c r="C17" s="355"/>
      <c r="D17" s="355"/>
      <c r="E17" s="335"/>
      <c r="F17" s="90">
        <v>9.0304090110270208E+16</v>
      </c>
      <c r="G17" s="75">
        <v>714.45600000000002</v>
      </c>
      <c r="H17" s="75">
        <v>3692.1</v>
      </c>
      <c r="I17" s="48">
        <v>0</v>
      </c>
      <c r="J17" s="75">
        <v>0</v>
      </c>
      <c r="K17" s="72">
        <v>0</v>
      </c>
      <c r="L17" s="208">
        <v>0</v>
      </c>
      <c r="M17" s="72"/>
      <c r="N17" s="72"/>
    </row>
    <row r="18" spans="1:16" x14ac:dyDescent="0.25">
      <c r="A18" s="343"/>
      <c r="B18" s="335"/>
      <c r="C18" s="355"/>
      <c r="D18" s="355"/>
      <c r="E18" s="335"/>
      <c r="F18" s="90" t="s">
        <v>151</v>
      </c>
      <c r="G18" s="75"/>
      <c r="H18" s="75"/>
      <c r="I18" s="48">
        <v>3873.8760400000001</v>
      </c>
      <c r="J18" s="75">
        <v>11922.014999999999</v>
      </c>
      <c r="K18" s="161">
        <v>13342.7417</v>
      </c>
      <c r="L18" s="209">
        <v>215085.53367</v>
      </c>
      <c r="M18" s="72">
        <v>135920.61225000001</v>
      </c>
      <c r="N18" s="72"/>
    </row>
    <row r="19" spans="1:16" s="152" customFormat="1" x14ac:dyDescent="0.25">
      <c r="A19" s="343"/>
      <c r="B19" s="153"/>
      <c r="C19" s="356"/>
      <c r="D19" s="356"/>
      <c r="E19" s="335"/>
      <c r="F19" s="90" t="s">
        <v>269</v>
      </c>
      <c r="G19" s="75"/>
      <c r="H19" s="75"/>
      <c r="I19" s="48"/>
      <c r="J19" s="75"/>
      <c r="K19" s="72">
        <v>139222.83585999999</v>
      </c>
      <c r="L19" s="208"/>
      <c r="M19" s="72"/>
      <c r="N19" s="72"/>
    </row>
    <row r="20" spans="1:16" x14ac:dyDescent="0.25">
      <c r="A20" s="343"/>
      <c r="B20" s="76" t="s">
        <v>129</v>
      </c>
      <c r="C20" s="203"/>
      <c r="D20" s="203"/>
      <c r="E20" s="335"/>
      <c r="F20" s="204" t="s">
        <v>149</v>
      </c>
      <c r="G20" s="171">
        <v>5540.6350000000002</v>
      </c>
      <c r="H20" s="171">
        <v>8488.7643000000007</v>
      </c>
      <c r="I20" s="167">
        <v>6739.7920400000003</v>
      </c>
      <c r="J20" s="171">
        <v>19365.149270000002</v>
      </c>
      <c r="K20" s="171">
        <f>SUM(K14:K19)</f>
        <v>160555.63832999999</v>
      </c>
      <c r="L20" s="209">
        <f t="shared" ref="L20:N20" si="1">SUM(L14:L18)</f>
        <v>221642.80604</v>
      </c>
      <c r="M20" s="171">
        <f t="shared" si="1"/>
        <v>141068.4</v>
      </c>
      <c r="N20" s="171">
        <f t="shared" si="1"/>
        <v>7910.4</v>
      </c>
    </row>
    <row r="21" spans="1:16" s="14" customFormat="1" ht="78.75" x14ac:dyDescent="0.25">
      <c r="A21" s="343" t="s">
        <v>75</v>
      </c>
      <c r="B21" s="77" t="s">
        <v>147</v>
      </c>
      <c r="C21" s="78">
        <v>41640</v>
      </c>
      <c r="D21" s="78">
        <v>44196</v>
      </c>
      <c r="E21" s="213" t="s">
        <v>150</v>
      </c>
      <c r="F21" s="92">
        <v>9034090110449010</v>
      </c>
      <c r="G21" s="77">
        <v>83.046999999999997</v>
      </c>
      <c r="H21" s="77">
        <v>786</v>
      </c>
      <c r="I21" s="77">
        <v>721.51750000000004</v>
      </c>
      <c r="J21" s="77">
        <v>751.39784999999995</v>
      </c>
      <c r="K21" s="160">
        <v>8.68</v>
      </c>
      <c r="L21" s="186">
        <v>116.83925000000001</v>
      </c>
      <c r="M21" s="122">
        <v>270</v>
      </c>
      <c r="N21" s="122">
        <v>770</v>
      </c>
    </row>
    <row r="22" spans="1:16" s="14" customFormat="1" ht="31.5" x14ac:dyDescent="0.25">
      <c r="A22" s="343"/>
      <c r="B22" s="77" t="s">
        <v>152</v>
      </c>
      <c r="C22" s="78">
        <v>41640</v>
      </c>
      <c r="D22" s="78">
        <v>44196</v>
      </c>
      <c r="E22" s="213" t="s">
        <v>150</v>
      </c>
      <c r="F22" s="92">
        <v>9744090110449010</v>
      </c>
      <c r="G22" s="77"/>
      <c r="H22" s="77"/>
      <c r="I22" s="77"/>
      <c r="J22" s="77"/>
      <c r="K22" s="160">
        <v>25</v>
      </c>
      <c r="L22" s="210">
        <v>30</v>
      </c>
      <c r="M22" s="122"/>
      <c r="N22" s="122"/>
    </row>
    <row r="23" spans="1:16" s="14" customFormat="1" x14ac:dyDescent="0.25">
      <c r="A23" s="343"/>
      <c r="B23" s="79" t="s">
        <v>129</v>
      </c>
      <c r="C23" s="80"/>
      <c r="D23" s="80"/>
      <c r="E23" s="80"/>
      <c r="F23" s="93" t="s">
        <v>149</v>
      </c>
      <c r="G23" s="80">
        <f>SUM(G21:G22)</f>
        <v>83.046999999999997</v>
      </c>
      <c r="H23" s="80">
        <f>SUM(H21:H22)</f>
        <v>786</v>
      </c>
      <c r="I23" s="80">
        <f t="shared" ref="I23:N23" si="2">SUM(I21:I22)</f>
        <v>721.51750000000004</v>
      </c>
      <c r="J23" s="80">
        <f t="shared" si="2"/>
        <v>751.39784999999995</v>
      </c>
      <c r="K23" s="168">
        <f>SUM(K21:K22)</f>
        <v>33.68</v>
      </c>
      <c r="L23" s="186">
        <f t="shared" si="2"/>
        <v>146.83924999999999</v>
      </c>
      <c r="M23" s="80">
        <f t="shared" si="2"/>
        <v>270</v>
      </c>
      <c r="N23" s="80">
        <f t="shared" si="2"/>
        <v>770</v>
      </c>
    </row>
    <row r="24" spans="1:16" s="14" customFormat="1" ht="78.75" x14ac:dyDescent="0.25">
      <c r="A24" s="47" t="s">
        <v>153</v>
      </c>
      <c r="B24" s="77" t="s">
        <v>147</v>
      </c>
      <c r="C24" s="78">
        <v>41640</v>
      </c>
      <c r="D24" s="78">
        <v>44196</v>
      </c>
      <c r="E24" s="77" t="s">
        <v>148</v>
      </c>
      <c r="F24" s="50" t="s">
        <v>148</v>
      </c>
      <c r="G24" s="77">
        <v>7388.9189999999999</v>
      </c>
      <c r="H24" s="77">
        <v>6845.6243999999997</v>
      </c>
      <c r="I24" s="77">
        <v>24315.24036</v>
      </c>
      <c r="J24" s="77">
        <v>12109.78081</v>
      </c>
      <c r="K24" s="160">
        <f>K25+K26+K28+K33+K34+K38+K43+K44+K45</f>
        <v>31759.336599999999</v>
      </c>
      <c r="L24" s="210">
        <f>L25+L27+L28+L33+L34+L38+L43+L44+L45</f>
        <v>21954.799149999999</v>
      </c>
      <c r="M24" s="122">
        <f>M25+M27+M28+M33+M34+M38+M43+M44+M45</f>
        <v>9231.9333700000007</v>
      </c>
      <c r="N24" s="122">
        <f>N25+N27+N28+N33+N34+N38+N43+N44+N45</f>
        <v>9231.9333700000007</v>
      </c>
    </row>
    <row r="25" spans="1:16" ht="78.75" x14ac:dyDescent="0.25">
      <c r="A25" s="49" t="s">
        <v>77</v>
      </c>
      <c r="B25" s="81" t="s">
        <v>147</v>
      </c>
      <c r="C25" s="82">
        <v>41640</v>
      </c>
      <c r="D25" s="82">
        <v>44196</v>
      </c>
      <c r="E25" s="214" t="s">
        <v>154</v>
      </c>
      <c r="F25" s="45"/>
      <c r="G25" s="81">
        <v>0.94</v>
      </c>
      <c r="H25" s="81">
        <v>0.83</v>
      </c>
      <c r="I25" s="81">
        <v>0.83</v>
      </c>
      <c r="J25" s="81">
        <v>0.83</v>
      </c>
      <c r="K25" s="160">
        <v>0</v>
      </c>
      <c r="L25" s="186">
        <v>0</v>
      </c>
      <c r="M25" s="84"/>
      <c r="N25" s="84"/>
      <c r="P25" s="42"/>
    </row>
    <row r="26" spans="1:16" s="152" customFormat="1" ht="78.75" x14ac:dyDescent="0.25">
      <c r="A26" s="155" t="s">
        <v>87</v>
      </c>
      <c r="B26" s="154" t="s">
        <v>147</v>
      </c>
      <c r="C26" s="82">
        <v>41641</v>
      </c>
      <c r="D26" s="82">
        <v>46022</v>
      </c>
      <c r="E26" s="214" t="s">
        <v>154</v>
      </c>
      <c r="F26" s="90">
        <v>9030501121029380</v>
      </c>
      <c r="G26" s="154"/>
      <c r="H26" s="154"/>
      <c r="I26" s="154"/>
      <c r="J26" s="154"/>
      <c r="K26" s="160"/>
      <c r="L26" s="186"/>
      <c r="M26" s="84"/>
      <c r="N26" s="84"/>
      <c r="P26" s="42"/>
    </row>
    <row r="27" spans="1:16" ht="31.5" customHeight="1" x14ac:dyDescent="0.25">
      <c r="A27" s="339" t="s">
        <v>155</v>
      </c>
      <c r="B27" s="337" t="s">
        <v>147</v>
      </c>
      <c r="C27" s="352">
        <v>41640</v>
      </c>
      <c r="D27" s="352">
        <v>44196</v>
      </c>
      <c r="E27" s="365" t="s">
        <v>154</v>
      </c>
      <c r="F27" s="91" t="s">
        <v>184</v>
      </c>
      <c r="G27" s="83"/>
      <c r="H27" s="83"/>
      <c r="I27" s="81">
        <v>59.494570000000003</v>
      </c>
      <c r="J27" s="81">
        <v>78.058760000000007</v>
      </c>
      <c r="K27" s="160"/>
      <c r="L27" s="186">
        <v>62.823059999999998</v>
      </c>
      <c r="M27" s="84"/>
      <c r="N27" s="84"/>
    </row>
    <row r="28" spans="1:16" s="32" customFormat="1" x14ac:dyDescent="0.25">
      <c r="A28" s="339"/>
      <c r="B28" s="335"/>
      <c r="C28" s="353"/>
      <c r="D28" s="353"/>
      <c r="E28" s="366"/>
      <c r="F28" s="91" t="s">
        <v>183</v>
      </c>
      <c r="G28" s="83"/>
      <c r="H28" s="83"/>
      <c r="I28" s="81"/>
      <c r="J28" s="81"/>
      <c r="K28" s="160">
        <v>15.14</v>
      </c>
      <c r="L28" s="210">
        <v>9.2070000000000007</v>
      </c>
      <c r="M28" s="84">
        <v>9.2070000000000007</v>
      </c>
      <c r="N28" s="84">
        <v>9.2070000000000007</v>
      </c>
    </row>
    <row r="29" spans="1:16" x14ac:dyDescent="0.25">
      <c r="A29" s="336" t="s">
        <v>156</v>
      </c>
      <c r="B29" s="341"/>
      <c r="C29" s="341"/>
      <c r="D29" s="341"/>
      <c r="E29" s="341"/>
      <c r="F29" s="91" t="s">
        <v>181</v>
      </c>
      <c r="G29" s="83"/>
      <c r="H29" s="83"/>
      <c r="I29" s="81">
        <v>1872.922</v>
      </c>
      <c r="J29" s="83"/>
      <c r="K29" s="72">
        <v>11175.181</v>
      </c>
      <c r="L29" s="209">
        <v>7746.42</v>
      </c>
      <c r="M29" s="84"/>
      <c r="N29" s="84"/>
    </row>
    <row r="30" spans="1:16" x14ac:dyDescent="0.25">
      <c r="A30" s="336"/>
      <c r="B30" s="341"/>
      <c r="C30" s="341"/>
      <c r="D30" s="341"/>
      <c r="E30" s="341"/>
      <c r="F30" s="91" t="s">
        <v>182</v>
      </c>
      <c r="G30" s="83"/>
      <c r="H30" s="83"/>
      <c r="I30" s="83"/>
      <c r="J30" s="83">
        <v>241.58647999999999</v>
      </c>
      <c r="K30" s="72">
        <v>145</v>
      </c>
      <c r="L30" s="211"/>
      <c r="M30" s="84"/>
      <c r="N30" s="84"/>
    </row>
    <row r="31" spans="1:16" s="29" customFormat="1" x14ac:dyDescent="0.25">
      <c r="A31" s="336"/>
      <c r="B31" s="341"/>
      <c r="C31" s="341"/>
      <c r="D31" s="341"/>
      <c r="E31" s="341"/>
      <c r="F31" s="91" t="s">
        <v>268</v>
      </c>
      <c r="G31" s="83"/>
      <c r="H31" s="83"/>
      <c r="I31" s="83"/>
      <c r="J31" s="83"/>
      <c r="K31" s="72">
        <v>3780.1914999999999</v>
      </c>
      <c r="L31" s="211"/>
      <c r="M31" s="84"/>
      <c r="N31" s="84"/>
    </row>
    <row r="32" spans="1:16" x14ac:dyDescent="0.25">
      <c r="A32" s="336"/>
      <c r="B32" s="341"/>
      <c r="C32" s="341"/>
      <c r="D32" s="341"/>
      <c r="E32" s="341"/>
      <c r="F32" s="91" t="s">
        <v>268</v>
      </c>
      <c r="G32" s="83"/>
      <c r="H32" s="83"/>
      <c r="I32" s="83"/>
      <c r="J32" s="83">
        <v>1138.1265699999999</v>
      </c>
      <c r="K32" s="72">
        <v>419.80849999999998</v>
      </c>
      <c r="L32" s="211"/>
      <c r="M32" s="84"/>
      <c r="N32" s="84"/>
    </row>
    <row r="33" spans="1:14" x14ac:dyDescent="0.25">
      <c r="A33" s="336"/>
      <c r="B33" s="341"/>
      <c r="C33" s="341"/>
      <c r="D33" s="341"/>
      <c r="E33" s="341"/>
      <c r="F33" s="169" t="s">
        <v>129</v>
      </c>
      <c r="G33" s="170">
        <f t="shared" ref="G33:K33" si="3">SUM(G29:G32)</f>
        <v>0</v>
      </c>
      <c r="H33" s="170">
        <f t="shared" si="3"/>
        <v>0</v>
      </c>
      <c r="I33" s="170">
        <f t="shared" si="3"/>
        <v>1872.922</v>
      </c>
      <c r="J33" s="170">
        <f t="shared" si="3"/>
        <v>1379.7130499999998</v>
      </c>
      <c r="K33" s="171">
        <f t="shared" si="3"/>
        <v>15520.181</v>
      </c>
      <c r="L33" s="209">
        <f>L29+L30+L31+L32</f>
        <v>7746.42</v>
      </c>
      <c r="M33" s="170"/>
      <c r="N33" s="170"/>
    </row>
    <row r="34" spans="1:14" ht="78.75" x14ac:dyDescent="0.25">
      <c r="A34" s="50" t="s">
        <v>157</v>
      </c>
      <c r="B34" s="77" t="s">
        <v>147</v>
      </c>
      <c r="C34" s="82">
        <v>41640</v>
      </c>
      <c r="D34" s="82">
        <v>44196</v>
      </c>
      <c r="E34" s="214" t="s">
        <v>154</v>
      </c>
      <c r="F34" s="90">
        <v>9031003127006</v>
      </c>
      <c r="G34" s="83">
        <v>172.20400000000001</v>
      </c>
      <c r="H34" s="83">
        <v>50.814999999999998</v>
      </c>
      <c r="I34" s="83">
        <v>0</v>
      </c>
      <c r="J34" s="83">
        <v>0</v>
      </c>
      <c r="K34" s="72">
        <v>0</v>
      </c>
      <c r="L34" s="211"/>
      <c r="M34" s="84"/>
      <c r="N34" s="84"/>
    </row>
    <row r="35" spans="1:14" x14ac:dyDescent="0.25">
      <c r="A35" s="335" t="s">
        <v>81</v>
      </c>
      <c r="B35" s="350" t="s">
        <v>158</v>
      </c>
      <c r="C35" s="340">
        <v>41640</v>
      </c>
      <c r="D35" s="340">
        <v>44196</v>
      </c>
      <c r="E35" s="365" t="s">
        <v>154</v>
      </c>
      <c r="F35" s="94">
        <v>120170060</v>
      </c>
      <c r="G35" s="83">
        <v>7030.7659999999996</v>
      </c>
      <c r="H35" s="83">
        <v>6770.4</v>
      </c>
      <c r="I35" s="83">
        <v>6548.5720700000002</v>
      </c>
      <c r="J35" s="83"/>
      <c r="K35" s="349">
        <v>6565.87</v>
      </c>
      <c r="L35" s="350">
        <v>6613.11708</v>
      </c>
      <c r="M35" s="351">
        <v>5951.7453699999996</v>
      </c>
    </row>
    <row r="36" spans="1:14" x14ac:dyDescent="0.25">
      <c r="A36" s="335"/>
      <c r="B36" s="347"/>
      <c r="C36" s="341"/>
      <c r="D36" s="341"/>
      <c r="E36" s="367"/>
      <c r="F36" s="94">
        <v>120727410</v>
      </c>
      <c r="G36" s="83"/>
      <c r="H36" s="83"/>
      <c r="I36" s="83"/>
      <c r="J36" s="83">
        <v>6583.4</v>
      </c>
      <c r="K36" s="349"/>
      <c r="L36" s="350"/>
      <c r="M36" s="351"/>
      <c r="N36" s="124">
        <v>5951.7453699999996</v>
      </c>
    </row>
    <row r="37" spans="1:14" s="29" customFormat="1" x14ac:dyDescent="0.25">
      <c r="A37" s="335"/>
      <c r="B37" s="347"/>
      <c r="C37" s="341"/>
      <c r="D37" s="341"/>
      <c r="E37" s="367"/>
      <c r="F37" s="94">
        <v>120727000</v>
      </c>
      <c r="G37" s="83"/>
      <c r="H37" s="83"/>
      <c r="I37" s="83"/>
      <c r="J37" s="83"/>
      <c r="K37" s="160">
        <v>1278.75</v>
      </c>
      <c r="L37" s="210">
        <v>3634.49</v>
      </c>
      <c r="M37" s="122">
        <v>3270.9810000000002</v>
      </c>
      <c r="N37" s="124">
        <v>3270.9810000000002</v>
      </c>
    </row>
    <row r="38" spans="1:14" x14ac:dyDescent="0.25">
      <c r="A38" s="336"/>
      <c r="B38" s="347"/>
      <c r="C38" s="341"/>
      <c r="D38" s="341"/>
      <c r="E38" s="364"/>
      <c r="F38" s="169" t="s">
        <v>129</v>
      </c>
      <c r="G38" s="170">
        <f>SUM(G35:G36)</f>
        <v>7030.7659999999996</v>
      </c>
      <c r="H38" s="170">
        <f t="shared" ref="H38:J38" si="4">SUM(H35:H36)</f>
        <v>6770.4</v>
      </c>
      <c r="I38" s="170">
        <f t="shared" si="4"/>
        <v>6548.5720700000002</v>
      </c>
      <c r="J38" s="170">
        <f t="shared" si="4"/>
        <v>6583.4</v>
      </c>
      <c r="K38" s="171">
        <f>K35+K37</f>
        <v>7844.62</v>
      </c>
      <c r="L38" s="211">
        <f t="shared" ref="L38:M38" si="5">L35+L37</f>
        <v>10247.60708</v>
      </c>
      <c r="M38" s="170">
        <f t="shared" si="5"/>
        <v>9222.7263700000003</v>
      </c>
      <c r="N38" s="170">
        <f>N36+N37</f>
        <v>9222.7263700000003</v>
      </c>
    </row>
    <row r="39" spans="1:14" x14ac:dyDescent="0.25">
      <c r="A39" s="335" t="s">
        <v>108</v>
      </c>
      <c r="B39" s="337" t="s">
        <v>147</v>
      </c>
      <c r="C39" s="338">
        <v>2020</v>
      </c>
      <c r="D39" s="338">
        <v>2025</v>
      </c>
      <c r="E39" s="337" t="s">
        <v>159</v>
      </c>
      <c r="F39" s="45" t="s">
        <v>160</v>
      </c>
      <c r="G39" s="83"/>
      <c r="H39" s="83"/>
      <c r="I39" s="83">
        <v>14513.00114</v>
      </c>
      <c r="J39" s="83"/>
      <c r="K39" s="72"/>
      <c r="L39" s="211"/>
      <c r="M39" s="84"/>
      <c r="N39" s="84"/>
    </row>
    <row r="40" spans="1:14" x14ac:dyDescent="0.25">
      <c r="A40" s="336"/>
      <c r="B40" s="336"/>
      <c r="C40" s="336"/>
      <c r="D40" s="336"/>
      <c r="E40" s="336"/>
      <c r="F40" s="94">
        <v>9030502120829620</v>
      </c>
      <c r="G40" s="83"/>
      <c r="H40" s="83"/>
      <c r="I40" s="83"/>
      <c r="J40" s="83">
        <v>3977.4850000000001</v>
      </c>
      <c r="K40" s="72">
        <v>8065.5749999999998</v>
      </c>
      <c r="L40" s="211">
        <v>145.52485999999999</v>
      </c>
      <c r="M40" s="84"/>
      <c r="N40" s="84"/>
    </row>
    <row r="41" spans="1:14" s="29" customFormat="1" x14ac:dyDescent="0.25">
      <c r="A41" s="336"/>
      <c r="B41" s="336"/>
      <c r="C41" s="336"/>
      <c r="D41" s="336"/>
      <c r="E41" s="336"/>
      <c r="F41" s="94" t="s">
        <v>272</v>
      </c>
      <c r="G41" s="83"/>
      <c r="H41" s="83"/>
      <c r="I41" s="83"/>
      <c r="J41" s="83"/>
      <c r="K41" s="72"/>
      <c r="L41" s="209">
        <v>3569.9920000000002</v>
      </c>
      <c r="M41" s="84"/>
      <c r="N41" s="84"/>
    </row>
    <row r="42" spans="1:14" s="32" customFormat="1" x14ac:dyDescent="0.25">
      <c r="A42" s="336"/>
      <c r="B42" s="336"/>
      <c r="C42" s="336"/>
      <c r="D42" s="336"/>
      <c r="E42" s="336"/>
      <c r="F42" s="94">
        <v>9030501121029380</v>
      </c>
      <c r="G42" s="83"/>
      <c r="H42" s="83"/>
      <c r="I42" s="83"/>
      <c r="J42" s="83"/>
      <c r="K42" s="72"/>
      <c r="L42" s="211"/>
      <c r="M42" s="84"/>
      <c r="N42" s="84"/>
    </row>
    <row r="43" spans="1:14" ht="55.5" customHeight="1" x14ac:dyDescent="0.25">
      <c r="A43" s="336"/>
      <c r="B43" s="336"/>
      <c r="C43" s="336"/>
      <c r="D43" s="336"/>
      <c r="E43" s="336"/>
      <c r="F43" s="169" t="s">
        <v>129</v>
      </c>
      <c r="G43" s="170">
        <f>SUM(G39:G40)</f>
        <v>0</v>
      </c>
      <c r="H43" s="170">
        <f>SUM(H39:H40)</f>
        <v>0</v>
      </c>
      <c r="I43" s="170">
        <f>SUM(I39:I40)</f>
        <v>14513.00114</v>
      </c>
      <c r="J43" s="170">
        <f>SUM(J39:J40)</f>
        <v>3977.4850000000001</v>
      </c>
      <c r="K43" s="171">
        <f>SUM(K39:K42)</f>
        <v>8065.5749999999998</v>
      </c>
      <c r="L43" s="211">
        <f>SUM(L39:L42)</f>
        <v>3715.5168600000002</v>
      </c>
      <c r="M43" s="170">
        <f t="shared" ref="M43:N43" si="6">SUM(M39:M42)</f>
        <v>0</v>
      </c>
      <c r="N43" s="170">
        <f t="shared" si="6"/>
        <v>0</v>
      </c>
    </row>
    <row r="44" spans="1:14" ht="144" customHeight="1" x14ac:dyDescent="0.25">
      <c r="A44" s="50" t="s">
        <v>20</v>
      </c>
      <c r="B44" s="85" t="s">
        <v>147</v>
      </c>
      <c r="C44" s="73">
        <v>2020</v>
      </c>
      <c r="D44" s="73">
        <v>2025</v>
      </c>
      <c r="E44" s="50" t="s">
        <v>109</v>
      </c>
      <c r="F44" s="45">
        <v>121029380</v>
      </c>
      <c r="G44" s="83"/>
      <c r="H44" s="83"/>
      <c r="I44" s="83">
        <v>75.599999999999994</v>
      </c>
      <c r="J44" s="83">
        <v>90.293999999999997</v>
      </c>
      <c r="K44" s="72">
        <v>0</v>
      </c>
      <c r="L44" s="211"/>
      <c r="M44" s="84"/>
      <c r="N44" s="84"/>
    </row>
    <row r="45" spans="1:14" s="118" customFormat="1" ht="144" customHeight="1" x14ac:dyDescent="0.25">
      <c r="A45" s="117" t="s">
        <v>186</v>
      </c>
      <c r="B45" s="121" t="s">
        <v>147</v>
      </c>
      <c r="C45" s="73">
        <v>2020</v>
      </c>
      <c r="D45" s="73">
        <v>2025</v>
      </c>
      <c r="E45" s="119"/>
      <c r="F45" s="205">
        <v>9030501012029380</v>
      </c>
      <c r="G45" s="83"/>
      <c r="H45" s="83"/>
      <c r="I45" s="83"/>
      <c r="J45" s="83"/>
      <c r="K45" s="72">
        <v>313.82060000000001</v>
      </c>
      <c r="L45" s="211">
        <v>173.22515000000001</v>
      </c>
      <c r="M45" s="84">
        <v>0</v>
      </c>
      <c r="N45" s="84">
        <v>0</v>
      </c>
    </row>
    <row r="46" spans="1:14" ht="144.75" customHeight="1" x14ac:dyDescent="0.25">
      <c r="A46" s="47" t="s">
        <v>161</v>
      </c>
      <c r="B46" s="85" t="s">
        <v>147</v>
      </c>
      <c r="C46" s="82">
        <v>41640</v>
      </c>
      <c r="D46" s="82">
        <v>44196</v>
      </c>
      <c r="E46" s="45" t="s">
        <v>148</v>
      </c>
      <c r="F46" s="45" t="s">
        <v>148</v>
      </c>
      <c r="G46" s="83">
        <v>51499.340349999999</v>
      </c>
      <c r="H46" s="83">
        <v>138884.4007</v>
      </c>
      <c r="I46" s="83"/>
      <c r="J46" s="83"/>
      <c r="K46" s="72">
        <f>K47+K51</f>
        <v>0</v>
      </c>
      <c r="L46" s="211"/>
      <c r="M46" s="84"/>
      <c r="N46" s="84"/>
    </row>
    <row r="47" spans="1:14" ht="78.75" x14ac:dyDescent="0.25">
      <c r="A47" s="50" t="s">
        <v>162</v>
      </c>
      <c r="B47" s="50" t="s">
        <v>147</v>
      </c>
      <c r="C47" s="82">
        <v>41640</v>
      </c>
      <c r="D47" s="82">
        <v>44196</v>
      </c>
      <c r="E47" s="77" t="s">
        <v>163</v>
      </c>
      <c r="F47" s="45" t="s">
        <v>164</v>
      </c>
      <c r="G47" s="83">
        <v>882</v>
      </c>
      <c r="H47" s="83">
        <v>398.39049999999997</v>
      </c>
      <c r="I47" s="83"/>
      <c r="J47" s="83"/>
      <c r="K47" s="72"/>
      <c r="L47" s="211"/>
      <c r="M47" s="84"/>
      <c r="N47" s="84"/>
    </row>
    <row r="48" spans="1:14" x14ac:dyDescent="0.25">
      <c r="A48" s="335" t="s">
        <v>92</v>
      </c>
      <c r="B48" s="335" t="s">
        <v>147</v>
      </c>
      <c r="C48" s="334">
        <v>41640</v>
      </c>
      <c r="D48" s="334">
        <v>44196</v>
      </c>
      <c r="E48" s="335" t="s">
        <v>165</v>
      </c>
      <c r="F48" s="45" t="s">
        <v>166</v>
      </c>
      <c r="G48" s="83">
        <v>82</v>
      </c>
      <c r="H48" s="83">
        <v>0</v>
      </c>
      <c r="I48" s="83"/>
      <c r="J48" s="83"/>
      <c r="K48" s="72"/>
      <c r="L48" s="211"/>
      <c r="M48" s="84"/>
      <c r="N48" s="84"/>
    </row>
    <row r="49" spans="1:14" x14ac:dyDescent="0.25">
      <c r="A49" s="336"/>
      <c r="B49" s="336"/>
      <c r="C49" s="334"/>
      <c r="D49" s="334"/>
      <c r="E49" s="336"/>
      <c r="F49" s="45" t="s">
        <v>167</v>
      </c>
      <c r="G49" s="83">
        <v>50535.34</v>
      </c>
      <c r="H49" s="83">
        <v>137896.76209999999</v>
      </c>
      <c r="I49" s="83"/>
      <c r="J49" s="83"/>
      <c r="K49" s="72"/>
      <c r="L49" s="211"/>
      <c r="M49" s="84"/>
      <c r="N49" s="84"/>
    </row>
    <row r="50" spans="1:14" x14ac:dyDescent="0.25">
      <c r="A50" s="336"/>
      <c r="B50" s="336"/>
      <c r="C50" s="334"/>
      <c r="D50" s="334"/>
      <c r="E50" s="336"/>
      <c r="F50" s="45" t="s">
        <v>168</v>
      </c>
      <c r="G50" s="83"/>
      <c r="H50" s="83">
        <v>398.39049999999997</v>
      </c>
      <c r="I50" s="83"/>
      <c r="J50" s="83"/>
      <c r="K50" s="72"/>
      <c r="L50" s="211"/>
      <c r="M50" s="84"/>
      <c r="N50" s="84"/>
    </row>
    <row r="51" spans="1:14" x14ac:dyDescent="0.25">
      <c r="A51" s="336"/>
      <c r="B51" s="336"/>
      <c r="C51" s="334"/>
      <c r="D51" s="334"/>
      <c r="E51" s="336"/>
      <c r="F51" s="45" t="s">
        <v>129</v>
      </c>
      <c r="G51" s="83">
        <v>50617.34</v>
      </c>
      <c r="H51" s="83">
        <v>138486.01019999999</v>
      </c>
      <c r="I51" s="83"/>
      <c r="J51" s="83"/>
      <c r="K51" s="72"/>
      <c r="L51" s="211"/>
      <c r="M51" s="84"/>
      <c r="N51" s="84"/>
    </row>
    <row r="52" spans="1:14" ht="78.75" x14ac:dyDescent="0.25">
      <c r="A52" s="47" t="s">
        <v>169</v>
      </c>
      <c r="B52" s="85" t="s">
        <v>147</v>
      </c>
      <c r="C52" s="82">
        <v>43831</v>
      </c>
      <c r="D52" s="82">
        <v>46022</v>
      </c>
      <c r="E52" s="45" t="s">
        <v>148</v>
      </c>
      <c r="F52" s="45" t="s">
        <v>148</v>
      </c>
      <c r="G52" s="83"/>
      <c r="H52" s="83"/>
      <c r="I52" s="83">
        <v>38568.513989999999</v>
      </c>
      <c r="J52" s="83"/>
      <c r="K52" s="72">
        <f>K53+K53+K54+K55</f>
        <v>0</v>
      </c>
      <c r="L52" s="211">
        <f t="shared" ref="L52:M52" si="7">SUM(L53:L55)</f>
        <v>0</v>
      </c>
      <c r="M52" s="84">
        <f t="shared" si="7"/>
        <v>0</v>
      </c>
      <c r="N52" s="84">
        <f>SUM(N53:N55)</f>
        <v>0</v>
      </c>
    </row>
    <row r="53" spans="1:14" ht="78.75" x14ac:dyDescent="0.25">
      <c r="A53" s="50" t="s">
        <v>170</v>
      </c>
      <c r="B53" s="85" t="s">
        <v>147</v>
      </c>
      <c r="C53" s="78">
        <v>43831</v>
      </c>
      <c r="D53" s="78">
        <v>46022</v>
      </c>
      <c r="E53" s="213" t="s">
        <v>172</v>
      </c>
      <c r="F53" s="45"/>
      <c r="G53" s="83"/>
      <c r="H53" s="83"/>
      <c r="I53" s="83">
        <v>1673.97173</v>
      </c>
      <c r="J53" s="83"/>
      <c r="K53" s="72"/>
      <c r="L53" s="211"/>
      <c r="M53" s="84"/>
      <c r="N53" s="84"/>
    </row>
    <row r="54" spans="1:14" ht="110.25" x14ac:dyDescent="0.25">
      <c r="A54" s="50" t="s">
        <v>171</v>
      </c>
      <c r="B54" s="85" t="s">
        <v>147</v>
      </c>
      <c r="C54" s="78">
        <v>43831</v>
      </c>
      <c r="D54" s="78">
        <v>46022</v>
      </c>
      <c r="E54" s="213" t="s">
        <v>173</v>
      </c>
      <c r="F54" s="45"/>
      <c r="G54" s="83"/>
      <c r="H54" s="83"/>
      <c r="I54" s="83">
        <v>8906.4907999999996</v>
      </c>
      <c r="J54" s="83"/>
      <c r="K54" s="72"/>
      <c r="L54" s="211"/>
      <c r="M54" s="84"/>
      <c r="N54" s="84"/>
    </row>
    <row r="55" spans="1:14" ht="78.75" x14ac:dyDescent="0.25">
      <c r="A55" s="50" t="s">
        <v>175</v>
      </c>
      <c r="B55" s="85" t="s">
        <v>147</v>
      </c>
      <c r="C55" s="82">
        <v>43831</v>
      </c>
      <c r="D55" s="82">
        <v>46022</v>
      </c>
      <c r="E55" s="214" t="s">
        <v>174</v>
      </c>
      <c r="F55" s="45"/>
      <c r="G55" s="83"/>
      <c r="H55" s="83"/>
      <c r="I55" s="83">
        <v>27988.051459999999</v>
      </c>
      <c r="J55" s="83"/>
      <c r="K55" s="72"/>
      <c r="L55" s="211"/>
      <c r="M55" s="84"/>
      <c r="N55" s="84"/>
    </row>
    <row r="56" spans="1:14" ht="78.75" x14ac:dyDescent="0.25">
      <c r="A56" s="47" t="s">
        <v>198</v>
      </c>
      <c r="B56" s="85" t="s">
        <v>147</v>
      </c>
      <c r="C56" s="31" t="s">
        <v>64</v>
      </c>
      <c r="D56" s="82"/>
      <c r="E56" s="83"/>
      <c r="F56" s="45"/>
      <c r="G56" s="83"/>
      <c r="H56" s="83"/>
      <c r="I56" s="83"/>
      <c r="J56" s="83"/>
      <c r="K56" s="72"/>
      <c r="L56" s="211"/>
      <c r="M56" s="84"/>
      <c r="N56" s="84"/>
    </row>
    <row r="57" spans="1:14" ht="126" x14ac:dyDescent="0.25">
      <c r="A57" s="47" t="s">
        <v>44</v>
      </c>
      <c r="B57" s="85" t="s">
        <v>147</v>
      </c>
      <c r="C57" s="31"/>
      <c r="D57" s="82"/>
      <c r="E57" s="43" t="s">
        <v>110</v>
      </c>
      <c r="F57" s="45"/>
      <c r="G57" s="83"/>
      <c r="H57" s="83"/>
      <c r="I57" s="83"/>
      <c r="J57" s="83"/>
      <c r="K57" s="72"/>
      <c r="L57" s="211"/>
      <c r="M57" s="84"/>
      <c r="N57" s="84"/>
    </row>
    <row r="58" spans="1:14" ht="94.5" x14ac:dyDescent="0.25">
      <c r="A58" s="47" t="s">
        <v>45</v>
      </c>
      <c r="B58" s="85" t="s">
        <v>147</v>
      </c>
      <c r="C58" s="31"/>
      <c r="D58" s="82"/>
      <c r="E58" s="43" t="s">
        <v>111</v>
      </c>
      <c r="F58" s="45"/>
      <c r="G58" s="83"/>
      <c r="H58" s="83"/>
      <c r="I58" s="83"/>
      <c r="J58" s="83"/>
      <c r="K58" s="72"/>
      <c r="L58" s="211"/>
      <c r="M58" s="84"/>
      <c r="N58" s="84"/>
    </row>
    <row r="59" spans="1:14" ht="94.5" x14ac:dyDescent="0.25">
      <c r="A59" s="47" t="s">
        <v>46</v>
      </c>
      <c r="B59" s="85" t="s">
        <v>147</v>
      </c>
      <c r="C59" s="31"/>
      <c r="D59" s="82"/>
      <c r="E59" s="43" t="s">
        <v>112</v>
      </c>
      <c r="F59" s="45"/>
      <c r="G59" s="83"/>
      <c r="H59" s="83"/>
      <c r="I59" s="83"/>
      <c r="J59" s="83"/>
      <c r="K59" s="72"/>
      <c r="L59" s="211"/>
      <c r="M59" s="84"/>
      <c r="N59" s="84"/>
    </row>
    <row r="60" spans="1:14" ht="94.5" x14ac:dyDescent="0.25">
      <c r="A60" s="47" t="s">
        <v>47</v>
      </c>
      <c r="B60" s="85" t="s">
        <v>147</v>
      </c>
      <c r="C60" s="31"/>
      <c r="D60" s="82"/>
      <c r="E60" s="43" t="s">
        <v>112</v>
      </c>
      <c r="F60" s="45"/>
      <c r="G60" s="83"/>
      <c r="H60" s="83"/>
      <c r="I60" s="83"/>
      <c r="J60" s="83"/>
      <c r="K60" s="72"/>
      <c r="L60" s="211"/>
      <c r="M60" s="84"/>
      <c r="N60" s="84"/>
    </row>
    <row r="61" spans="1:14" ht="94.5" x14ac:dyDescent="0.25">
      <c r="A61" s="47" t="s">
        <v>199</v>
      </c>
      <c r="B61" s="85" t="s">
        <v>147</v>
      </c>
      <c r="C61" s="31" t="s">
        <v>64</v>
      </c>
      <c r="D61" s="82"/>
      <c r="E61" s="83"/>
      <c r="F61" s="120">
        <v>150149270</v>
      </c>
      <c r="G61" s="83"/>
      <c r="H61" s="83"/>
      <c r="I61" s="83"/>
      <c r="J61" s="83"/>
      <c r="K61" s="72">
        <f>K62+K63+K64+K65+K66+K67</f>
        <v>419.53016000000002</v>
      </c>
      <c r="L61" s="211">
        <f>L62+L66</f>
        <v>389.54926999999998</v>
      </c>
      <c r="M61" s="84"/>
      <c r="N61" s="84"/>
    </row>
    <row r="62" spans="1:14" ht="173.25" x14ac:dyDescent="0.25">
      <c r="A62" s="47" t="s">
        <v>49</v>
      </c>
      <c r="B62" s="85" t="s">
        <v>147</v>
      </c>
      <c r="C62" s="30"/>
      <c r="D62" s="82"/>
      <c r="E62" s="43" t="s">
        <v>114</v>
      </c>
      <c r="F62" s="45">
        <v>9.03031001501492E+16</v>
      </c>
      <c r="G62" s="83"/>
      <c r="H62" s="83"/>
      <c r="I62" s="83"/>
      <c r="J62" s="83"/>
      <c r="K62" s="72">
        <v>201.30936</v>
      </c>
      <c r="L62" s="211">
        <v>262.46767</v>
      </c>
      <c r="M62" s="84"/>
      <c r="N62" s="84"/>
    </row>
    <row r="63" spans="1:14" ht="283.5" x14ac:dyDescent="0.25">
      <c r="A63" s="125" t="s">
        <v>50</v>
      </c>
      <c r="B63" s="85" t="s">
        <v>147</v>
      </c>
      <c r="C63" s="31"/>
      <c r="D63" s="82"/>
      <c r="E63" s="43" t="s">
        <v>115</v>
      </c>
      <c r="F63" s="45"/>
      <c r="G63" s="83"/>
      <c r="H63" s="83"/>
      <c r="I63" s="83"/>
      <c r="J63" s="83"/>
      <c r="K63" s="72"/>
      <c r="L63" s="211"/>
      <c r="M63" s="84"/>
      <c r="N63" s="84"/>
    </row>
    <row r="64" spans="1:14" ht="173.25" x14ac:dyDescent="0.25">
      <c r="A64" s="125" t="s">
        <v>51</v>
      </c>
      <c r="B64" s="85" t="s">
        <v>147</v>
      </c>
      <c r="C64" s="30"/>
      <c r="D64" s="82"/>
      <c r="E64" s="43" t="s">
        <v>113</v>
      </c>
      <c r="F64" s="45"/>
      <c r="G64" s="83"/>
      <c r="H64" s="83"/>
      <c r="I64" s="83"/>
      <c r="J64" s="83"/>
      <c r="K64" s="72"/>
      <c r="L64" s="211"/>
      <c r="M64" s="84"/>
      <c r="N64" s="84"/>
    </row>
    <row r="65" spans="1:14" ht="94.5" x14ac:dyDescent="0.25">
      <c r="A65" s="125" t="s">
        <v>53</v>
      </c>
      <c r="B65" s="85" t="s">
        <v>147</v>
      </c>
      <c r="C65" s="30"/>
      <c r="D65" s="82"/>
      <c r="E65" s="43" t="s">
        <v>116</v>
      </c>
      <c r="F65" s="45"/>
      <c r="G65" s="83"/>
      <c r="H65" s="83"/>
      <c r="I65" s="83"/>
      <c r="J65" s="83"/>
      <c r="K65" s="72"/>
      <c r="L65" s="211"/>
      <c r="M65" s="84"/>
      <c r="N65" s="84"/>
    </row>
    <row r="66" spans="1:14" ht="78.75" x14ac:dyDescent="0.25">
      <c r="A66" s="125" t="s">
        <v>178</v>
      </c>
      <c r="B66" s="85" t="s">
        <v>147</v>
      </c>
      <c r="C66" s="30"/>
      <c r="D66" s="82"/>
      <c r="E66" s="43" t="s">
        <v>117</v>
      </c>
      <c r="F66" s="205">
        <v>9030310015054940</v>
      </c>
      <c r="G66" s="83"/>
      <c r="H66" s="83"/>
      <c r="I66" s="83"/>
      <c r="J66" s="83"/>
      <c r="K66" s="72">
        <v>218.2208</v>
      </c>
      <c r="L66" s="211">
        <v>127.08159999999999</v>
      </c>
      <c r="M66" s="84"/>
      <c r="N66" s="84"/>
    </row>
    <row r="67" spans="1:14" ht="94.5" x14ac:dyDescent="0.25">
      <c r="A67" s="125" t="s">
        <v>55</v>
      </c>
      <c r="B67" s="85" t="s">
        <v>147</v>
      </c>
      <c r="C67" s="30"/>
      <c r="D67" s="82"/>
      <c r="E67" s="83"/>
      <c r="F67" s="45"/>
      <c r="G67" s="83"/>
      <c r="H67" s="83"/>
      <c r="I67" s="83"/>
      <c r="J67" s="83"/>
      <c r="K67" s="72"/>
      <c r="L67" s="211"/>
      <c r="M67" s="84"/>
      <c r="N67" s="84"/>
    </row>
    <row r="68" spans="1:14" x14ac:dyDescent="0.25">
      <c r="C68" s="86"/>
      <c r="D68" s="86"/>
    </row>
    <row r="69" spans="1:14" x14ac:dyDescent="0.25">
      <c r="C69" s="86"/>
      <c r="D69" s="86"/>
    </row>
    <row r="70" spans="1:14" x14ac:dyDescent="0.25">
      <c r="C70" s="86"/>
      <c r="D70" s="86"/>
    </row>
    <row r="71" spans="1:14" x14ac:dyDescent="0.25">
      <c r="C71" s="86"/>
      <c r="D71" s="86"/>
    </row>
    <row r="72" spans="1:14" x14ac:dyDescent="0.25">
      <c r="C72" s="86"/>
      <c r="D72" s="86"/>
    </row>
  </sheetData>
  <mergeCells count="49">
    <mergeCell ref="B14:B18"/>
    <mergeCell ref="K35:K36"/>
    <mergeCell ref="L35:L36"/>
    <mergeCell ref="M35:M36"/>
    <mergeCell ref="E14:E20"/>
    <mergeCell ref="B35:B38"/>
    <mergeCell ref="E35:E38"/>
    <mergeCell ref="C27:C28"/>
    <mergeCell ref="D27:D28"/>
    <mergeCell ref="E27:E28"/>
    <mergeCell ref="C14:C19"/>
    <mergeCell ref="D14:D19"/>
    <mergeCell ref="A4:A8"/>
    <mergeCell ref="B4:B8"/>
    <mergeCell ref="C7:C8"/>
    <mergeCell ref="D7:D8"/>
    <mergeCell ref="E4:E8"/>
    <mergeCell ref="C4:D6"/>
    <mergeCell ref="F1:N1"/>
    <mergeCell ref="A2:N2"/>
    <mergeCell ref="O4:O6"/>
    <mergeCell ref="A21:A23"/>
    <mergeCell ref="A29:A33"/>
    <mergeCell ref="B29:B33"/>
    <mergeCell ref="C29:C33"/>
    <mergeCell ref="D29:D33"/>
    <mergeCell ref="E29:E33"/>
    <mergeCell ref="F4:F8"/>
    <mergeCell ref="G4:N7"/>
    <mergeCell ref="A12:A13"/>
    <mergeCell ref="C12:C13"/>
    <mergeCell ref="D12:D13"/>
    <mergeCell ref="E12:E13"/>
    <mergeCell ref="A14:A20"/>
    <mergeCell ref="A27:A28"/>
    <mergeCell ref="B27:B28"/>
    <mergeCell ref="A35:A38"/>
    <mergeCell ref="C35:C38"/>
    <mergeCell ref="D35:D38"/>
    <mergeCell ref="D48:D51"/>
    <mergeCell ref="E48:E51"/>
    <mergeCell ref="A39:A43"/>
    <mergeCell ref="A48:A51"/>
    <mergeCell ref="B48:B51"/>
    <mergeCell ref="C48:C51"/>
    <mergeCell ref="E39:E43"/>
    <mergeCell ref="D39:D43"/>
    <mergeCell ref="C39:C43"/>
    <mergeCell ref="B39:B4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4</vt:lpstr>
      <vt:lpstr>Приложение 5</vt:lpstr>
      <vt:lpstr>Приложение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2023-07-12T13:25:01Z</dcterms:modified>
</cp:coreProperties>
</file>