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'Алекс'!$A$1:$D$68</definedName>
    <definedName name="_xlnm.Print_Area" localSheetId="1">'В-У'!$A$1:$D$72</definedName>
    <definedName name="_xlnm.Print_Area" localSheetId="2">'Вят'!$A$1:$D$81</definedName>
    <definedName name="_xlnm.Print_Area" localSheetId="3">'Кужмара'!$A$1:$D$81</definedName>
    <definedName name="_xlnm.Print_Area" localSheetId="4">'Михайл'!$A$1:$D$70</definedName>
    <definedName name="_xlnm.Print_Area" localSheetId="5">'Ронга'!$A$1:$D$68</definedName>
    <definedName name="_xlnm.Print_Area" localSheetId="7">'Совет'!$A$1:$D$89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<sst xmlns="http://schemas.openxmlformats.org/spreadsheetml/2006/main" count="567" uniqueCount="211">
  <si>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</si>
  <si>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</si>
  <si>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</si>
  <si>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</si>
  <si>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</si>
  <si>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</si>
  <si>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</si>
  <si>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</si>
  <si>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</si>
  <si>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</si>
  <si>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</si>
  <si>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</si>
  <si>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</si>
  <si>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</si>
  <si>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</si>
  <si>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</si>
  <si>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</si>
  <si>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</si>
  <si>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</si>
  <si>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</si>
  <si>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</si>
  <si>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</si>
  <si>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</si>
  <si>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</si>
  <si>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</si>
  <si>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</si>
  <si>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</si>
  <si>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</si>
  <si>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</si>
  <si>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</si>
  <si>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</si>
  <si>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</si>
  <si>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</si>
  <si>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</si>
  <si>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</si>
  <si>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</si>
  <si>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</si>
  <si>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</si>
  <si>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</si>
  <si>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</si>
  <si>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</si>
  <si>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</si>
  <si>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</si>
  <si>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</si>
  <si>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</si>
  <si>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</si>
  <si>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</si>
  <si>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</si>
  <si>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</si>
  <si>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</si>
  <si>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</si>
  <si>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</si>
  <si>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</si>
  <si>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</si>
  <si>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</si>
  <si>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</si>
  <si>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</si>
  <si>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</si>
  <si>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</si>
  <si>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</si>
  <si>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</si>
  <si>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</si>
  <si>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</si>
  <si>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</si>
  <si>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</si>
  <si>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</si>
  <si>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</si>
  <si>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</si>
  <si>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</si>
  <si>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</si>
  <si>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</si>
  <si>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</si>
  <si>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</si>
  <si>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</si>
  <si>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</si>
  <si>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</si>
  <si>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</si>
  <si>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</si>
  <si>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</si>
  <si>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</si>
  <si>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</si>
  <si>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</si>
  <si>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</si>
  <si>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</si>
  <si>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</si>
  <si>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</si>
  <si>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</si>
  <si>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</si>
  <si>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</si>
  <si>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</si>
  <si>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</si>
  <si>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</si>
  <si>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</si>
  <si>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</si>
  <si>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</si>
  <si>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</si>
  <si>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</si>
  <si>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</si>
  <si>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</si>
  <si>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</si>
  <si>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</si>
  <si>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</si>
  <si>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</si>
  <si>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</si>
  <si>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</si>
  <si>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</si>
  <si>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</si>
  <si>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</si>
  <si>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</si>
  <si>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</si>
  <si>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</si>
  <si>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</si>
  <si>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</si>
  <si>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</si>
  <si>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</si>
  <si>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</si>
  <si>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</si>
  <si>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</si>
  <si>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</si>
  <si>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</si>
  <si>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</si>
  <si>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</si>
  <si>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</si>
  <si>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</si>
  <si>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</si>
  <si>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</si>
  <si>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</si>
  <si>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</si>
  <si>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</si>
  <si>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</si>
  <si>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</si>
  <si>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</si>
  <si>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</si>
  <si>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</si>
  <si>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</si>
  <si>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</si>
  <si>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</si>
  <si>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</si>
  <si>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</si>
  <si>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</si>
  <si>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</si>
  <si>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</si>
  <si>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</si>
  <si>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</si>
  <si>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</si>
  <si>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</si>
  <si>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</si>
  <si>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</si>
  <si>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</si>
  <si>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</si>
  <si>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</si>
  <si>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</si>
  <si>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</si>
  <si>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</si>
  <si>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</si>
  <si>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</si>
  <si>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</si>
  <si>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</si>
  <si>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</si>
  <si>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</si>
  <si>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</si>
  <si>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</si>
  <si>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</si>
  <si>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</si>
  <si>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</si>
  <si>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</si>
  <si>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</si>
  <si>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</si>
  <si>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</si>
  <si>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</si>
  <si>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</si>
  <si>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</si>
  <si>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</si>
  <si>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</si>
  <si>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</si>
  <si>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</si>
  <si>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</si>
  <si>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</si>
  <si>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</si>
  <si>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</si>
  <si>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</si>
  <si>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</si>
  <si>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</si>
  <si>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</si>
  <si>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</si>
  <si>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</si>
  <si>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</si>
  <si>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</si>
  <si>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</si>
  <si>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</si>
  <si>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</si>
  <si>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904 117 15030 10 0027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</si>
  <si>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</si>
  <si>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</si>
  <si>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904 117 15030 10 0018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 Кукмарь, проект - "Радуга" – обустройство детской площадки в дер. Кукмарь")</t>
  </si>
  <si>
    <t>904 117 15030 10 0028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 Кукмарь, проект - "Радуга" – обустройство детской площадки в дер. Кукмарь")</t>
  </si>
  <si>
    <t xml:space="preserve">Руководитель финансового управления </t>
  </si>
  <si>
    <t>Е.С. Кропотова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</si>
  <si>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</si>
  <si>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904 207 05030 13 0000 150 Поступления от денежных пожертвований, предоставляемых юридическими лицами получателям средств бюджетов городских поселений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</si>
  <si>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</si>
  <si>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</si>
  <si>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</si>
  <si>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</si>
  <si>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</si>
  <si>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администрацийФедерации, местных администраций </t>
  </si>
  <si>
    <t>0309 Гражданская оборона</t>
  </si>
  <si>
    <t>на 1 декабря 2023 г.</t>
  </si>
  <si>
    <t>на 1 декабря  2023 г.</t>
  </si>
  <si>
    <t>Факт на 01.12.23 г.</t>
  </si>
  <si>
    <t>904 202 29 999 13 0050 150 Прочие субсидии (на выполнение работ по предотвращению распространения сорного растения борщевика Сосновского)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</si>
</sst>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0" xfId="61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6" applyFont="1" applyBorder="1" applyAlignment="1">
      <alignment horizontal="justify" vertical="top" wrapText="1"/>
      <protection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1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6" fillId="0" borderId="0" xfId="61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1" applyNumberFormat="1" applyFont="1" applyBorder="1" applyAlignment="1">
      <alignment horizontal="right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justify" vertical="top" wrapText="1"/>
    </xf>
    <xf numFmtId="172" fontId="9" fillId="0" borderId="0" xfId="61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1"/>
  <sheetViews>
    <sheetView view="pageBreakPreview" zoomScale="80" zoomScaleSheetLayoutView="80" zoomScalePageLayoutView="0" workbookViewId="0" topLeftCell="A43">
      <pane xSplit="1" topLeftCell="B1" activePane="topRight" state="frozen"/>
      <selection pane="topLeft" activeCell="A1" sqref="A1"/>
      <selection pane="topRight" activeCell="A11" sqref="A11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102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157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1170</v>
      </c>
      <c r="C8" s="9">
        <f>SUM(C9:C24)</f>
        <v>1078.54031</v>
      </c>
      <c r="D8" s="10">
        <f aca="true" t="shared" si="0" ref="D8:D15">C8/B8*100</f>
        <v>92.18293247863248</v>
      </c>
    </row>
    <row r="9" spans="1:4" ht="18" customHeight="1">
      <c r="A9" s="4" t="s">
        <v>20</v>
      </c>
      <c r="B9" s="11">
        <v>417</v>
      </c>
      <c r="C9" s="25">
        <v>398.65271</v>
      </c>
      <c r="D9" s="6">
        <f t="shared" si="0"/>
        <v>95.60017026378898</v>
      </c>
    </row>
    <row r="10" spans="1:4" ht="15.75" customHeight="1">
      <c r="A10" s="4" t="s">
        <v>21</v>
      </c>
      <c r="B10" s="11">
        <v>139</v>
      </c>
      <c r="C10" s="11">
        <v>168.38655</v>
      </c>
      <c r="D10" s="6">
        <f t="shared" si="0"/>
        <v>121.14140287769783</v>
      </c>
    </row>
    <row r="11" spans="1:4" ht="21.75" customHeight="1">
      <c r="A11" s="4" t="s">
        <v>22</v>
      </c>
      <c r="B11" s="11">
        <v>386</v>
      </c>
      <c r="C11" s="11">
        <v>174.33025</v>
      </c>
      <c r="D11" s="6">
        <f t="shared" si="0"/>
        <v>45.163277202072535</v>
      </c>
    </row>
    <row r="12" spans="1:4" ht="1.5" customHeight="1" hidden="1">
      <c r="A12" s="37" t="s">
        <v>149</v>
      </c>
      <c r="B12" s="11">
        <v>0</v>
      </c>
      <c r="C12" s="11">
        <v>0</v>
      </c>
      <c r="D12" s="6" t="e">
        <f t="shared" si="0"/>
        <v>#DIV/0!</v>
      </c>
    </row>
    <row r="13" spans="1:4" ht="32.25" customHeight="1">
      <c r="A13" s="4" t="s">
        <v>23</v>
      </c>
      <c r="B13" s="11">
        <v>4</v>
      </c>
      <c r="C13" s="11">
        <v>5.14108</v>
      </c>
      <c r="D13" s="6">
        <f t="shared" si="0"/>
        <v>128.527</v>
      </c>
    </row>
    <row r="14" spans="1:4" ht="21" customHeight="1">
      <c r="A14" s="7" t="s">
        <v>24</v>
      </c>
      <c r="B14" s="11">
        <v>125</v>
      </c>
      <c r="C14" s="11">
        <v>123.65092</v>
      </c>
      <c r="D14" s="6">
        <f t="shared" si="0"/>
        <v>98.920736</v>
      </c>
    </row>
    <row r="15" spans="1:4" ht="48.75" customHeight="1">
      <c r="A15" s="12" t="s">
        <v>25</v>
      </c>
      <c r="B15" s="11">
        <v>99</v>
      </c>
      <c r="C15" s="11">
        <v>208.3788</v>
      </c>
      <c r="D15" s="6">
        <f t="shared" si="0"/>
        <v>210.48363636363638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0.75" customHeight="1" hidden="1">
      <c r="A17" s="23" t="s">
        <v>35</v>
      </c>
      <c r="B17" s="11">
        <v>0</v>
      </c>
      <c r="C17" s="11">
        <v>0</v>
      </c>
      <c r="D17" s="6">
        <v>0</v>
      </c>
    </row>
    <row r="18" spans="1:4" ht="32.25" customHeight="1" hidden="1">
      <c r="A18" s="51" t="s">
        <v>98</v>
      </c>
      <c r="B18" s="11"/>
      <c r="C18" s="11"/>
      <c r="D18" s="6"/>
    </row>
    <row r="19" spans="1:4" ht="1.5" customHeight="1" hidden="1">
      <c r="A19" s="23" t="s">
        <v>36</v>
      </c>
      <c r="B19" s="11">
        <v>0</v>
      </c>
      <c r="C19" s="11">
        <v>0</v>
      </c>
      <c r="D19" s="6">
        <v>0</v>
      </c>
    </row>
    <row r="20" spans="1:4" ht="1.5" customHeight="1" hidden="1">
      <c r="A20" s="23" t="s">
        <v>27</v>
      </c>
      <c r="B20" s="11">
        <v>0</v>
      </c>
      <c r="C20" s="11">
        <v>0</v>
      </c>
      <c r="D20" s="6">
        <v>0</v>
      </c>
    </row>
    <row r="21" spans="1:4" ht="62.25" customHeight="1" hidden="1">
      <c r="A21" s="45" t="s">
        <v>123</v>
      </c>
      <c r="B21" s="11"/>
      <c r="C21" s="11"/>
      <c r="D21" s="6" t="e">
        <f>C21/B21*100</f>
        <v>#DIV/0!</v>
      </c>
    </row>
    <row r="22" spans="1:4" ht="60" customHeight="1" hidden="1">
      <c r="A22" s="45" t="s">
        <v>124</v>
      </c>
      <c r="B22" s="11"/>
      <c r="C22" s="11"/>
      <c r="D22" s="6" t="e">
        <f>C22/B22*100</f>
        <v>#DIV/0!</v>
      </c>
    </row>
    <row r="23" spans="1:4" ht="63" customHeight="1" hidden="1">
      <c r="A23" s="45"/>
      <c r="B23" s="11"/>
      <c r="C23" s="11"/>
      <c r="D23" s="6"/>
    </row>
    <row r="24" spans="1:4" ht="32.25" customHeight="1" hidden="1">
      <c r="A24" s="45" t="s">
        <v>138</v>
      </c>
      <c r="B24" s="11">
        <v>0</v>
      </c>
      <c r="C24" s="11">
        <v>0</v>
      </c>
      <c r="D24" s="6">
        <v>0</v>
      </c>
    </row>
    <row r="25" spans="1:4" ht="24" customHeight="1">
      <c r="A25" s="8" t="s">
        <v>4</v>
      </c>
      <c r="B25" s="24">
        <f>B26+B27+B34+B37+B35+B36+B33+B29+B38+B40+B41+B28+B30+B31+B39+B32+B43</f>
        <v>6374.39019</v>
      </c>
      <c r="C25" s="24">
        <f>C26+C27+C29+C33+C34+C35+C36+C37+C38+C40+C41+C28+C30+C39+C31+C42+C43+C32</f>
        <v>5823.3873699999995</v>
      </c>
      <c r="D25" s="10">
        <f aca="true" t="shared" si="1" ref="D25:D40">C25/B25*100</f>
        <v>91.35599165447384</v>
      </c>
    </row>
    <row r="26" spans="1:4" ht="37.5" customHeight="1">
      <c r="A26" s="4" t="s">
        <v>60</v>
      </c>
      <c r="B26" s="11">
        <v>1131.48349</v>
      </c>
      <c r="C26" s="11">
        <v>1047.3</v>
      </c>
      <c r="D26" s="6">
        <f t="shared" si="1"/>
        <v>92.55990116126218</v>
      </c>
    </row>
    <row r="27" spans="1:4" ht="31.5" customHeight="1">
      <c r="A27" s="4" t="s">
        <v>125</v>
      </c>
      <c r="B27" s="5">
        <v>138.6</v>
      </c>
      <c r="C27" s="5">
        <v>114.19439</v>
      </c>
      <c r="D27" s="6">
        <f t="shared" si="1"/>
        <v>82.39133477633477</v>
      </c>
    </row>
    <row r="28" spans="1:4" ht="55.5" customHeight="1" hidden="1">
      <c r="A28" s="4" t="s">
        <v>116</v>
      </c>
      <c r="B28" s="5"/>
      <c r="C28" s="5"/>
      <c r="D28" s="6" t="e">
        <f t="shared" si="1"/>
        <v>#DIV/0!</v>
      </c>
    </row>
    <row r="29" spans="1:4" ht="32.25" customHeight="1">
      <c r="A29" s="22" t="s">
        <v>61</v>
      </c>
      <c r="B29" s="5">
        <v>705.04979</v>
      </c>
      <c r="C29" s="5">
        <v>705.04979</v>
      </c>
      <c r="D29" s="6">
        <f t="shared" si="1"/>
        <v>100</v>
      </c>
    </row>
    <row r="30" spans="1:4" ht="32.25" customHeight="1">
      <c r="A30" s="40" t="s">
        <v>126</v>
      </c>
      <c r="B30" s="5">
        <v>1419.806</v>
      </c>
      <c r="C30" s="5">
        <v>1419.80588</v>
      </c>
      <c r="D30" s="6">
        <f t="shared" si="1"/>
        <v>99.99999154814108</v>
      </c>
    </row>
    <row r="31" spans="1:4" ht="31.5" customHeight="1">
      <c r="A31" s="40" t="s">
        <v>181</v>
      </c>
      <c r="B31" s="5">
        <v>145.9427</v>
      </c>
      <c r="C31" s="5">
        <v>145.9427</v>
      </c>
      <c r="D31" s="6">
        <f t="shared" si="1"/>
        <v>100</v>
      </c>
    </row>
    <row r="32" spans="1:4" ht="31.5" customHeight="1">
      <c r="A32" s="40" t="s">
        <v>184</v>
      </c>
      <c r="B32" s="5">
        <v>499.8</v>
      </c>
      <c r="C32" s="5">
        <v>499.8</v>
      </c>
      <c r="D32" s="6">
        <f t="shared" si="1"/>
        <v>100</v>
      </c>
    </row>
    <row r="33" spans="1:4" ht="92.25" customHeight="1">
      <c r="A33" s="4" t="s">
        <v>128</v>
      </c>
      <c r="B33" s="5">
        <v>260.2</v>
      </c>
      <c r="C33" s="5">
        <v>132</v>
      </c>
      <c r="D33" s="6">
        <f t="shared" si="1"/>
        <v>50.73020753266718</v>
      </c>
    </row>
    <row r="34" spans="1:4" ht="0.75" customHeight="1" hidden="1">
      <c r="A34" s="4" t="s">
        <v>62</v>
      </c>
      <c r="B34" s="5"/>
      <c r="C34" s="5"/>
      <c r="D34" s="6" t="e">
        <f t="shared" si="1"/>
        <v>#DIV/0!</v>
      </c>
    </row>
    <row r="35" spans="1:4" ht="96" customHeight="1">
      <c r="A35" s="4" t="s">
        <v>158</v>
      </c>
      <c r="B35" s="5">
        <v>0.1</v>
      </c>
      <c r="C35" s="5">
        <v>0.1</v>
      </c>
      <c r="D35" s="6">
        <f t="shared" si="1"/>
        <v>100</v>
      </c>
    </row>
    <row r="36" spans="1:4" ht="111.75" customHeight="1" hidden="1">
      <c r="A36" s="4" t="s">
        <v>159</v>
      </c>
      <c r="B36" s="5">
        <v>0</v>
      </c>
      <c r="C36" s="5">
        <v>0</v>
      </c>
      <c r="D36" s="6" t="e">
        <f t="shared" si="1"/>
        <v>#DIV/0!</v>
      </c>
    </row>
    <row r="37" spans="1:4" ht="81.75" customHeight="1">
      <c r="A37" s="4" t="s">
        <v>131</v>
      </c>
      <c r="B37" s="5">
        <v>271.97564</v>
      </c>
      <c r="C37" s="5">
        <v>271.56204</v>
      </c>
      <c r="D37" s="6">
        <f t="shared" si="1"/>
        <v>99.84792755704152</v>
      </c>
    </row>
    <row r="38" spans="1:4" ht="101.25" customHeight="1" hidden="1">
      <c r="A38" s="4" t="s">
        <v>132</v>
      </c>
      <c r="B38" s="5">
        <v>0</v>
      </c>
      <c r="C38" s="5"/>
      <c r="D38" s="6" t="e">
        <f t="shared" si="1"/>
        <v>#DIV/0!</v>
      </c>
    </row>
    <row r="39" spans="1:4" ht="79.5" customHeight="1">
      <c r="A39" s="4" t="s">
        <v>132</v>
      </c>
      <c r="B39" s="5">
        <v>872.00257</v>
      </c>
      <c r="C39" s="5">
        <v>558.20257</v>
      </c>
      <c r="D39" s="6">
        <f t="shared" si="1"/>
        <v>64.01386752793631</v>
      </c>
    </row>
    <row r="40" spans="1:4" ht="79.5" customHeight="1">
      <c r="A40" s="4" t="s">
        <v>133</v>
      </c>
      <c r="B40" s="5">
        <v>0.1</v>
      </c>
      <c r="C40" s="5">
        <v>0.1</v>
      </c>
      <c r="D40" s="6">
        <f t="shared" si="1"/>
        <v>100</v>
      </c>
    </row>
    <row r="41" spans="1:4" ht="48.75" customHeight="1" hidden="1">
      <c r="A41" s="4" t="s">
        <v>144</v>
      </c>
      <c r="B41" s="5"/>
      <c r="C41" s="5"/>
      <c r="D41" s="6" t="e">
        <f>C41/B41*100</f>
        <v>#DIV/0!</v>
      </c>
    </row>
    <row r="42" spans="1:4" ht="38.25" customHeight="1" hidden="1">
      <c r="A42" s="4" t="s">
        <v>151</v>
      </c>
      <c r="B42" s="5">
        <v>0</v>
      </c>
      <c r="C42" s="5"/>
      <c r="D42" s="6">
        <v>0</v>
      </c>
    </row>
    <row r="43" spans="1:4" ht="96" customHeight="1">
      <c r="A43" s="4" t="s">
        <v>193</v>
      </c>
      <c r="B43" s="5">
        <v>929.33</v>
      </c>
      <c r="C43" s="5">
        <v>929.33</v>
      </c>
      <c r="D43" s="6">
        <f>C43/B43*100</f>
        <v>100</v>
      </c>
    </row>
    <row r="44" spans="1:4" ht="21.75" customHeight="1">
      <c r="A44" s="8" t="s">
        <v>1</v>
      </c>
      <c r="B44" s="47">
        <f>B25+B8</f>
        <v>7544.39019</v>
      </c>
      <c r="C44" s="47">
        <f>C25+C8</f>
        <v>6901.92768</v>
      </c>
      <c r="D44" s="48">
        <f aca="true" t="shared" si="2" ref="D44:D64">C44/B44*100</f>
        <v>91.48423538788361</v>
      </c>
    </row>
    <row r="45" spans="1:4" ht="14.25">
      <c r="A45" s="8" t="s">
        <v>152</v>
      </c>
      <c r="B45" s="47">
        <f>B46+B50+B52+B55+B59+B63</f>
        <v>7894.39019</v>
      </c>
      <c r="C45" s="47">
        <f>C46+C50+C52+C55+C59+C63</f>
        <v>7050.423109999999</v>
      </c>
      <c r="D45" s="48">
        <f t="shared" si="2"/>
        <v>89.3092808983641</v>
      </c>
    </row>
    <row r="46" spans="1:4" ht="12.75">
      <c r="A46" s="60" t="s">
        <v>17</v>
      </c>
      <c r="B46" s="61">
        <f>B47+B48+B49</f>
        <v>2048.90257</v>
      </c>
      <c r="C46" s="61">
        <f>C47+C48+C49</f>
        <v>1759.2850899999999</v>
      </c>
      <c r="D46" s="62">
        <f t="shared" si="2"/>
        <v>85.86475100180091</v>
      </c>
    </row>
    <row r="47" spans="1:4" ht="25.5">
      <c r="A47" s="71" t="s">
        <v>204</v>
      </c>
      <c r="B47" s="64">
        <v>1869.23566</v>
      </c>
      <c r="C47" s="64">
        <v>1599.23722</v>
      </c>
      <c r="D47" s="62">
        <f t="shared" si="2"/>
        <v>85.55567680535262</v>
      </c>
    </row>
    <row r="48" spans="1:4" ht="12.75">
      <c r="A48" s="59" t="s">
        <v>12</v>
      </c>
      <c r="B48" s="64">
        <v>2</v>
      </c>
      <c r="C48" s="64">
        <v>0</v>
      </c>
      <c r="D48" s="62">
        <f t="shared" si="2"/>
        <v>0</v>
      </c>
    </row>
    <row r="49" spans="1:4" ht="15" customHeight="1">
      <c r="A49" s="58" t="s">
        <v>7</v>
      </c>
      <c r="B49" s="64">
        <v>177.66691</v>
      </c>
      <c r="C49" s="64">
        <v>160.04787</v>
      </c>
      <c r="D49" s="62">
        <f t="shared" si="2"/>
        <v>90.083105514696</v>
      </c>
    </row>
    <row r="50" spans="1:4" ht="12.75">
      <c r="A50" s="65" t="s">
        <v>18</v>
      </c>
      <c r="B50" s="66">
        <f>B51</f>
        <v>138.6</v>
      </c>
      <c r="C50" s="66">
        <f>C51</f>
        <v>114.19439</v>
      </c>
      <c r="D50" s="62">
        <f t="shared" si="2"/>
        <v>82.39133477633477</v>
      </c>
    </row>
    <row r="51" spans="1:4" ht="16.5" customHeight="1">
      <c r="A51" s="58" t="s">
        <v>5</v>
      </c>
      <c r="B51" s="64">
        <v>138.6</v>
      </c>
      <c r="C51" s="64">
        <v>114.19439</v>
      </c>
      <c r="D51" s="62">
        <f t="shared" si="2"/>
        <v>82.39133477633477</v>
      </c>
    </row>
    <row r="52" spans="1:4" ht="13.5" customHeight="1">
      <c r="A52" s="65" t="s">
        <v>92</v>
      </c>
      <c r="B52" s="66">
        <f>B53+B54</f>
        <v>12.1</v>
      </c>
      <c r="C52" s="66">
        <f>C53+C54</f>
        <v>12.1</v>
      </c>
      <c r="D52" s="62">
        <f t="shared" si="2"/>
        <v>100</v>
      </c>
    </row>
    <row r="53" spans="1:4" ht="0.75" customHeight="1">
      <c r="A53" s="58" t="s">
        <v>206</v>
      </c>
      <c r="B53" s="64">
        <v>0</v>
      </c>
      <c r="C53" s="64">
        <v>0</v>
      </c>
      <c r="D53" s="62" t="e">
        <f t="shared" si="2"/>
        <v>#DIV/0!</v>
      </c>
    </row>
    <row r="54" spans="1:4" ht="25.5">
      <c r="A54" s="71" t="s">
        <v>153</v>
      </c>
      <c r="B54" s="64">
        <v>12.1</v>
      </c>
      <c r="C54" s="64">
        <v>12.1</v>
      </c>
      <c r="D54" s="62">
        <f t="shared" si="2"/>
        <v>100</v>
      </c>
    </row>
    <row r="55" spans="1:4" ht="12.75">
      <c r="A55" s="65" t="s">
        <v>11</v>
      </c>
      <c r="B55" s="66">
        <f>B56+B58+B57</f>
        <v>3974.2479599999997</v>
      </c>
      <c r="C55" s="66">
        <f>C56+C58+C57</f>
        <v>3843.1348399999997</v>
      </c>
      <c r="D55" s="62">
        <f t="shared" si="2"/>
        <v>96.70093257090079</v>
      </c>
    </row>
    <row r="56" spans="1:4" ht="12.75" hidden="1">
      <c r="A56" s="58" t="s">
        <v>71</v>
      </c>
      <c r="B56" s="64"/>
      <c r="C56" s="64"/>
      <c r="D56" s="62">
        <v>0</v>
      </c>
    </row>
    <row r="57" spans="1:4" ht="12.75">
      <c r="A57" s="58" t="s">
        <v>28</v>
      </c>
      <c r="B57" s="64">
        <v>2881.31164</v>
      </c>
      <c r="C57" s="64">
        <v>2752.69852</v>
      </c>
      <c r="D57" s="62">
        <f t="shared" si="2"/>
        <v>95.53629957223232</v>
      </c>
    </row>
    <row r="58" spans="1:4" ht="12.75">
      <c r="A58" s="58" t="s">
        <v>16</v>
      </c>
      <c r="B58" s="64">
        <v>1092.93632</v>
      </c>
      <c r="C58" s="64">
        <v>1090.43632</v>
      </c>
      <c r="D58" s="62">
        <f t="shared" si="2"/>
        <v>99.77125840231936</v>
      </c>
    </row>
    <row r="59" spans="1:4" ht="12.75">
      <c r="A59" s="67" t="s">
        <v>72</v>
      </c>
      <c r="B59" s="66">
        <f>B60+B61+B62</f>
        <v>1615.8356600000002</v>
      </c>
      <c r="C59" s="66">
        <f>C60+C61+C62</f>
        <v>1233.09783</v>
      </c>
      <c r="D59" s="62">
        <f t="shared" si="2"/>
        <v>76.3133195117132</v>
      </c>
    </row>
    <row r="60" spans="1:4" ht="12.75">
      <c r="A60" s="68" t="s">
        <v>15</v>
      </c>
      <c r="B60" s="64">
        <v>677.5</v>
      </c>
      <c r="C60" s="64">
        <v>347.58367</v>
      </c>
      <c r="D60" s="62">
        <f t="shared" si="2"/>
        <v>51.3038627306273</v>
      </c>
    </row>
    <row r="61" spans="1:4" ht="12.75">
      <c r="A61" s="68" t="s">
        <v>8</v>
      </c>
      <c r="B61" s="64">
        <v>0.1</v>
      </c>
      <c r="C61" s="64">
        <v>0</v>
      </c>
      <c r="D61" s="62">
        <f t="shared" si="2"/>
        <v>0</v>
      </c>
    </row>
    <row r="62" spans="1:4" ht="12.75">
      <c r="A62" s="58" t="s">
        <v>6</v>
      </c>
      <c r="B62" s="64">
        <v>938.23566</v>
      </c>
      <c r="C62" s="64">
        <v>885.51416</v>
      </c>
      <c r="D62" s="62">
        <f t="shared" si="2"/>
        <v>94.38078275558188</v>
      </c>
    </row>
    <row r="63" spans="1:4" ht="12.75">
      <c r="A63" s="65" t="s">
        <v>145</v>
      </c>
      <c r="B63" s="66">
        <f>B64</f>
        <v>104.704</v>
      </c>
      <c r="C63" s="66">
        <f>C64</f>
        <v>88.61096</v>
      </c>
      <c r="D63" s="62">
        <f t="shared" si="2"/>
        <v>84.62996638141811</v>
      </c>
    </row>
    <row r="64" spans="1:4" ht="12.75">
      <c r="A64" s="58" t="s">
        <v>10</v>
      </c>
      <c r="B64" s="64">
        <v>104.704</v>
      </c>
      <c r="C64" s="64">
        <v>88.61096</v>
      </c>
      <c r="D64" s="62">
        <f t="shared" si="2"/>
        <v>84.62996638141811</v>
      </c>
    </row>
    <row r="65" spans="1:4" ht="15">
      <c r="A65" s="4" t="s">
        <v>0</v>
      </c>
      <c r="B65" s="49">
        <f>B44-B45</f>
        <v>-350</v>
      </c>
      <c r="C65" s="49">
        <f>C44-C45</f>
        <v>-148.49542999999903</v>
      </c>
      <c r="D65" s="55"/>
    </row>
    <row r="66" spans="1:4" ht="15">
      <c r="A66" s="3"/>
      <c r="B66" s="5"/>
      <c r="C66" s="5"/>
      <c r="D66" s="6"/>
    </row>
    <row r="67" spans="1:4" ht="15" customHeight="1">
      <c r="A67" s="1" t="s">
        <v>196</v>
      </c>
      <c r="B67" s="1"/>
      <c r="C67" s="1"/>
      <c r="D67" s="1"/>
    </row>
    <row r="68" spans="1:4" ht="15.75">
      <c r="A68" s="1" t="s">
        <v>91</v>
      </c>
      <c r="B68" s="1"/>
      <c r="C68" s="1" t="s">
        <v>197</v>
      </c>
      <c r="D68" s="1"/>
    </row>
    <row r="69" spans="2:4" ht="15.75">
      <c r="B69" s="1"/>
      <c r="C69" s="1"/>
      <c r="D69" s="1"/>
    </row>
    <row r="70" spans="2:4" ht="15">
      <c r="B70" s="3"/>
      <c r="C70" s="3"/>
      <c r="D70" s="3"/>
    </row>
    <row r="71" spans="2:4" ht="15">
      <c r="B71" s="3"/>
      <c r="C71" s="3"/>
      <c r="D7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7" r:id="rId1"/>
  <rowBreaks count="1" manualBreakCount="1"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5"/>
  <sheetViews>
    <sheetView tabSelected="1" view="pageBreakPreview" zoomScale="82" zoomScaleSheetLayoutView="82" zoomScalePageLayoutView="0" workbookViewId="0" topLeftCell="A1">
      <pane xSplit="1" topLeftCell="B1" activePane="topRight" state="frozen"/>
      <selection pane="topLeft" activeCell="A1" sqref="A1"/>
      <selection pane="topRight" activeCell="D25" sqref="D25:D26"/>
    </sheetView>
  </sheetViews>
  <sheetFormatPr defaultColWidth="9.00390625" defaultRowHeight="12.75"/>
  <cols>
    <col min="1" max="1" width="95.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104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157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1313</v>
      </c>
      <c r="C8" s="9">
        <f>SUM(C9:C26)</f>
        <v>1035.84568</v>
      </c>
      <c r="D8" s="10">
        <f aca="true" t="shared" si="0" ref="D8:D26">C8/B8*100</f>
        <v>78.89152170601675</v>
      </c>
    </row>
    <row r="9" spans="1:4" ht="17.25" customHeight="1">
      <c r="A9" s="4" t="s">
        <v>20</v>
      </c>
      <c r="B9" s="11">
        <v>320</v>
      </c>
      <c r="C9" s="25">
        <v>318.65434</v>
      </c>
      <c r="D9" s="6">
        <f t="shared" si="0"/>
        <v>99.57948125</v>
      </c>
    </row>
    <row r="10" spans="1:4" ht="18" customHeight="1">
      <c r="A10" s="4" t="s">
        <v>63</v>
      </c>
      <c r="B10" s="11">
        <v>0</v>
      </c>
      <c r="C10" s="25">
        <v>-102.6903</v>
      </c>
      <c r="D10" s="6">
        <v>0</v>
      </c>
    </row>
    <row r="11" spans="1:4" ht="15.75" customHeight="1">
      <c r="A11" s="4" t="s">
        <v>21</v>
      </c>
      <c r="B11" s="11">
        <v>107</v>
      </c>
      <c r="C11" s="11">
        <v>69.8501</v>
      </c>
      <c r="D11" s="6">
        <f t="shared" si="0"/>
        <v>65.28046728971962</v>
      </c>
    </row>
    <row r="12" spans="1:4" ht="15.75" customHeight="1">
      <c r="A12" s="4" t="s">
        <v>22</v>
      </c>
      <c r="B12" s="11">
        <v>314</v>
      </c>
      <c r="C12" s="11">
        <v>283.69315</v>
      </c>
      <c r="D12" s="6">
        <f t="shared" si="0"/>
        <v>90.34813694267515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266.97959</v>
      </c>
      <c r="D14" s="6">
        <f t="shared" si="0"/>
        <v>76.27988285714284</v>
      </c>
    </row>
    <row r="15" spans="1:4" ht="32.25" customHeight="1">
      <c r="A15" s="7" t="s">
        <v>24</v>
      </c>
      <c r="B15" s="11">
        <v>23</v>
      </c>
      <c r="C15" s="11">
        <v>17.50275</v>
      </c>
      <c r="D15" s="6">
        <f t="shared" si="0"/>
        <v>76.09891304347826</v>
      </c>
    </row>
    <row r="16" spans="1:4" ht="51" customHeight="1">
      <c r="A16" s="12" t="s">
        <v>25</v>
      </c>
      <c r="B16" s="11">
        <v>54</v>
      </c>
      <c r="C16" s="11">
        <v>26.85605</v>
      </c>
      <c r="D16" s="6">
        <f t="shared" si="0"/>
        <v>49.73342592592593</v>
      </c>
    </row>
    <row r="17" spans="1:4" ht="30" customHeight="1" hidden="1">
      <c r="A17" s="4" t="s">
        <v>26</v>
      </c>
      <c r="B17" s="11">
        <v>0</v>
      </c>
      <c r="C17" s="11">
        <v>0</v>
      </c>
      <c r="D17" s="6" t="e">
        <f t="shared" si="0"/>
        <v>#DIV/0!</v>
      </c>
    </row>
    <row r="18" spans="1:4" ht="33" customHeight="1" hidden="1">
      <c r="A18" s="23" t="s">
        <v>35</v>
      </c>
      <c r="B18" s="11">
        <v>0</v>
      </c>
      <c r="C18" s="11">
        <v>0</v>
      </c>
      <c r="D18" s="6" t="e">
        <f t="shared" si="0"/>
        <v>#DIV/0!</v>
      </c>
    </row>
    <row r="19" spans="1:4" ht="12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75.75" customHeight="1" hidden="1">
      <c r="A20" s="23" t="s">
        <v>36</v>
      </c>
      <c r="B20" s="11">
        <v>0</v>
      </c>
      <c r="C20" s="11">
        <v>0</v>
      </c>
      <c r="D20" s="6" t="e">
        <f t="shared" si="0"/>
        <v>#DIV/0!</v>
      </c>
    </row>
    <row r="21" spans="1:4" ht="19.5" customHeight="1" hidden="1">
      <c r="A21" s="23" t="s">
        <v>27</v>
      </c>
      <c r="B21" s="11">
        <v>0</v>
      </c>
      <c r="C21" s="11">
        <v>0</v>
      </c>
      <c r="D21" s="6" t="e">
        <f t="shared" si="0"/>
        <v>#DIV/0!</v>
      </c>
    </row>
    <row r="22" spans="1:4" ht="34.5" customHeight="1">
      <c r="A22" s="23" t="s">
        <v>139</v>
      </c>
      <c r="B22" s="11">
        <v>0</v>
      </c>
      <c r="C22" s="11">
        <v>10</v>
      </c>
      <c r="D22" s="6">
        <v>0</v>
      </c>
    </row>
    <row r="23" spans="1:4" ht="66" customHeight="1">
      <c r="A23" s="4" t="s">
        <v>164</v>
      </c>
      <c r="B23" s="11">
        <v>30</v>
      </c>
      <c r="C23" s="11">
        <v>30</v>
      </c>
      <c r="D23" s="6">
        <f t="shared" si="0"/>
        <v>100</v>
      </c>
    </row>
    <row r="24" spans="1:4" ht="65.25" customHeight="1">
      <c r="A24" s="4" t="s">
        <v>165</v>
      </c>
      <c r="B24" s="11">
        <v>52</v>
      </c>
      <c r="C24" s="11">
        <v>52</v>
      </c>
      <c r="D24" s="6">
        <f t="shared" si="0"/>
        <v>100</v>
      </c>
    </row>
    <row r="25" spans="1:4" ht="48" customHeight="1">
      <c r="A25" s="40" t="s">
        <v>194</v>
      </c>
      <c r="B25" s="11">
        <v>53</v>
      </c>
      <c r="C25" s="11">
        <v>53</v>
      </c>
      <c r="D25" s="6">
        <f t="shared" si="0"/>
        <v>100</v>
      </c>
    </row>
    <row r="26" spans="1:4" ht="48.75" customHeight="1">
      <c r="A26" s="4" t="s">
        <v>195</v>
      </c>
      <c r="B26" s="11">
        <v>10</v>
      </c>
      <c r="C26" s="11">
        <v>10</v>
      </c>
      <c r="D26" s="6">
        <f t="shared" si="0"/>
        <v>100</v>
      </c>
    </row>
    <row r="27" spans="1:4" ht="15.75" customHeight="1">
      <c r="A27" s="8" t="s">
        <v>4</v>
      </c>
      <c r="B27" s="24">
        <f>B28+B29+B37+B40+B38+B39+B36+B33+B41+B30+B34+B42+B31+B35+B43+B32</f>
        <v>7566.228690000001</v>
      </c>
      <c r="C27" s="24">
        <f>C28+C29+C33+C36+C37+C38+C39+C40+C41+C30+C34+C42+C31+C43+C35</f>
        <v>5959.29996</v>
      </c>
      <c r="D27" s="10">
        <f aca="true" t="shared" si="1" ref="D27:D43">C27/B27*100</f>
        <v>78.761827115749</v>
      </c>
    </row>
    <row r="28" spans="1:4" ht="37.5" customHeight="1">
      <c r="A28" s="4" t="s">
        <v>161</v>
      </c>
      <c r="B28" s="11">
        <v>1819.075</v>
      </c>
      <c r="C28" s="11">
        <v>1819.075</v>
      </c>
      <c r="D28" s="6">
        <f t="shared" si="1"/>
        <v>100</v>
      </c>
    </row>
    <row r="29" spans="1:4" ht="33.75" customHeight="1">
      <c r="A29" s="4" t="s">
        <v>125</v>
      </c>
      <c r="B29" s="5">
        <v>138.6</v>
      </c>
      <c r="C29" s="5">
        <v>117.40712</v>
      </c>
      <c r="D29" s="6">
        <f t="shared" si="1"/>
        <v>84.7093217893218</v>
      </c>
    </row>
    <row r="30" spans="1:4" ht="0.75" customHeight="1" hidden="1">
      <c r="A30" s="4" t="s">
        <v>65</v>
      </c>
      <c r="B30" s="5"/>
      <c r="C30" s="5"/>
      <c r="D30" s="6" t="e">
        <f t="shared" si="1"/>
        <v>#DIV/0!</v>
      </c>
    </row>
    <row r="31" spans="1:4" ht="70.5" customHeight="1" hidden="1">
      <c r="A31" s="4" t="s">
        <v>160</v>
      </c>
      <c r="B31" s="5">
        <v>0</v>
      </c>
      <c r="C31" s="5">
        <v>0</v>
      </c>
      <c r="D31" s="6" t="e">
        <f t="shared" si="1"/>
        <v>#DIV/0!</v>
      </c>
    </row>
    <row r="32" spans="1:4" ht="46.5" customHeight="1">
      <c r="A32" s="4" t="s">
        <v>200</v>
      </c>
      <c r="B32" s="5">
        <v>1283.955</v>
      </c>
      <c r="C32" s="5">
        <v>0</v>
      </c>
      <c r="D32" s="6">
        <f t="shared" si="1"/>
        <v>0</v>
      </c>
    </row>
    <row r="33" spans="1:4" ht="37.5" customHeight="1">
      <c r="A33" s="40" t="s">
        <v>127</v>
      </c>
      <c r="B33" s="5">
        <v>1002.48794</v>
      </c>
      <c r="C33" s="5">
        <v>1002.48794</v>
      </c>
      <c r="D33" s="6">
        <f t="shared" si="1"/>
        <v>100</v>
      </c>
    </row>
    <row r="34" spans="1:4" ht="33.75" customHeight="1">
      <c r="A34" s="22" t="s">
        <v>181</v>
      </c>
      <c r="B34" s="5">
        <v>0.95387</v>
      </c>
      <c r="C34" s="5">
        <v>0.95387</v>
      </c>
      <c r="D34" s="6">
        <f t="shared" si="1"/>
        <v>100</v>
      </c>
    </row>
    <row r="35" spans="1:4" ht="33.75" customHeight="1">
      <c r="A35" s="22" t="s">
        <v>184</v>
      </c>
      <c r="B35" s="5">
        <v>480.2</v>
      </c>
      <c r="C35" s="5">
        <v>480.2</v>
      </c>
      <c r="D35" s="6">
        <f t="shared" si="1"/>
        <v>100</v>
      </c>
    </row>
    <row r="36" spans="1:4" ht="111.75" customHeight="1">
      <c r="A36" s="4" t="s">
        <v>162</v>
      </c>
      <c r="B36" s="5">
        <v>357.2</v>
      </c>
      <c r="C36" s="5">
        <v>238.25</v>
      </c>
      <c r="D36" s="6">
        <f t="shared" si="1"/>
        <v>66.6993281075028</v>
      </c>
    </row>
    <row r="37" spans="1:4" ht="35.25" customHeight="1" hidden="1">
      <c r="A37" s="4" t="s">
        <v>62</v>
      </c>
      <c r="B37" s="5"/>
      <c r="C37" s="5"/>
      <c r="D37" s="6" t="e">
        <f t="shared" si="1"/>
        <v>#DIV/0!</v>
      </c>
    </row>
    <row r="38" spans="1:4" ht="102" customHeight="1">
      <c r="A38" s="4" t="s">
        <v>158</v>
      </c>
      <c r="B38" s="5">
        <v>25.241</v>
      </c>
      <c r="C38" s="5">
        <v>25.241</v>
      </c>
      <c r="D38" s="6">
        <f t="shared" si="1"/>
        <v>100</v>
      </c>
    </row>
    <row r="39" spans="1:4" ht="0.75" customHeight="1" hidden="1">
      <c r="A39" s="4" t="s">
        <v>159</v>
      </c>
      <c r="B39" s="5">
        <v>0</v>
      </c>
      <c r="C39" s="5">
        <v>0</v>
      </c>
      <c r="D39" s="6" t="e">
        <f t="shared" si="1"/>
        <v>#DIV/0!</v>
      </c>
    </row>
    <row r="40" spans="1:4" ht="83.25" customHeight="1">
      <c r="A40" s="4" t="s">
        <v>163</v>
      </c>
      <c r="B40" s="5">
        <v>1144.23085</v>
      </c>
      <c r="C40" s="5">
        <v>1125</v>
      </c>
      <c r="D40" s="6">
        <f t="shared" si="1"/>
        <v>98.3193207909051</v>
      </c>
    </row>
    <row r="41" spans="1:4" ht="80.25" customHeight="1">
      <c r="A41" s="4" t="s">
        <v>132</v>
      </c>
      <c r="B41" s="5">
        <v>622.04935</v>
      </c>
      <c r="C41" s="5">
        <v>458.44935</v>
      </c>
      <c r="D41" s="6">
        <f t="shared" si="1"/>
        <v>73.69983587315058</v>
      </c>
    </row>
    <row r="42" spans="1:4" ht="78.75" customHeight="1">
      <c r="A42" s="4" t="s">
        <v>133</v>
      </c>
      <c r="B42" s="5">
        <v>0.1</v>
      </c>
      <c r="C42" s="5">
        <v>0.1</v>
      </c>
      <c r="D42" s="6">
        <f t="shared" si="1"/>
        <v>100</v>
      </c>
    </row>
    <row r="43" spans="1:4" ht="94.5" customHeight="1">
      <c r="A43" s="4" t="s">
        <v>193</v>
      </c>
      <c r="B43" s="5">
        <v>692.13568</v>
      </c>
      <c r="C43" s="5">
        <v>692.13568</v>
      </c>
      <c r="D43" s="6">
        <f t="shared" si="1"/>
        <v>100</v>
      </c>
    </row>
    <row r="44" spans="1:4" ht="69.75" customHeight="1" hidden="1">
      <c r="A44" s="4" t="s">
        <v>189</v>
      </c>
      <c r="B44" s="5">
        <v>0</v>
      </c>
      <c r="C44" s="5">
        <v>0</v>
      </c>
      <c r="D44" s="6">
        <v>0</v>
      </c>
    </row>
    <row r="45" spans="1:4" ht="17.25" customHeight="1">
      <c r="A45" s="8" t="s">
        <v>1</v>
      </c>
      <c r="B45" s="9">
        <f>B27+B8</f>
        <v>8879.22869</v>
      </c>
      <c r="C45" s="9">
        <f>C27+C8+C44</f>
        <v>6995.145640000001</v>
      </c>
      <c r="D45" s="10">
        <f>C45/B45*100</f>
        <v>78.78100547041998</v>
      </c>
    </row>
    <row r="46" spans="1:4" ht="14.25">
      <c r="A46" s="8" t="s">
        <v>152</v>
      </c>
      <c r="B46" s="47">
        <f>B47+B51+B53+B56+B61+B65</f>
        <v>8901.428689999999</v>
      </c>
      <c r="C46" s="47">
        <f>C47+C51+C53+C56+C61+C65</f>
        <v>6933.31263</v>
      </c>
      <c r="D46" s="48">
        <f>C46/B46*100</f>
        <v>77.88988567407151</v>
      </c>
    </row>
    <row r="47" spans="1:4" ht="12.75">
      <c r="A47" s="60" t="s">
        <v>17</v>
      </c>
      <c r="B47" s="61">
        <f>B48+B49+B50</f>
        <v>2456.7239</v>
      </c>
      <c r="C47" s="61">
        <f>C48+C49+C50</f>
        <v>2035.86007</v>
      </c>
      <c r="D47" s="62">
        <f aca="true" t="shared" si="2" ref="D47:D66">C47/B47*100</f>
        <v>82.86889991992994</v>
      </c>
    </row>
    <row r="48" spans="1:4" ht="25.5">
      <c r="A48" s="69" t="s">
        <v>204</v>
      </c>
      <c r="B48" s="64">
        <v>2389.75554</v>
      </c>
      <c r="C48" s="64">
        <v>1976.87481</v>
      </c>
      <c r="D48" s="62">
        <f t="shared" si="2"/>
        <v>82.72288846749572</v>
      </c>
    </row>
    <row r="49" spans="1:4" ht="14.25" customHeight="1">
      <c r="A49" s="69" t="s">
        <v>12</v>
      </c>
      <c r="B49" s="64">
        <v>5</v>
      </c>
      <c r="C49" s="64">
        <v>0</v>
      </c>
      <c r="D49" s="62">
        <f t="shared" si="2"/>
        <v>0</v>
      </c>
    </row>
    <row r="50" spans="1:4" ht="12.75">
      <c r="A50" s="70" t="s">
        <v>7</v>
      </c>
      <c r="B50" s="64">
        <v>61.96836</v>
      </c>
      <c r="C50" s="64">
        <v>58.98526</v>
      </c>
      <c r="D50" s="62">
        <f t="shared" si="2"/>
        <v>95.18609174101105</v>
      </c>
    </row>
    <row r="51" spans="1:4" ht="12.75">
      <c r="A51" s="60" t="s">
        <v>18</v>
      </c>
      <c r="B51" s="66">
        <f>B52</f>
        <v>138.6</v>
      </c>
      <c r="C51" s="66">
        <f>C52</f>
        <v>117.40712</v>
      </c>
      <c r="D51" s="62">
        <f t="shared" si="2"/>
        <v>84.7093217893218</v>
      </c>
    </row>
    <row r="52" spans="1:4" ht="12.75">
      <c r="A52" s="70" t="s">
        <v>5</v>
      </c>
      <c r="B52" s="64">
        <v>138.6</v>
      </c>
      <c r="C52" s="64">
        <v>117.40712</v>
      </c>
      <c r="D52" s="62">
        <f t="shared" si="2"/>
        <v>84.7093217893218</v>
      </c>
    </row>
    <row r="53" spans="1:4" ht="12" customHeight="1">
      <c r="A53" s="60" t="s">
        <v>47</v>
      </c>
      <c r="B53" s="66">
        <f>B54+B55</f>
        <v>32.105</v>
      </c>
      <c r="C53" s="66">
        <f>C54+C55</f>
        <v>32.105</v>
      </c>
      <c r="D53" s="62">
        <f t="shared" si="2"/>
        <v>100</v>
      </c>
    </row>
    <row r="54" spans="1:4" ht="12.75" hidden="1">
      <c r="A54" s="70" t="s">
        <v>206</v>
      </c>
      <c r="B54" s="64">
        <v>0</v>
      </c>
      <c r="C54" s="64">
        <v>0</v>
      </c>
      <c r="D54" s="62" t="e">
        <f t="shared" si="2"/>
        <v>#DIV/0!</v>
      </c>
    </row>
    <row r="55" spans="1:4" ht="25.5">
      <c r="A55" s="70" t="s">
        <v>153</v>
      </c>
      <c r="B55" s="64">
        <v>32.105</v>
      </c>
      <c r="C55" s="64">
        <v>32.105</v>
      </c>
      <c r="D55" s="62">
        <f t="shared" si="2"/>
        <v>100</v>
      </c>
    </row>
    <row r="56" spans="1:4" ht="12.75">
      <c r="A56" s="60" t="s">
        <v>11</v>
      </c>
      <c r="B56" s="66">
        <f>B57+B58+B59+B60</f>
        <v>5740.9622500000005</v>
      </c>
      <c r="C56" s="66">
        <f>C57+C58+C59+C60</f>
        <v>4292.6214</v>
      </c>
      <c r="D56" s="62">
        <f t="shared" si="2"/>
        <v>74.77181024836035</v>
      </c>
    </row>
    <row r="57" spans="1:4" ht="0.75" customHeight="1">
      <c r="A57" s="70" t="s">
        <v>71</v>
      </c>
      <c r="B57" s="64"/>
      <c r="C57" s="64"/>
      <c r="D57" s="62" t="e">
        <f t="shared" si="2"/>
        <v>#DIV/0!</v>
      </c>
    </row>
    <row r="58" spans="1:4" ht="12.75">
      <c r="A58" s="70" t="s">
        <v>50</v>
      </c>
      <c r="B58" s="64">
        <v>1310.16</v>
      </c>
      <c r="C58" s="64">
        <v>0</v>
      </c>
      <c r="D58" s="62">
        <f t="shared" si="2"/>
        <v>0</v>
      </c>
    </row>
    <row r="59" spans="1:4" ht="12.75">
      <c r="A59" s="70" t="s">
        <v>28</v>
      </c>
      <c r="B59" s="64">
        <v>2193.56653</v>
      </c>
      <c r="C59" s="64">
        <v>2055.38568</v>
      </c>
      <c r="D59" s="62">
        <f t="shared" si="2"/>
        <v>93.7006309993251</v>
      </c>
    </row>
    <row r="60" spans="1:4" ht="12.75">
      <c r="A60" s="70" t="s">
        <v>16</v>
      </c>
      <c r="B60" s="64">
        <v>2237.23572</v>
      </c>
      <c r="C60" s="64">
        <v>2237.23572</v>
      </c>
      <c r="D60" s="62">
        <f t="shared" si="2"/>
        <v>100</v>
      </c>
    </row>
    <row r="61" spans="1:4" ht="12.75">
      <c r="A61" s="60" t="s">
        <v>154</v>
      </c>
      <c r="B61" s="66">
        <f>B62+B63+B64</f>
        <v>379.26254</v>
      </c>
      <c r="C61" s="66">
        <f>C62+C63+C64</f>
        <v>324.43</v>
      </c>
      <c r="D61" s="62">
        <f t="shared" si="2"/>
        <v>85.54232643171139</v>
      </c>
    </row>
    <row r="62" spans="1:4" ht="12.75">
      <c r="A62" s="70" t="s">
        <v>15</v>
      </c>
      <c r="B62" s="64">
        <v>68.93445</v>
      </c>
      <c r="C62" s="64">
        <v>64.3029</v>
      </c>
      <c r="D62" s="62">
        <f t="shared" si="2"/>
        <v>93.28122586021938</v>
      </c>
    </row>
    <row r="63" spans="1:4" ht="12.75">
      <c r="A63" s="59" t="s">
        <v>8</v>
      </c>
      <c r="B63" s="64">
        <v>25.241</v>
      </c>
      <c r="C63" s="64">
        <v>25.24037</v>
      </c>
      <c r="D63" s="62">
        <f t="shared" si="2"/>
        <v>99.99750406085337</v>
      </c>
    </row>
    <row r="64" spans="1:4" ht="12.75">
      <c r="A64" s="70" t="s">
        <v>6</v>
      </c>
      <c r="B64" s="64">
        <v>285.08709</v>
      </c>
      <c r="C64" s="64">
        <v>234.88673</v>
      </c>
      <c r="D64" s="62">
        <f t="shared" si="2"/>
        <v>82.3912194691103</v>
      </c>
    </row>
    <row r="65" spans="1:4" ht="12.75">
      <c r="A65" s="60" t="s">
        <v>145</v>
      </c>
      <c r="B65" s="66">
        <f>B66</f>
        <v>153.775</v>
      </c>
      <c r="C65" s="66">
        <f>C66</f>
        <v>130.88904</v>
      </c>
      <c r="D65" s="62">
        <f t="shared" si="2"/>
        <v>85.11724272476019</v>
      </c>
    </row>
    <row r="66" spans="1:4" ht="12.75">
      <c r="A66" s="70" t="s">
        <v>10</v>
      </c>
      <c r="B66" s="64">
        <v>153.775</v>
      </c>
      <c r="C66" s="64">
        <v>130.88904</v>
      </c>
      <c r="D66" s="62">
        <f t="shared" si="2"/>
        <v>85.11724272476019</v>
      </c>
    </row>
    <row r="67" spans="1:4" ht="15">
      <c r="A67" s="4" t="s">
        <v>0</v>
      </c>
      <c r="B67" s="49">
        <f>B45-B46</f>
        <v>-22.19999999999891</v>
      </c>
      <c r="C67" s="49">
        <f>C45-C46</f>
        <v>61.833010000000286</v>
      </c>
      <c r="D67" s="55"/>
    </row>
    <row r="68" spans="1:4" ht="11.25" customHeight="1">
      <c r="A68" s="3"/>
      <c r="B68" s="53"/>
      <c r="C68" s="53"/>
      <c r="D68" s="55"/>
    </row>
    <row r="69" spans="1:4" ht="15.75">
      <c r="A69" s="1" t="s">
        <v>196</v>
      </c>
      <c r="B69" s="1"/>
      <c r="C69" s="1"/>
      <c r="D69" s="1"/>
    </row>
    <row r="70" spans="1:4" ht="15.75">
      <c r="A70" s="1" t="s">
        <v>91</v>
      </c>
      <c r="B70" s="1"/>
      <c r="C70" s="1" t="s">
        <v>197</v>
      </c>
      <c r="D70" s="1"/>
    </row>
    <row r="71" spans="2:4" ht="15" customHeight="1">
      <c r="B71" s="1"/>
      <c r="C71" s="1"/>
      <c r="D71" s="1"/>
    </row>
    <row r="72" spans="2:4" ht="15.75">
      <c r="B72" s="1"/>
      <c r="C72" s="1"/>
      <c r="D72" s="1"/>
    </row>
    <row r="73" spans="2:4" ht="15">
      <c r="B73" s="3"/>
      <c r="C73" s="3"/>
      <c r="D73" s="3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5" r:id="rId1"/>
  <rowBreaks count="1" manualBreakCount="1">
    <brk id="4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4"/>
  <sheetViews>
    <sheetView view="pageBreakPreview" zoomScale="110" zoomScaleSheetLayoutView="110" zoomScalePageLayoutView="0" workbookViewId="0" topLeftCell="A60">
      <pane xSplit="1" topLeftCell="B1" activePane="topRight" state="frozen"/>
      <selection pane="topLeft" activeCell="A1" sqref="A1"/>
      <selection pane="topRight" activeCell="A6" sqref="A6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105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157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2306</v>
      </c>
      <c r="C8" s="9">
        <f>SUM(C9:C35)</f>
        <v>2244.41663</v>
      </c>
      <c r="D8" s="10">
        <f aca="true" t="shared" si="0" ref="D8:D20">C8/B8*100</f>
        <v>97.32942888117954</v>
      </c>
    </row>
    <row r="9" spans="1:4" ht="18" customHeight="1">
      <c r="A9" s="4" t="s">
        <v>20</v>
      </c>
      <c r="B9" s="11">
        <v>572</v>
      </c>
      <c r="C9" s="25">
        <v>577.46933</v>
      </c>
      <c r="D9" s="6">
        <f t="shared" si="0"/>
        <v>100.95617657342657</v>
      </c>
    </row>
    <row r="10" spans="1:4" ht="18" customHeight="1">
      <c r="A10" s="4" t="s">
        <v>63</v>
      </c>
      <c r="B10" s="11">
        <v>0</v>
      </c>
      <c r="C10" s="25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389.57492</v>
      </c>
      <c r="D11" s="6">
        <f t="shared" si="0"/>
        <v>115.94491666666667</v>
      </c>
    </row>
    <row r="12" spans="1:4" ht="15.75" customHeight="1">
      <c r="A12" s="4" t="s">
        <v>22</v>
      </c>
      <c r="B12" s="11">
        <v>395</v>
      </c>
      <c r="C12" s="11">
        <v>283.06953</v>
      </c>
      <c r="D12" s="6">
        <f t="shared" si="0"/>
        <v>71.66317215189873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755</v>
      </c>
      <c r="C14" s="11">
        <v>652.82822</v>
      </c>
      <c r="D14" s="6">
        <f t="shared" si="0"/>
        <v>86.46731390728478</v>
      </c>
    </row>
    <row r="15" spans="1:4" ht="32.25" customHeight="1">
      <c r="A15" s="7" t="s">
        <v>24</v>
      </c>
      <c r="B15" s="11">
        <v>61</v>
      </c>
      <c r="C15" s="11">
        <v>50.09483</v>
      </c>
      <c r="D15" s="6">
        <f t="shared" si="0"/>
        <v>82.12267213114754</v>
      </c>
    </row>
    <row r="16" spans="1:4" ht="32.25" customHeight="1" hidden="1">
      <c r="A16" s="7" t="s">
        <v>122</v>
      </c>
      <c r="B16" s="11">
        <v>0</v>
      </c>
      <c r="C16" s="11"/>
      <c r="D16" s="6"/>
    </row>
    <row r="17" spans="1:4" ht="61.5" customHeight="1">
      <c r="A17" s="50" t="s">
        <v>25</v>
      </c>
      <c r="B17" s="11">
        <v>3</v>
      </c>
      <c r="C17" s="11">
        <v>2.10983</v>
      </c>
      <c r="D17" s="6">
        <f>C17/B17*100</f>
        <v>70.32766666666667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47.25" customHeight="1">
      <c r="A22" s="23" t="s">
        <v>98</v>
      </c>
      <c r="B22" s="11">
        <v>0</v>
      </c>
      <c r="C22" s="11">
        <v>12.57927</v>
      </c>
      <c r="D22" s="6">
        <v>0</v>
      </c>
    </row>
    <row r="23" spans="1:4" ht="63" customHeight="1">
      <c r="A23" s="23" t="s">
        <v>166</v>
      </c>
      <c r="B23" s="11">
        <v>88</v>
      </c>
      <c r="C23" s="11">
        <v>88</v>
      </c>
      <c r="D23" s="6">
        <f>C23/B23*100</f>
        <v>100</v>
      </c>
    </row>
    <row r="24" spans="1:4" ht="66" customHeight="1">
      <c r="A24" s="23" t="s">
        <v>167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60.75" customHeight="1">
      <c r="A34" s="23" t="s">
        <v>168</v>
      </c>
      <c r="B34" s="11">
        <v>79</v>
      </c>
      <c r="C34" s="11">
        <v>79</v>
      </c>
      <c r="D34" s="6">
        <f aca="true" t="shared" si="1" ref="D34:D42">C34/B34*100</f>
        <v>100</v>
      </c>
    </row>
    <row r="35" spans="1:4" ht="62.25" customHeight="1">
      <c r="A35" s="23" t="s">
        <v>169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4">
        <f>B37+B38+B47+B50+B48+B49+B46+B40+B51+B39+B43+B52+B53+B41+B44+B55+B42+B54+B45</f>
        <v>13138.325470000002</v>
      </c>
      <c r="C36" s="24">
        <f>C37+C38+C40+C46+C47+C48+C49+C50+C51+C39+C43+C52+C53+C41+C55+C44+C54+C42+C45</f>
        <v>7964.339920000001</v>
      </c>
      <c r="D36" s="10">
        <f t="shared" si="1"/>
        <v>60.61914007371596</v>
      </c>
    </row>
    <row r="37" spans="1:4" ht="37.5" customHeight="1">
      <c r="A37" s="4" t="s">
        <v>60</v>
      </c>
      <c r="B37" s="11">
        <v>1971.59152</v>
      </c>
      <c r="C37" s="11">
        <v>1774.3</v>
      </c>
      <c r="D37" s="6">
        <f t="shared" si="1"/>
        <v>89.99328623608606</v>
      </c>
    </row>
    <row r="38" spans="1:4" ht="31.5" customHeight="1">
      <c r="A38" s="4" t="s">
        <v>125</v>
      </c>
      <c r="B38" s="5">
        <v>273.6</v>
      </c>
      <c r="C38" s="5">
        <v>226.27597</v>
      </c>
      <c r="D38" s="6">
        <f t="shared" si="1"/>
        <v>82.70320540935671</v>
      </c>
    </row>
    <row r="39" spans="1:4" ht="76.5" customHeight="1" hidden="1">
      <c r="A39" s="4" t="s">
        <v>65</v>
      </c>
      <c r="B39" s="5"/>
      <c r="C39" s="5"/>
      <c r="D39" s="6" t="e">
        <f t="shared" si="1"/>
        <v>#DIV/0!</v>
      </c>
    </row>
    <row r="40" spans="1:4" ht="29.25" customHeight="1">
      <c r="A40" s="22" t="s">
        <v>61</v>
      </c>
      <c r="B40" s="5">
        <v>940.06637</v>
      </c>
      <c r="C40" s="5">
        <v>940.06637</v>
      </c>
      <c r="D40" s="6">
        <f t="shared" si="1"/>
        <v>100</v>
      </c>
    </row>
    <row r="41" spans="1:4" ht="0.75" customHeight="1" hidden="1">
      <c r="A41" s="40" t="s">
        <v>115</v>
      </c>
      <c r="B41" s="5"/>
      <c r="C41" s="5"/>
      <c r="D41" s="6"/>
    </row>
    <row r="42" spans="1:4" ht="36.75" customHeight="1">
      <c r="A42" s="40" t="s">
        <v>126</v>
      </c>
      <c r="B42" s="5">
        <v>3551.52</v>
      </c>
      <c r="C42" s="5">
        <v>0</v>
      </c>
      <c r="D42" s="6">
        <f t="shared" si="1"/>
        <v>0</v>
      </c>
    </row>
    <row r="43" spans="1:4" ht="47.25" customHeight="1">
      <c r="A43" s="40" t="s">
        <v>127</v>
      </c>
      <c r="B43" s="5">
        <v>780.62567</v>
      </c>
      <c r="C43" s="5">
        <v>780.62567</v>
      </c>
      <c r="D43" s="6">
        <f>C43/B43*100</f>
        <v>100</v>
      </c>
    </row>
    <row r="44" spans="1:4" ht="34.5" customHeight="1">
      <c r="A44" s="40" t="s">
        <v>181</v>
      </c>
      <c r="B44" s="5">
        <v>291.98078</v>
      </c>
      <c r="C44" s="5">
        <v>291.98078</v>
      </c>
      <c r="D44" s="6">
        <f>C44/B44*100</f>
        <v>100</v>
      </c>
    </row>
    <row r="45" spans="1:4" ht="48.75" customHeight="1">
      <c r="A45" s="40" t="s">
        <v>200</v>
      </c>
      <c r="B45" s="5">
        <v>855.97</v>
      </c>
      <c r="C45" s="5">
        <v>0</v>
      </c>
      <c r="D45" s="6">
        <f>C45/B45*100</f>
        <v>0</v>
      </c>
    </row>
    <row r="46" spans="1:4" ht="107.25" customHeight="1">
      <c r="A46" s="15" t="s">
        <v>128</v>
      </c>
      <c r="B46" s="5">
        <v>373.9</v>
      </c>
      <c r="C46" s="5">
        <v>263.8</v>
      </c>
      <c r="D46" s="6">
        <f>C46/B46*100</f>
        <v>70.55362396362665</v>
      </c>
    </row>
    <row r="47" spans="1:4" ht="0.75" customHeight="1" hidden="1">
      <c r="A47" s="4" t="s">
        <v>62</v>
      </c>
      <c r="B47" s="5"/>
      <c r="C47" s="5"/>
      <c r="D47" s="6" t="e">
        <f>C47/B47*100</f>
        <v>#DIV/0!</v>
      </c>
    </row>
    <row r="48" spans="1:4" ht="94.5" customHeight="1">
      <c r="A48" s="4" t="s">
        <v>158</v>
      </c>
      <c r="B48" s="5">
        <v>1135.818</v>
      </c>
      <c r="C48" s="5">
        <v>1135.818</v>
      </c>
      <c r="D48" s="6">
        <f>C48/B48*100</f>
        <v>100</v>
      </c>
    </row>
    <row r="49" spans="1:4" ht="96.75" customHeight="1" hidden="1">
      <c r="A49" s="4" t="s">
        <v>170</v>
      </c>
      <c r="B49" s="5">
        <v>0</v>
      </c>
      <c r="C49" s="5">
        <v>0</v>
      </c>
      <c r="D49" s="6">
        <v>0</v>
      </c>
    </row>
    <row r="50" spans="1:4" ht="93" customHeight="1">
      <c r="A50" s="4" t="s">
        <v>131</v>
      </c>
      <c r="B50" s="5">
        <v>1321.76653</v>
      </c>
      <c r="C50" s="5">
        <v>1249.28653</v>
      </c>
      <c r="D50" s="6">
        <f aca="true" t="shared" si="2" ref="D50:D55">C50/B50*100</f>
        <v>94.51642946353014</v>
      </c>
    </row>
    <row r="51" spans="1:4" ht="76.5" customHeight="1">
      <c r="A51" s="4" t="s">
        <v>171</v>
      </c>
      <c r="B51" s="5">
        <v>708.50583</v>
      </c>
      <c r="C51" s="5">
        <v>369.20583</v>
      </c>
      <c r="D51" s="6">
        <f t="shared" si="2"/>
        <v>52.11048580926991</v>
      </c>
    </row>
    <row r="52" spans="1:4" ht="93.75" customHeight="1">
      <c r="A52" s="4" t="s">
        <v>133</v>
      </c>
      <c r="B52" s="5">
        <v>0.1</v>
      </c>
      <c r="C52" s="5">
        <v>0.1</v>
      </c>
      <c r="D52" s="6">
        <f t="shared" si="2"/>
        <v>100</v>
      </c>
    </row>
    <row r="53" spans="1:4" ht="48.75" customHeight="1" hidden="1">
      <c r="A53" s="4" t="s">
        <v>144</v>
      </c>
      <c r="B53" s="5">
        <v>0</v>
      </c>
      <c r="C53" s="5">
        <v>0</v>
      </c>
      <c r="D53" s="6" t="e">
        <f t="shared" si="2"/>
        <v>#DIV/0!</v>
      </c>
    </row>
    <row r="54" spans="1:4" ht="90" customHeight="1">
      <c r="A54" s="4" t="s">
        <v>193</v>
      </c>
      <c r="B54" s="5">
        <v>900.07833</v>
      </c>
      <c r="C54" s="5">
        <v>900.07833</v>
      </c>
      <c r="D54" s="6">
        <f t="shared" si="2"/>
        <v>100</v>
      </c>
    </row>
    <row r="55" spans="1:4" ht="32.25" customHeight="1">
      <c r="A55" s="4" t="s">
        <v>134</v>
      </c>
      <c r="B55" s="5">
        <v>32.80244</v>
      </c>
      <c r="C55" s="5">
        <v>32.80244</v>
      </c>
      <c r="D55" s="6">
        <f t="shared" si="2"/>
        <v>100</v>
      </c>
    </row>
    <row r="56" spans="1:4" ht="14.25">
      <c r="A56" s="8" t="s">
        <v>1</v>
      </c>
      <c r="B56" s="9">
        <f>B36+B8</f>
        <v>15444.325470000002</v>
      </c>
      <c r="C56" s="9">
        <f>C36+C8</f>
        <v>10208.756550000002</v>
      </c>
      <c r="D56" s="10">
        <f>C56/B56*100</f>
        <v>66.10037175032417</v>
      </c>
    </row>
    <row r="57" spans="1:4" ht="14.25">
      <c r="A57" s="8" t="s">
        <v>152</v>
      </c>
      <c r="B57" s="47">
        <f>B58+B62+B64+B67+B72+B76</f>
        <v>15469.425470000002</v>
      </c>
      <c r="C57" s="47">
        <f>C58+C62+C64+C67+C72+C76</f>
        <v>9970.08445</v>
      </c>
      <c r="D57" s="48">
        <f>C57/B57*100</f>
        <v>64.45025685882825</v>
      </c>
    </row>
    <row r="58" spans="1:4" ht="12.75">
      <c r="A58" s="60" t="s">
        <v>17</v>
      </c>
      <c r="B58" s="61">
        <f>B59+B60+B61</f>
        <v>2949.8578199999997</v>
      </c>
      <c r="C58" s="61">
        <f>C59+C60+C61</f>
        <v>2383.0741</v>
      </c>
      <c r="D58" s="62">
        <f aca="true" t="shared" si="3" ref="D58:D77">C58/B58*100</f>
        <v>80.78606649590996</v>
      </c>
    </row>
    <row r="59" spans="1:4" ht="25.5">
      <c r="A59" s="71" t="s">
        <v>204</v>
      </c>
      <c r="B59" s="64">
        <v>2758.60083</v>
      </c>
      <c r="C59" s="64">
        <v>2246.99961</v>
      </c>
      <c r="D59" s="62">
        <f t="shared" si="3"/>
        <v>81.45432226234776</v>
      </c>
    </row>
    <row r="60" spans="1:4" ht="14.25" customHeight="1">
      <c r="A60" s="69" t="s">
        <v>12</v>
      </c>
      <c r="B60" s="64">
        <v>5</v>
      </c>
      <c r="C60" s="64">
        <v>0</v>
      </c>
      <c r="D60" s="62">
        <f t="shared" si="3"/>
        <v>0</v>
      </c>
    </row>
    <row r="61" spans="1:4" ht="13.5" customHeight="1">
      <c r="A61" s="70" t="s">
        <v>7</v>
      </c>
      <c r="B61" s="64">
        <v>186.25699</v>
      </c>
      <c r="C61" s="64">
        <v>136.07449</v>
      </c>
      <c r="D61" s="62">
        <f t="shared" si="3"/>
        <v>73.05738700061673</v>
      </c>
    </row>
    <row r="62" spans="1:4" ht="12.75">
      <c r="A62" s="60" t="s">
        <v>18</v>
      </c>
      <c r="B62" s="66">
        <f>B63</f>
        <v>273.6</v>
      </c>
      <c r="C62" s="66">
        <f>C63</f>
        <v>226.27597</v>
      </c>
      <c r="D62" s="62">
        <f t="shared" si="3"/>
        <v>82.70320540935671</v>
      </c>
    </row>
    <row r="63" spans="1:4" ht="12.75">
      <c r="A63" s="70" t="s">
        <v>5</v>
      </c>
      <c r="B63" s="64">
        <v>273.6</v>
      </c>
      <c r="C63" s="64">
        <v>226.27597</v>
      </c>
      <c r="D63" s="62">
        <f t="shared" si="3"/>
        <v>82.70320540935671</v>
      </c>
    </row>
    <row r="64" spans="1:4" ht="12.75">
      <c r="A64" s="60" t="s">
        <v>92</v>
      </c>
      <c r="B64" s="66">
        <f>B65+B66</f>
        <v>0.1</v>
      </c>
      <c r="C64" s="66">
        <f>C65+C66</f>
        <v>0.1</v>
      </c>
      <c r="D64" s="62">
        <f t="shared" si="3"/>
        <v>100</v>
      </c>
    </row>
    <row r="65" spans="1:4" ht="12.75" hidden="1">
      <c r="A65" s="70" t="s">
        <v>206</v>
      </c>
      <c r="B65" s="64">
        <v>0</v>
      </c>
      <c r="C65" s="64">
        <v>0</v>
      </c>
      <c r="D65" s="62" t="e">
        <f t="shared" si="3"/>
        <v>#DIV/0!</v>
      </c>
    </row>
    <row r="66" spans="1:4" ht="25.5">
      <c r="A66" s="70" t="s">
        <v>153</v>
      </c>
      <c r="B66" s="64">
        <v>0.1</v>
      </c>
      <c r="C66" s="64">
        <v>0.1</v>
      </c>
      <c r="D66" s="62">
        <f t="shared" si="3"/>
        <v>100</v>
      </c>
    </row>
    <row r="67" spans="1:4" ht="12.75">
      <c r="A67" s="60" t="s">
        <v>11</v>
      </c>
      <c r="B67" s="66">
        <f>B68+B69+B70+B71</f>
        <v>9196.300510000001</v>
      </c>
      <c r="C67" s="66">
        <f>C68+C69+C70+C71</f>
        <v>4588.26051</v>
      </c>
      <c r="D67" s="62">
        <f t="shared" si="3"/>
        <v>49.892459527728064</v>
      </c>
    </row>
    <row r="68" spans="1:4" ht="12.75" hidden="1">
      <c r="A68" s="70" t="s">
        <v>71</v>
      </c>
      <c r="B68" s="64">
        <v>0</v>
      </c>
      <c r="C68" s="64">
        <v>0</v>
      </c>
      <c r="D68" s="62" t="e">
        <f t="shared" si="3"/>
        <v>#DIV/0!</v>
      </c>
    </row>
    <row r="69" spans="1:4" ht="12.75">
      <c r="A69" s="70" t="s">
        <v>50</v>
      </c>
      <c r="B69" s="64">
        <v>873.44</v>
      </c>
      <c r="C69" s="64">
        <v>0</v>
      </c>
      <c r="D69" s="62">
        <f t="shared" si="3"/>
        <v>0</v>
      </c>
    </row>
    <row r="70" spans="1:4" ht="12.75">
      <c r="A70" s="70" t="s">
        <v>28</v>
      </c>
      <c r="B70" s="64">
        <v>6147.26486</v>
      </c>
      <c r="C70" s="64">
        <v>2413.16486</v>
      </c>
      <c r="D70" s="62">
        <f t="shared" si="3"/>
        <v>39.255911612046596</v>
      </c>
    </row>
    <row r="71" spans="1:4" ht="12.75">
      <c r="A71" s="70" t="s">
        <v>16</v>
      </c>
      <c r="B71" s="64">
        <v>2175.59565</v>
      </c>
      <c r="C71" s="64">
        <v>2175.09565</v>
      </c>
      <c r="D71" s="62">
        <f t="shared" si="3"/>
        <v>99.97701778820894</v>
      </c>
    </row>
    <row r="72" spans="1:4" ht="12.75">
      <c r="A72" s="60" t="s">
        <v>154</v>
      </c>
      <c r="B72" s="66">
        <f>B73+B74+B75</f>
        <v>2711.06714</v>
      </c>
      <c r="C72" s="66">
        <f>C73+C74+C75</f>
        <v>2498.29445</v>
      </c>
      <c r="D72" s="62">
        <f t="shared" si="3"/>
        <v>92.15169971777239</v>
      </c>
    </row>
    <row r="73" spans="1:4" ht="12.75">
      <c r="A73" s="70" t="s">
        <v>15</v>
      </c>
      <c r="B73" s="64">
        <v>19.4</v>
      </c>
      <c r="C73" s="64">
        <v>17.68716</v>
      </c>
      <c r="D73" s="62">
        <f t="shared" si="3"/>
        <v>91.17092783505154</v>
      </c>
    </row>
    <row r="74" spans="1:4" ht="12.75">
      <c r="A74" s="59" t="s">
        <v>8</v>
      </c>
      <c r="B74" s="64">
        <v>1139.818</v>
      </c>
      <c r="C74" s="64">
        <v>1139.71789</v>
      </c>
      <c r="D74" s="62">
        <f t="shared" si="3"/>
        <v>99.9912170188574</v>
      </c>
    </row>
    <row r="75" spans="1:4" ht="13.5" customHeight="1">
      <c r="A75" s="70" t="s">
        <v>6</v>
      </c>
      <c r="B75" s="64">
        <v>1551.84914</v>
      </c>
      <c r="C75" s="64">
        <v>1340.8894</v>
      </c>
      <c r="D75" s="62">
        <f t="shared" si="3"/>
        <v>86.40591185300396</v>
      </c>
    </row>
    <row r="76" spans="1:4" ht="12.75">
      <c r="A76" s="60" t="s">
        <v>145</v>
      </c>
      <c r="B76" s="66">
        <f>B77</f>
        <v>338.5</v>
      </c>
      <c r="C76" s="66">
        <f>C77</f>
        <v>274.07942</v>
      </c>
      <c r="D76" s="62">
        <f t="shared" si="3"/>
        <v>80.96880945347121</v>
      </c>
    </row>
    <row r="77" spans="1:4" ht="12.75">
      <c r="A77" s="70" t="s">
        <v>10</v>
      </c>
      <c r="B77" s="64">
        <v>338.5</v>
      </c>
      <c r="C77" s="64">
        <v>274.07942</v>
      </c>
      <c r="D77" s="62">
        <f t="shared" si="3"/>
        <v>80.96880945347121</v>
      </c>
    </row>
    <row r="78" spans="1:4" ht="16.5" customHeight="1">
      <c r="A78" s="4" t="s">
        <v>0</v>
      </c>
      <c r="B78" s="49">
        <f>B56-B57</f>
        <v>-25.100000000000364</v>
      </c>
      <c r="C78" s="49">
        <f>C56-C57</f>
        <v>238.6721000000016</v>
      </c>
      <c r="D78" s="55"/>
    </row>
    <row r="79" spans="1:4" ht="15" customHeight="1">
      <c r="A79" s="3"/>
      <c r="B79" s="53"/>
      <c r="C79" s="53"/>
      <c r="D79" s="55"/>
    </row>
    <row r="80" spans="1:4" ht="16.5" customHeight="1">
      <c r="A80" s="1" t="s">
        <v>196</v>
      </c>
      <c r="B80" s="1"/>
      <c r="C80" s="1"/>
      <c r="D80" s="1"/>
    </row>
    <row r="81" spans="1:4" ht="15.75">
      <c r="A81" s="1" t="s">
        <v>91</v>
      </c>
      <c r="B81" s="1"/>
      <c r="C81" s="1" t="s">
        <v>197</v>
      </c>
      <c r="D81" s="1"/>
    </row>
    <row r="82" spans="1:4" ht="18" customHeight="1">
      <c r="A82" s="4"/>
      <c r="B82" s="28"/>
      <c r="C82" s="28"/>
      <c r="D82" s="6"/>
    </row>
    <row r="83" spans="1:4" ht="15" customHeight="1">
      <c r="A83" s="4"/>
      <c r="B83" s="28"/>
      <c r="C83" s="28"/>
      <c r="D83" s="6"/>
    </row>
    <row r="84" spans="1:4" ht="14.25" customHeight="1">
      <c r="A84" s="1"/>
      <c r="B84" s="27"/>
      <c r="C84" s="27"/>
      <c r="D84" s="10"/>
    </row>
    <row r="85" spans="1:4" ht="14.25" customHeight="1">
      <c r="A85" s="1"/>
      <c r="B85" s="28"/>
      <c r="C85" s="28"/>
      <c r="D85" s="6"/>
    </row>
    <row r="86" spans="1:4" ht="15.75" customHeight="1">
      <c r="A86" s="1"/>
      <c r="B86" s="5"/>
      <c r="C86" s="26"/>
      <c r="D86" s="21"/>
    </row>
    <row r="87" spans="1:4" ht="11.25" customHeight="1">
      <c r="A87" s="3"/>
      <c r="B87" s="5"/>
      <c r="C87" s="5"/>
      <c r="D87" s="6"/>
    </row>
    <row r="88" spans="1:4" ht="15.75">
      <c r="A88" s="3"/>
      <c r="B88" s="1"/>
      <c r="C88" s="1"/>
      <c r="D88" s="1"/>
    </row>
    <row r="89" spans="1:4" ht="15.75">
      <c r="A89" s="3"/>
      <c r="B89" s="1"/>
      <c r="C89" s="1"/>
      <c r="D89" s="1"/>
    </row>
    <row r="90" spans="2:4" ht="15" customHeight="1">
      <c r="B90" s="1"/>
      <c r="C90" s="1"/>
      <c r="D90" s="1"/>
    </row>
    <row r="91" spans="2:4" ht="15.75">
      <c r="B91" s="1"/>
      <c r="C91" s="1"/>
      <c r="D91" s="1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3" r:id="rId1"/>
  <rowBreaks count="1" manualBreakCount="1">
    <brk id="5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0"/>
  <sheetViews>
    <sheetView view="pageBreakPreview" zoomScale="110" zoomScaleSheetLayoutView="110" zoomScalePageLayoutView="0" workbookViewId="0" topLeftCell="A43">
      <pane xSplit="1" topLeftCell="B1" activePane="topRight" state="frozen"/>
      <selection pane="topLeft" activeCell="A1" sqref="A1"/>
      <selection pane="topRight" activeCell="C30" sqref="C30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106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157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2393.05503</v>
      </c>
      <c r="D8" s="10">
        <f aca="true" t="shared" si="0" ref="D8:D21">C8/B8*100</f>
        <v>104.00065319426336</v>
      </c>
    </row>
    <row r="9" spans="1:4" ht="18" customHeight="1">
      <c r="A9" s="4" t="s">
        <v>20</v>
      </c>
      <c r="B9" s="11">
        <v>347</v>
      </c>
      <c r="C9" s="25">
        <v>276.56554</v>
      </c>
      <c r="D9" s="6">
        <f t="shared" si="0"/>
        <v>79.70188472622478</v>
      </c>
    </row>
    <row r="10" spans="1:4" ht="18" customHeight="1">
      <c r="A10" s="4" t="s">
        <v>63</v>
      </c>
      <c r="B10" s="11">
        <v>29</v>
      </c>
      <c r="C10" s="25">
        <v>81.41895</v>
      </c>
      <c r="D10" s="6">
        <f t="shared" si="0"/>
        <v>280.755</v>
      </c>
    </row>
    <row r="11" spans="1:4" ht="15.75" customHeight="1">
      <c r="A11" s="4" t="s">
        <v>21</v>
      </c>
      <c r="B11" s="11">
        <v>152</v>
      </c>
      <c r="C11" s="11">
        <v>138.21897</v>
      </c>
      <c r="D11" s="6">
        <f t="shared" si="0"/>
        <v>90.93353289473684</v>
      </c>
    </row>
    <row r="12" spans="1:4" ht="15.75" customHeight="1">
      <c r="A12" s="4" t="s">
        <v>22</v>
      </c>
      <c r="B12" s="11">
        <v>614</v>
      </c>
      <c r="C12" s="11">
        <v>450.16503</v>
      </c>
      <c r="D12" s="6">
        <f t="shared" si="0"/>
        <v>73.31678013029315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922.09055</v>
      </c>
      <c r="D14" s="6">
        <f t="shared" si="0"/>
        <v>112.45006707317073</v>
      </c>
    </row>
    <row r="15" spans="1:4" ht="45" customHeight="1">
      <c r="A15" s="4" t="s">
        <v>107</v>
      </c>
      <c r="B15" s="11">
        <v>0</v>
      </c>
      <c r="C15" s="11">
        <v>64.119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60.16847</v>
      </c>
      <c r="D16" s="6">
        <f t="shared" si="0"/>
        <v>88.48304411764705</v>
      </c>
    </row>
    <row r="17" spans="1:4" ht="66" customHeight="1" hidden="1">
      <c r="A17" s="7" t="s">
        <v>141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63.17002</v>
      </c>
      <c r="D18" s="6">
        <f>C18/B18*100</f>
        <v>112.80360714285716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52" t="s">
        <v>182</v>
      </c>
      <c r="B22" s="11">
        <v>0</v>
      </c>
      <c r="C22" s="11">
        <v>121</v>
      </c>
      <c r="D22" s="6">
        <v>0</v>
      </c>
    </row>
    <row r="23" spans="1:4" ht="47.25" customHeight="1">
      <c r="A23" s="23" t="s">
        <v>98</v>
      </c>
      <c r="B23" s="11">
        <v>0</v>
      </c>
      <c r="C23" s="11">
        <v>1.1385</v>
      </c>
      <c r="D23" s="6">
        <v>0</v>
      </c>
    </row>
    <row r="24" spans="1:4" ht="37.5" customHeight="1" hidden="1">
      <c r="A24" s="23" t="s">
        <v>119</v>
      </c>
      <c r="B24" s="11">
        <v>0</v>
      </c>
      <c r="C24" s="11">
        <v>0</v>
      </c>
      <c r="D24" s="6">
        <v>0</v>
      </c>
    </row>
    <row r="25" spans="1:4" ht="66" customHeight="1">
      <c r="A25" s="23" t="s">
        <v>172</v>
      </c>
      <c r="B25" s="11">
        <v>50</v>
      </c>
      <c r="C25" s="11">
        <v>50</v>
      </c>
      <c r="D25" s="6">
        <f aca="true" t="shared" si="1" ref="D25:D38">C25/B25*100</f>
        <v>100</v>
      </c>
    </row>
    <row r="26" spans="1:4" ht="65.25" customHeight="1">
      <c r="A26" s="23" t="s">
        <v>173</v>
      </c>
      <c r="B26" s="11">
        <v>85</v>
      </c>
      <c r="C26" s="11">
        <v>85</v>
      </c>
      <c r="D26" s="6">
        <f t="shared" si="1"/>
        <v>100</v>
      </c>
    </row>
    <row r="27" spans="1:4" ht="60.75" customHeight="1">
      <c r="A27" s="23" t="s">
        <v>174</v>
      </c>
      <c r="B27" s="11">
        <v>66</v>
      </c>
      <c r="C27" s="11">
        <v>66</v>
      </c>
      <c r="D27" s="6">
        <f t="shared" si="1"/>
        <v>100</v>
      </c>
    </row>
    <row r="28" spans="1:4" ht="62.25" customHeight="1">
      <c r="A28" s="23" t="s">
        <v>175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4">
        <f>SUM(B30:B54)</f>
        <v>7223.4713600000005</v>
      </c>
      <c r="C29" s="24">
        <f>C30+C38+C43+C45+C46+C47+C49+C54+C48+C31+C32+C34+C35+C33+C36</f>
        <v>5381.4523</v>
      </c>
      <c r="D29" s="10">
        <f t="shared" si="1"/>
        <v>74.49953120600452</v>
      </c>
    </row>
    <row r="30" spans="1:4" ht="32.25" customHeight="1">
      <c r="A30" s="4" t="s">
        <v>60</v>
      </c>
      <c r="B30" s="11">
        <v>2365.9</v>
      </c>
      <c r="C30" s="11">
        <v>2148.1</v>
      </c>
      <c r="D30" s="6">
        <f t="shared" si="1"/>
        <v>90.79420093833212</v>
      </c>
    </row>
    <row r="31" spans="1:4" ht="37.5" customHeight="1" hidden="1">
      <c r="A31" s="4" t="s">
        <v>115</v>
      </c>
      <c r="B31" s="11"/>
      <c r="C31" s="11"/>
      <c r="D31" s="6"/>
    </row>
    <row r="32" spans="1:4" ht="27" customHeight="1" hidden="1">
      <c r="A32" s="4" t="s">
        <v>135</v>
      </c>
      <c r="B32" s="11">
        <v>0</v>
      </c>
      <c r="C32" s="11"/>
      <c r="D32" s="6" t="e">
        <f t="shared" si="1"/>
        <v>#DIV/0!</v>
      </c>
    </row>
    <row r="33" spans="1:4" ht="33.75" customHeight="1">
      <c r="A33" s="4" t="s">
        <v>203</v>
      </c>
      <c r="B33" s="11">
        <v>18.81</v>
      </c>
      <c r="C33" s="11">
        <v>18.81</v>
      </c>
      <c r="D33" s="6">
        <f t="shared" si="1"/>
        <v>100</v>
      </c>
    </row>
    <row r="34" spans="1:4" ht="44.25" customHeight="1">
      <c r="A34" s="4" t="s">
        <v>136</v>
      </c>
      <c r="B34" s="11">
        <v>1201.8327</v>
      </c>
      <c r="C34" s="11">
        <v>1201.8327</v>
      </c>
      <c r="D34" s="6">
        <f t="shared" si="1"/>
        <v>100</v>
      </c>
    </row>
    <row r="35" spans="1:4" ht="30.75" customHeight="1">
      <c r="A35" s="4" t="s">
        <v>181</v>
      </c>
      <c r="B35" s="11">
        <v>584.0044</v>
      </c>
      <c r="C35" s="11">
        <v>584.0044</v>
      </c>
      <c r="D35" s="6">
        <f t="shared" si="1"/>
        <v>100</v>
      </c>
    </row>
    <row r="36" spans="1:4" ht="30.75" customHeight="1">
      <c r="A36" s="4" t="s">
        <v>184</v>
      </c>
      <c r="B36" s="11">
        <v>539</v>
      </c>
      <c r="C36" s="11">
        <v>539</v>
      </c>
      <c r="D36" s="6">
        <f t="shared" si="1"/>
        <v>100</v>
      </c>
    </row>
    <row r="37" spans="1:4" ht="45.75" customHeight="1">
      <c r="A37" s="4" t="s">
        <v>200</v>
      </c>
      <c r="B37" s="11">
        <v>1283.955</v>
      </c>
      <c r="C37" s="11">
        <v>0</v>
      </c>
      <c r="D37" s="6">
        <f t="shared" si="1"/>
        <v>0</v>
      </c>
    </row>
    <row r="38" spans="1:4" ht="33" customHeight="1">
      <c r="A38" s="4" t="s">
        <v>125</v>
      </c>
      <c r="B38" s="5">
        <v>273.6</v>
      </c>
      <c r="C38" s="5">
        <v>207.13276</v>
      </c>
      <c r="D38" s="6">
        <f t="shared" si="1"/>
        <v>75.70641812865496</v>
      </c>
    </row>
    <row r="39" spans="1:4" ht="0.75" customHeight="1">
      <c r="A39" s="4" t="s">
        <v>65</v>
      </c>
      <c r="B39" s="5">
        <v>0</v>
      </c>
      <c r="C39" s="5">
        <v>0</v>
      </c>
      <c r="D39" s="6">
        <v>0</v>
      </c>
    </row>
    <row r="40" spans="1:4" ht="16.5" customHeight="1" hidden="1">
      <c r="A40" s="22" t="s">
        <v>61</v>
      </c>
      <c r="B40" s="5">
        <v>0</v>
      </c>
      <c r="C40" s="5">
        <v>0</v>
      </c>
      <c r="D40" s="6">
        <v>0</v>
      </c>
    </row>
    <row r="41" spans="1:4" ht="21" customHeight="1" hidden="1">
      <c r="A41" s="22" t="s">
        <v>64</v>
      </c>
      <c r="B41" s="5">
        <v>0</v>
      </c>
      <c r="C41" s="5">
        <v>0</v>
      </c>
      <c r="D41" s="6">
        <v>0</v>
      </c>
    </row>
    <row r="42" spans="1:4" ht="40.5" customHeight="1" hidden="1">
      <c r="A42" s="22" t="s">
        <v>66</v>
      </c>
      <c r="B42" s="5"/>
      <c r="C42" s="5"/>
      <c r="D42" s="6" t="e">
        <f>C42/B42*100</f>
        <v>#DIV/0!</v>
      </c>
    </row>
    <row r="43" spans="1:4" ht="105.75" customHeight="1">
      <c r="A43" s="4" t="s">
        <v>128</v>
      </c>
      <c r="B43" s="5">
        <v>509.5</v>
      </c>
      <c r="C43" s="5">
        <v>299.81218</v>
      </c>
      <c r="D43" s="6">
        <f>C43/B43*100</f>
        <v>58.844392541707556</v>
      </c>
    </row>
    <row r="44" spans="1:4" ht="29.25" customHeight="1" hidden="1">
      <c r="A44" s="4" t="s">
        <v>62</v>
      </c>
      <c r="B44" s="5"/>
      <c r="C44" s="5"/>
      <c r="D44" s="6" t="e">
        <f>C44/B44*100</f>
        <v>#DIV/0!</v>
      </c>
    </row>
    <row r="45" spans="1:4" ht="79.5" customHeight="1">
      <c r="A45" s="4" t="s">
        <v>129</v>
      </c>
      <c r="B45" s="5">
        <v>0.1</v>
      </c>
      <c r="C45" s="5">
        <v>0.1</v>
      </c>
      <c r="D45" s="6">
        <f>C45/B45*100</f>
        <v>100</v>
      </c>
    </row>
    <row r="46" spans="1:4" ht="0.75" customHeight="1" hidden="1">
      <c r="A46" s="4" t="s">
        <v>130</v>
      </c>
      <c r="B46" s="5">
        <v>0</v>
      </c>
      <c r="C46" s="5">
        <v>0</v>
      </c>
      <c r="D46" s="6">
        <v>0</v>
      </c>
    </row>
    <row r="47" spans="1:4" ht="94.5" customHeight="1" hidden="1">
      <c r="A47" s="4" t="s">
        <v>131</v>
      </c>
      <c r="B47" s="5">
        <v>0</v>
      </c>
      <c r="C47" s="5">
        <v>0</v>
      </c>
      <c r="D47" s="6">
        <v>0</v>
      </c>
    </row>
    <row r="48" spans="1:4" ht="77.25" customHeight="1">
      <c r="A48" s="4" t="s">
        <v>132</v>
      </c>
      <c r="B48" s="5">
        <v>446.66926</v>
      </c>
      <c r="C48" s="5">
        <v>382.56026</v>
      </c>
      <c r="D48" s="6">
        <f>C48/B48*100</f>
        <v>85.64732213718939</v>
      </c>
    </row>
    <row r="49" spans="1:4" ht="93" customHeight="1">
      <c r="A49" s="4" t="s">
        <v>133</v>
      </c>
      <c r="B49" s="5">
        <v>0.1</v>
      </c>
      <c r="C49" s="5">
        <v>0.1</v>
      </c>
      <c r="D49" s="6">
        <f>C49/B49*100</f>
        <v>100</v>
      </c>
    </row>
    <row r="50" spans="1:4" ht="67.5" customHeight="1" hidden="1">
      <c r="A50" s="4" t="s">
        <v>59</v>
      </c>
      <c r="B50" s="5"/>
      <c r="C50" s="5">
        <v>240</v>
      </c>
      <c r="D50" s="6" t="e">
        <f>C50/B50*100</f>
        <v>#DIV/0!</v>
      </c>
    </row>
    <row r="51" spans="1:4" ht="34.5" customHeight="1" hidden="1">
      <c r="A51" s="4" t="s">
        <v>31</v>
      </c>
      <c r="B51" s="5"/>
      <c r="C51" s="5">
        <v>100</v>
      </c>
      <c r="D51" s="6">
        <v>0</v>
      </c>
    </row>
    <row r="52" spans="1:4" ht="0.75" customHeight="1" hidden="1">
      <c r="A52" s="4" t="s">
        <v>34</v>
      </c>
      <c r="B52" s="5"/>
      <c r="C52" s="5">
        <v>60</v>
      </c>
      <c r="D52" s="6" t="e">
        <f>C52/B52*100</f>
        <v>#DIV/0!</v>
      </c>
    </row>
    <row r="53" spans="1:4" ht="45" customHeight="1" hidden="1">
      <c r="A53" s="37" t="s">
        <v>32</v>
      </c>
      <c r="B53" s="5"/>
      <c r="C53" s="5">
        <v>0</v>
      </c>
      <c r="D53" s="6">
        <v>0</v>
      </c>
    </row>
    <row r="54" spans="1:4" ht="45.75" customHeight="1" hidden="1">
      <c r="A54" s="4" t="s">
        <v>144</v>
      </c>
      <c r="B54" s="5">
        <v>0</v>
      </c>
      <c r="C54" s="5">
        <v>0</v>
      </c>
      <c r="D54" s="6" t="e">
        <f>C54/B54*100</f>
        <v>#DIV/0!</v>
      </c>
    </row>
    <row r="55" spans="1:4" ht="15" customHeight="1">
      <c r="A55" s="8" t="s">
        <v>1</v>
      </c>
      <c r="B55" s="9">
        <f>B29+B8</f>
        <v>9524.47136</v>
      </c>
      <c r="C55" s="9">
        <f>C29+C8</f>
        <v>7774.50733</v>
      </c>
      <c r="D55" s="10">
        <f>C55/B55*100</f>
        <v>81.62665450022415</v>
      </c>
    </row>
    <row r="56" spans="1:4" ht="14.25">
      <c r="A56" s="8" t="s">
        <v>152</v>
      </c>
      <c r="B56" s="47">
        <f>B57+B61+B63+B66+B71+B75</f>
        <v>9694.47136</v>
      </c>
      <c r="C56" s="47">
        <f>C57+C61+C63+C66+C71+C75</f>
        <v>7488.51782</v>
      </c>
      <c r="D56" s="48">
        <f>C56/B56*100</f>
        <v>77.24524156003078</v>
      </c>
    </row>
    <row r="57" spans="1:4" ht="12.75">
      <c r="A57" s="60" t="s">
        <v>17</v>
      </c>
      <c r="B57" s="61">
        <f>B58+B59+B60</f>
        <v>3121.15045</v>
      </c>
      <c r="C57" s="61">
        <f>C58+C59+C60</f>
        <v>2581.7354</v>
      </c>
      <c r="D57" s="62">
        <f aca="true" t="shared" si="2" ref="D57:D76">C57/B57*100</f>
        <v>82.71742876092372</v>
      </c>
    </row>
    <row r="58" spans="1:4" ht="25.5">
      <c r="A58" s="69" t="s">
        <v>204</v>
      </c>
      <c r="B58" s="64">
        <v>2981.80714</v>
      </c>
      <c r="C58" s="64">
        <v>2473.68071</v>
      </c>
      <c r="D58" s="62">
        <f t="shared" si="2"/>
        <v>82.95911150041717</v>
      </c>
    </row>
    <row r="59" spans="1:4" ht="12.75">
      <c r="A59" s="69" t="s">
        <v>12</v>
      </c>
      <c r="B59" s="64">
        <v>5</v>
      </c>
      <c r="C59" s="64">
        <v>0</v>
      </c>
      <c r="D59" s="62">
        <f t="shared" si="2"/>
        <v>0</v>
      </c>
    </row>
    <row r="60" spans="1:4" ht="12.75">
      <c r="A60" s="70" t="s">
        <v>7</v>
      </c>
      <c r="B60" s="64">
        <v>134.34331</v>
      </c>
      <c r="C60" s="64">
        <v>108.05469</v>
      </c>
      <c r="D60" s="62">
        <f t="shared" si="2"/>
        <v>80.43176098608853</v>
      </c>
    </row>
    <row r="61" spans="1:4" ht="12.75">
      <c r="A61" s="60" t="s">
        <v>18</v>
      </c>
      <c r="B61" s="66">
        <f>B62</f>
        <v>273.6</v>
      </c>
      <c r="C61" s="66">
        <f>C62</f>
        <v>207.13276</v>
      </c>
      <c r="D61" s="62">
        <f t="shared" si="2"/>
        <v>75.70641812865496</v>
      </c>
    </row>
    <row r="62" spans="1:4" ht="12.75">
      <c r="A62" s="70" t="s">
        <v>5</v>
      </c>
      <c r="B62" s="64">
        <v>273.6</v>
      </c>
      <c r="C62" s="64">
        <v>207.13276</v>
      </c>
      <c r="D62" s="62">
        <f t="shared" si="2"/>
        <v>75.70641812865496</v>
      </c>
    </row>
    <row r="63" spans="1:4" ht="14.25" customHeight="1">
      <c r="A63" s="60" t="s">
        <v>47</v>
      </c>
      <c r="B63" s="66">
        <f>B64+B65</f>
        <v>37.1</v>
      </c>
      <c r="C63" s="66">
        <f>C64+C65</f>
        <v>0.1</v>
      </c>
      <c r="D63" s="62">
        <f t="shared" si="2"/>
        <v>0.2695417789757413</v>
      </c>
    </row>
    <row r="64" spans="1:4" ht="14.25" customHeight="1" hidden="1">
      <c r="A64" s="70" t="s">
        <v>206</v>
      </c>
      <c r="B64" s="64">
        <v>0</v>
      </c>
      <c r="C64" s="64">
        <v>0</v>
      </c>
      <c r="D64" s="62" t="e">
        <f t="shared" si="2"/>
        <v>#DIV/0!</v>
      </c>
    </row>
    <row r="65" spans="1:4" ht="14.25" customHeight="1">
      <c r="A65" s="70" t="s">
        <v>153</v>
      </c>
      <c r="B65" s="64">
        <v>37.1</v>
      </c>
      <c r="C65" s="64">
        <v>0.1</v>
      </c>
      <c r="D65" s="62">
        <f t="shared" si="2"/>
        <v>0.2695417789757413</v>
      </c>
    </row>
    <row r="66" spans="1:4" ht="15" customHeight="1">
      <c r="A66" s="60" t="s">
        <v>11</v>
      </c>
      <c r="B66" s="66">
        <f>B67+B68+B69+B70</f>
        <v>5113.2853700000005</v>
      </c>
      <c r="C66" s="66">
        <f>C67+C68+C69+C70</f>
        <v>3593.43755</v>
      </c>
      <c r="D66" s="62">
        <f t="shared" si="2"/>
        <v>70.2764913353545</v>
      </c>
    </row>
    <row r="67" spans="1:4" ht="12.75">
      <c r="A67" s="70" t="s">
        <v>71</v>
      </c>
      <c r="B67" s="64">
        <v>19</v>
      </c>
      <c r="C67" s="64">
        <v>19</v>
      </c>
      <c r="D67" s="62">
        <f t="shared" si="2"/>
        <v>100</v>
      </c>
    </row>
    <row r="68" spans="1:4" ht="12.75">
      <c r="A68" s="70" t="s">
        <v>50</v>
      </c>
      <c r="B68" s="64">
        <v>1319.16</v>
      </c>
      <c r="C68" s="64">
        <v>9</v>
      </c>
      <c r="D68" s="62">
        <f t="shared" si="2"/>
        <v>0.6822523423997089</v>
      </c>
    </row>
    <row r="69" spans="1:4" ht="12.75">
      <c r="A69" s="70" t="s">
        <v>28</v>
      </c>
      <c r="B69" s="64">
        <v>509.5</v>
      </c>
      <c r="C69" s="64">
        <v>299.81218</v>
      </c>
      <c r="D69" s="62">
        <f t="shared" si="2"/>
        <v>58.844392541707556</v>
      </c>
    </row>
    <row r="70" spans="1:4" ht="12.75">
      <c r="A70" s="70" t="s">
        <v>16</v>
      </c>
      <c r="B70" s="64">
        <v>3265.62537</v>
      </c>
      <c r="C70" s="64">
        <v>3265.62537</v>
      </c>
      <c r="D70" s="62">
        <f t="shared" si="2"/>
        <v>100</v>
      </c>
    </row>
    <row r="71" spans="1:4" ht="12.75">
      <c r="A71" s="60" t="s">
        <v>154</v>
      </c>
      <c r="B71" s="66">
        <f>B72+B73+B74</f>
        <v>514.01671</v>
      </c>
      <c r="C71" s="66">
        <f>C72+C73+C74</f>
        <v>473.10656</v>
      </c>
      <c r="D71" s="62">
        <f t="shared" si="2"/>
        <v>92.04108559038869</v>
      </c>
    </row>
    <row r="72" spans="1:4" ht="12.75">
      <c r="A72" s="70" t="s">
        <v>15</v>
      </c>
      <c r="B72" s="64">
        <v>88.46659</v>
      </c>
      <c r="C72" s="64">
        <v>73.92676</v>
      </c>
      <c r="D72" s="62">
        <f t="shared" si="2"/>
        <v>83.56460896706882</v>
      </c>
    </row>
    <row r="73" spans="1:4" ht="12.75">
      <c r="A73" s="59" t="s">
        <v>8</v>
      </c>
      <c r="B73" s="64">
        <v>0.1</v>
      </c>
      <c r="C73" s="64">
        <v>0</v>
      </c>
      <c r="D73" s="62">
        <f t="shared" si="2"/>
        <v>0</v>
      </c>
    </row>
    <row r="74" spans="1:4" ht="12.75">
      <c r="A74" s="70" t="s">
        <v>6</v>
      </c>
      <c r="B74" s="64">
        <v>425.45012</v>
      </c>
      <c r="C74" s="64">
        <v>399.1798</v>
      </c>
      <c r="D74" s="62">
        <f t="shared" si="2"/>
        <v>93.82528790919132</v>
      </c>
    </row>
    <row r="75" spans="1:4" ht="12.75">
      <c r="A75" s="60" t="s">
        <v>145</v>
      </c>
      <c r="B75" s="66">
        <f>B76</f>
        <v>635.31883</v>
      </c>
      <c r="C75" s="66">
        <f>C76</f>
        <v>633.00555</v>
      </c>
      <c r="D75" s="62">
        <f t="shared" si="2"/>
        <v>99.63588675626062</v>
      </c>
    </row>
    <row r="76" spans="1:4" ht="12.75">
      <c r="A76" s="70" t="s">
        <v>10</v>
      </c>
      <c r="B76" s="64">
        <v>635.31883</v>
      </c>
      <c r="C76" s="64">
        <v>633.00555</v>
      </c>
      <c r="D76" s="62">
        <f t="shared" si="2"/>
        <v>99.63588675626062</v>
      </c>
    </row>
    <row r="77" spans="1:4" ht="15">
      <c r="A77" s="4" t="s">
        <v>0</v>
      </c>
      <c r="B77" s="49">
        <f>B55-B56</f>
        <v>-170</v>
      </c>
      <c r="C77" s="49">
        <f>C55-C56</f>
        <v>285.98951000000034</v>
      </c>
      <c r="D77" s="55"/>
    </row>
    <row r="78" spans="1:4" ht="15">
      <c r="A78" s="3"/>
      <c r="B78" s="53"/>
      <c r="C78" s="53"/>
      <c r="D78" s="55"/>
    </row>
    <row r="79" spans="1:4" ht="15.75">
      <c r="A79" s="1" t="s">
        <v>196</v>
      </c>
      <c r="B79" s="1"/>
      <c r="C79" s="1"/>
      <c r="D79" s="56"/>
    </row>
    <row r="80" spans="1:4" ht="15.75">
      <c r="A80" s="1" t="s">
        <v>91</v>
      </c>
      <c r="B80" s="1"/>
      <c r="C80" s="1" t="s">
        <v>197</v>
      </c>
      <c r="D80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5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0"/>
  <sheetViews>
    <sheetView view="pageBreakPreview" zoomScale="120" zoomScaleNormal="90" zoomScaleSheetLayoutView="120" zoomScalePageLayoutView="0" workbookViewId="0" topLeftCell="A37">
      <pane xSplit="1" topLeftCell="B1" activePane="topRight" state="frozen"/>
      <selection pane="topLeft" activeCell="A1" sqref="A1"/>
      <selection pane="topRight" activeCell="D18" sqref="D18"/>
    </sheetView>
  </sheetViews>
  <sheetFormatPr defaultColWidth="9.00390625" defaultRowHeight="12.75"/>
  <cols>
    <col min="1" max="1" width="89.87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108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1.5">
      <c r="A5" s="30" t="s">
        <v>2</v>
      </c>
      <c r="B5" s="30" t="s">
        <v>157</v>
      </c>
      <c r="C5" s="2" t="s">
        <v>209</v>
      </c>
      <c r="D5" s="32" t="s">
        <v>3</v>
      </c>
    </row>
    <row r="6" spans="1:4" ht="9" customHeight="1">
      <c r="A6" s="13"/>
      <c r="B6" s="33"/>
      <c r="C6" s="33"/>
      <c r="D6" s="33"/>
    </row>
    <row r="7" spans="1:4" ht="14.25">
      <c r="A7" s="8" t="s">
        <v>19</v>
      </c>
      <c r="B7" s="9">
        <f>SUM(B8:B25)</f>
        <v>523</v>
      </c>
      <c r="C7" s="9">
        <f>SUM(C8:C25)</f>
        <v>821.08002</v>
      </c>
      <c r="D7" s="10">
        <f>C7/B7*100</f>
        <v>156.99426768642448</v>
      </c>
    </row>
    <row r="8" spans="1:4" ht="18.75" customHeight="1">
      <c r="A8" s="4" t="s">
        <v>37</v>
      </c>
      <c r="B8" s="11">
        <v>82</v>
      </c>
      <c r="C8" s="11">
        <v>101.52533</v>
      </c>
      <c r="D8" s="6">
        <f>C8/B8*100</f>
        <v>123.81137804878048</v>
      </c>
    </row>
    <row r="9" spans="1:4" ht="18.75" customHeight="1">
      <c r="A9" s="4" t="s">
        <v>39</v>
      </c>
      <c r="B9" s="11">
        <v>194</v>
      </c>
      <c r="C9" s="11">
        <v>186.59614</v>
      </c>
      <c r="D9" s="6">
        <f>C9/B9*100</f>
        <v>96.18357731958763</v>
      </c>
    </row>
    <row r="10" spans="1:4" ht="19.5" customHeight="1">
      <c r="A10" s="4" t="s">
        <v>40</v>
      </c>
      <c r="B10" s="11">
        <v>51</v>
      </c>
      <c r="C10" s="11">
        <v>45.19713</v>
      </c>
      <c r="D10" s="6">
        <f>C10/B10*100</f>
        <v>88.62182352941177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38">
        <v>0</v>
      </c>
      <c r="C12" s="11">
        <v>0.64989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7</v>
      </c>
      <c r="C14" s="11">
        <v>43.59845</v>
      </c>
      <c r="D14" s="6">
        <f>C14/B14*100</f>
        <v>622.835</v>
      </c>
    </row>
    <row r="15" spans="1:4" ht="63" customHeight="1">
      <c r="A15" s="12" t="s">
        <v>45</v>
      </c>
      <c r="B15" s="11">
        <v>124</v>
      </c>
      <c r="C15" s="11">
        <v>173.56229</v>
      </c>
      <c r="D15" s="6">
        <f>C15/B15*100</f>
        <v>139.96958870967742</v>
      </c>
    </row>
    <row r="16" spans="1:4" ht="39" customHeight="1" hidden="1">
      <c r="A16" s="12" t="s">
        <v>67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28.5" customHeight="1">
      <c r="A18" s="4" t="s">
        <v>46</v>
      </c>
      <c r="B18" s="11">
        <v>0</v>
      </c>
      <c r="C18" s="11">
        <v>204.95079</v>
      </c>
      <c r="D18" s="6">
        <v>0</v>
      </c>
    </row>
    <row r="19" spans="1:4" ht="0.75" customHeight="1">
      <c r="A19" s="4" t="s">
        <v>44</v>
      </c>
      <c r="B19" s="11"/>
      <c r="C19" s="11"/>
      <c r="D19" s="6"/>
    </row>
    <row r="20" spans="1:4" ht="28.5" customHeight="1" hidden="1">
      <c r="A20" s="4" t="s">
        <v>68</v>
      </c>
      <c r="B20" s="11">
        <v>0</v>
      </c>
      <c r="C20" s="11">
        <v>0</v>
      </c>
      <c r="D20" s="6">
        <v>0</v>
      </c>
    </row>
    <row r="21" spans="1:4" ht="21" customHeight="1" hidden="1">
      <c r="A21" s="4" t="s">
        <v>118</v>
      </c>
      <c r="B21" s="11">
        <v>0</v>
      </c>
      <c r="C21" s="11">
        <v>0</v>
      </c>
      <c r="D21" s="6">
        <v>0</v>
      </c>
    </row>
    <row r="22" spans="1:4" ht="34.5" customHeight="1" hidden="1">
      <c r="A22" s="4"/>
      <c r="B22" s="11"/>
      <c r="C22" s="11"/>
      <c r="D22" s="6"/>
    </row>
    <row r="23" spans="1:4" ht="51" customHeight="1" hidden="1">
      <c r="A23" s="37" t="s">
        <v>142</v>
      </c>
      <c r="B23" s="11">
        <v>0</v>
      </c>
      <c r="C23" s="11"/>
      <c r="D23" s="6">
        <v>0</v>
      </c>
    </row>
    <row r="24" spans="1:4" ht="60" customHeight="1">
      <c r="A24" s="37" t="s">
        <v>176</v>
      </c>
      <c r="B24" s="11">
        <v>40</v>
      </c>
      <c r="C24" s="11">
        <v>40</v>
      </c>
      <c r="D24" s="6">
        <f>C24/B24*100</f>
        <v>100</v>
      </c>
    </row>
    <row r="25" spans="1:4" ht="62.25" customHeight="1">
      <c r="A25" s="37" t="s">
        <v>177</v>
      </c>
      <c r="B25" s="11">
        <v>25</v>
      </c>
      <c r="C25" s="11">
        <v>25</v>
      </c>
      <c r="D25" s="6">
        <f>C25/B25*100</f>
        <v>100</v>
      </c>
    </row>
    <row r="26" spans="1:4" ht="16.5" customHeight="1">
      <c r="A26" s="8" t="s">
        <v>4</v>
      </c>
      <c r="B26" s="24">
        <f>B27+B28+B29+B30+B33+B34+B35+B36+B37+B38+B39+B40+B31+B32</f>
        <v>4866.739909999999</v>
      </c>
      <c r="C26" s="24">
        <f>C27+C29+C34+C35+C30+C33+C36+C28+C37+C38+C39+C40+C31</f>
        <v>3816.24692</v>
      </c>
      <c r="D26" s="10">
        <f>C26/B26*100</f>
        <v>78.41485245921022</v>
      </c>
    </row>
    <row r="27" spans="1:4" ht="30.75" customHeight="1">
      <c r="A27" s="39" t="s">
        <v>69</v>
      </c>
      <c r="B27" s="31">
        <v>1930.65</v>
      </c>
      <c r="C27" s="31">
        <v>1751.8</v>
      </c>
      <c r="D27" s="6">
        <f>C27/B27*100</f>
        <v>90.73628052728355</v>
      </c>
    </row>
    <row r="28" spans="1:4" ht="52.5" customHeight="1">
      <c r="A28" s="40" t="s">
        <v>136</v>
      </c>
      <c r="B28" s="31">
        <v>439.88</v>
      </c>
      <c r="C28" s="31">
        <v>439.88</v>
      </c>
      <c r="D28" s="6">
        <f aca="true" t="shared" si="0" ref="D28:D39">C28/B28*100</f>
        <v>100</v>
      </c>
    </row>
    <row r="29" spans="1:4" ht="48" customHeight="1">
      <c r="A29" s="4" t="s">
        <v>125</v>
      </c>
      <c r="B29" s="31">
        <v>138.6</v>
      </c>
      <c r="C29" s="31">
        <v>111.44201</v>
      </c>
      <c r="D29" s="6">
        <f t="shared" si="0"/>
        <v>80.40549062049061</v>
      </c>
    </row>
    <row r="30" spans="1:4" ht="33" customHeight="1">
      <c r="A30" s="22" t="s">
        <v>181</v>
      </c>
      <c r="B30" s="31">
        <v>564.10192</v>
      </c>
      <c r="C30" s="31">
        <v>564.10192</v>
      </c>
      <c r="D30" s="6">
        <f t="shared" si="0"/>
        <v>100</v>
      </c>
    </row>
    <row r="31" spans="1:4" ht="31.5" customHeight="1">
      <c r="A31" s="40" t="s">
        <v>184</v>
      </c>
      <c r="B31" s="31">
        <v>499.8</v>
      </c>
      <c r="C31" s="31">
        <v>499.8</v>
      </c>
      <c r="D31" s="6">
        <f t="shared" si="0"/>
        <v>100</v>
      </c>
    </row>
    <row r="32" spans="1:4" ht="69" customHeight="1">
      <c r="A32" s="40" t="s">
        <v>200</v>
      </c>
      <c r="B32" s="31">
        <v>427.985</v>
      </c>
      <c r="C32" s="31">
        <v>0</v>
      </c>
      <c r="D32" s="6">
        <f t="shared" si="0"/>
        <v>0</v>
      </c>
    </row>
    <row r="33" spans="1:4" ht="127.5" customHeight="1">
      <c r="A33" s="39" t="s">
        <v>128</v>
      </c>
      <c r="B33" s="31">
        <v>247.2</v>
      </c>
      <c r="C33" s="31">
        <v>119.9</v>
      </c>
      <c r="D33" s="6">
        <f t="shared" si="0"/>
        <v>48.503236245954696</v>
      </c>
    </row>
    <row r="34" spans="1:4" ht="76.5" customHeight="1" hidden="1">
      <c r="A34" s="39" t="s">
        <v>70</v>
      </c>
      <c r="B34" s="31"/>
      <c r="C34" s="31"/>
      <c r="D34" s="6" t="e">
        <f t="shared" si="0"/>
        <v>#DIV/0!</v>
      </c>
    </row>
    <row r="35" spans="1:4" ht="125.25" customHeight="1">
      <c r="A35" s="39" t="s">
        <v>178</v>
      </c>
      <c r="B35" s="31">
        <v>0.1</v>
      </c>
      <c r="C35" s="31">
        <v>0.1</v>
      </c>
      <c r="D35" s="6">
        <f t="shared" si="0"/>
        <v>100</v>
      </c>
    </row>
    <row r="36" spans="1:4" ht="108.75" customHeight="1" hidden="1">
      <c r="A36" s="39" t="s">
        <v>159</v>
      </c>
      <c r="B36" s="31">
        <v>0</v>
      </c>
      <c r="C36" s="31">
        <v>0</v>
      </c>
      <c r="D36" s="6" t="e">
        <f t="shared" si="0"/>
        <v>#DIV/0!</v>
      </c>
    </row>
    <row r="37" spans="1:4" ht="90" customHeight="1">
      <c r="A37" s="39" t="s">
        <v>131</v>
      </c>
      <c r="B37" s="31">
        <v>0</v>
      </c>
      <c r="C37" s="31">
        <v>0</v>
      </c>
      <c r="D37" s="6">
        <v>0</v>
      </c>
    </row>
    <row r="38" spans="1:4" ht="94.5" customHeight="1">
      <c r="A38" s="39" t="s">
        <v>132</v>
      </c>
      <c r="B38" s="31">
        <v>618.32299</v>
      </c>
      <c r="C38" s="31">
        <v>329.12299</v>
      </c>
      <c r="D38" s="6">
        <f t="shared" si="0"/>
        <v>53.228328126696375</v>
      </c>
    </row>
    <row r="39" spans="1:4" ht="93" customHeight="1">
      <c r="A39" s="4" t="s">
        <v>133</v>
      </c>
      <c r="B39" s="31">
        <v>0.1</v>
      </c>
      <c r="C39" s="31">
        <v>0.1</v>
      </c>
      <c r="D39" s="6">
        <f t="shared" si="0"/>
        <v>100</v>
      </c>
    </row>
    <row r="40" spans="1:4" ht="74.25" customHeight="1" hidden="1">
      <c r="A40" s="4" t="s">
        <v>189</v>
      </c>
      <c r="B40" s="31">
        <v>0</v>
      </c>
      <c r="C40" s="31">
        <v>0</v>
      </c>
      <c r="D40" s="6">
        <v>0</v>
      </c>
    </row>
    <row r="41" spans="1:4" ht="18" customHeight="1">
      <c r="A41" s="8" t="s">
        <v>1</v>
      </c>
      <c r="B41" s="9">
        <f>B26+B7</f>
        <v>5389.739909999999</v>
      </c>
      <c r="C41" s="9">
        <f>C26+C7</f>
        <v>4637.32694</v>
      </c>
      <c r="D41" s="9">
        <f aca="true" t="shared" si="1" ref="D41:D63">C41/B41*100</f>
        <v>86.03990206273238</v>
      </c>
    </row>
    <row r="42" spans="1:4" ht="14.25">
      <c r="A42" s="8" t="s">
        <v>152</v>
      </c>
      <c r="B42" s="54">
        <f>B43+B48+B50+B52+B57+B62</f>
        <v>5729.739909999999</v>
      </c>
      <c r="C42" s="54">
        <f>C43+C48+C50+C52+C57+C62</f>
        <v>4541.16885</v>
      </c>
      <c r="D42" s="47">
        <f t="shared" si="1"/>
        <v>79.25610797925383</v>
      </c>
    </row>
    <row r="43" spans="1:4" ht="12.75">
      <c r="A43" s="60" t="s">
        <v>17</v>
      </c>
      <c r="B43" s="66">
        <f>B44+B47+B46+B45</f>
        <v>1847.78099</v>
      </c>
      <c r="C43" s="66">
        <f>C44+C46+C47+C45</f>
        <v>1527.0243</v>
      </c>
      <c r="D43" s="61">
        <f t="shared" si="1"/>
        <v>82.64097900476831</v>
      </c>
    </row>
    <row r="44" spans="1:4" ht="25.5">
      <c r="A44" s="69" t="s">
        <v>204</v>
      </c>
      <c r="B44" s="64">
        <v>1725.22299</v>
      </c>
      <c r="C44" s="64">
        <v>1440.73907</v>
      </c>
      <c r="D44" s="61">
        <f t="shared" si="1"/>
        <v>83.51031016576009</v>
      </c>
    </row>
    <row r="45" spans="1:4" ht="12.75" hidden="1">
      <c r="A45" s="71" t="s">
        <v>29</v>
      </c>
      <c r="B45" s="64"/>
      <c r="C45" s="64"/>
      <c r="D45" s="61" t="e">
        <f t="shared" si="1"/>
        <v>#DIV/0!</v>
      </c>
    </row>
    <row r="46" spans="1:4" ht="12.75">
      <c r="A46" s="69" t="s">
        <v>12</v>
      </c>
      <c r="B46" s="64">
        <v>2</v>
      </c>
      <c r="C46" s="64">
        <v>0</v>
      </c>
      <c r="D46" s="61">
        <f t="shared" si="1"/>
        <v>0</v>
      </c>
    </row>
    <row r="47" spans="1:4" ht="12.75">
      <c r="A47" s="70" t="s">
        <v>7</v>
      </c>
      <c r="B47" s="64">
        <v>120.558</v>
      </c>
      <c r="C47" s="64">
        <v>86.28523</v>
      </c>
      <c r="D47" s="61">
        <f t="shared" si="1"/>
        <v>71.57155062293667</v>
      </c>
    </row>
    <row r="48" spans="1:4" ht="12.75">
      <c r="A48" s="60" t="s">
        <v>18</v>
      </c>
      <c r="B48" s="66">
        <f>B49</f>
        <v>138.6</v>
      </c>
      <c r="C48" s="66">
        <f>C49</f>
        <v>111.44201</v>
      </c>
      <c r="D48" s="61">
        <f t="shared" si="1"/>
        <v>80.40549062049061</v>
      </c>
    </row>
    <row r="49" spans="1:4" ht="12.75">
      <c r="A49" s="70" t="s">
        <v>5</v>
      </c>
      <c r="B49" s="64">
        <v>138.6</v>
      </c>
      <c r="C49" s="64">
        <v>111.44201</v>
      </c>
      <c r="D49" s="61">
        <f t="shared" si="1"/>
        <v>80.40549062049061</v>
      </c>
    </row>
    <row r="50" spans="1:4" ht="12.75">
      <c r="A50" s="60" t="s">
        <v>47</v>
      </c>
      <c r="B50" s="66">
        <f>B51</f>
        <v>1.27</v>
      </c>
      <c r="C50" s="66">
        <f>C51</f>
        <v>1.27</v>
      </c>
      <c r="D50" s="61">
        <f t="shared" si="1"/>
        <v>100</v>
      </c>
    </row>
    <row r="51" spans="1:4" ht="25.5">
      <c r="A51" s="70" t="s">
        <v>153</v>
      </c>
      <c r="B51" s="64">
        <v>1.27</v>
      </c>
      <c r="C51" s="64">
        <v>1.27</v>
      </c>
      <c r="D51" s="61">
        <f t="shared" si="1"/>
        <v>100</v>
      </c>
    </row>
    <row r="52" spans="1:4" ht="12.75">
      <c r="A52" s="60" t="s">
        <v>11</v>
      </c>
      <c r="B52" s="66">
        <f>B55+B56+B54+B53</f>
        <v>2824.9729499999994</v>
      </c>
      <c r="C52" s="66">
        <f>C55+C56+C54+C53</f>
        <v>2247.45295</v>
      </c>
      <c r="D52" s="61">
        <f t="shared" si="1"/>
        <v>79.55661840939044</v>
      </c>
    </row>
    <row r="53" spans="1:4" ht="0.75" customHeight="1">
      <c r="A53" s="72" t="s">
        <v>71</v>
      </c>
      <c r="B53" s="64">
        <v>0</v>
      </c>
      <c r="C53" s="64">
        <v>0</v>
      </c>
      <c r="D53" s="61" t="e">
        <f t="shared" si="1"/>
        <v>#DIV/0!</v>
      </c>
    </row>
    <row r="54" spans="1:4" ht="12.75">
      <c r="A54" s="70" t="s">
        <v>58</v>
      </c>
      <c r="B54" s="64">
        <v>436.72</v>
      </c>
      <c r="C54" s="64">
        <v>0</v>
      </c>
      <c r="D54" s="61">
        <f t="shared" si="1"/>
        <v>0</v>
      </c>
    </row>
    <row r="55" spans="1:4" ht="12.75">
      <c r="A55" s="70" t="s">
        <v>28</v>
      </c>
      <c r="B55" s="64">
        <v>247.2</v>
      </c>
      <c r="C55" s="64">
        <v>119.9</v>
      </c>
      <c r="D55" s="61">
        <f t="shared" si="1"/>
        <v>48.503236245954696</v>
      </c>
    </row>
    <row r="56" spans="1:4" ht="12.75">
      <c r="A56" s="70" t="s">
        <v>16</v>
      </c>
      <c r="B56" s="64">
        <v>2141.05295</v>
      </c>
      <c r="C56" s="64">
        <v>2127.55295</v>
      </c>
      <c r="D56" s="61">
        <f t="shared" si="1"/>
        <v>99.36946912032232</v>
      </c>
    </row>
    <row r="57" spans="1:4" ht="12.75">
      <c r="A57" s="60" t="s">
        <v>154</v>
      </c>
      <c r="B57" s="66">
        <f>B59+B60+B61</f>
        <v>716.8659700000001</v>
      </c>
      <c r="C57" s="66">
        <f>C59+C60+C61</f>
        <v>464.49917</v>
      </c>
      <c r="D57" s="61">
        <f t="shared" si="1"/>
        <v>64.79581810809069</v>
      </c>
    </row>
    <row r="58" spans="1:4" ht="29.25" customHeight="1" hidden="1">
      <c r="A58" s="70" t="s">
        <v>51</v>
      </c>
      <c r="B58" s="64"/>
      <c r="C58" s="64"/>
      <c r="D58" s="61" t="e">
        <f t="shared" si="1"/>
        <v>#DIV/0!</v>
      </c>
    </row>
    <row r="59" spans="1:4" ht="14.25" customHeight="1">
      <c r="A59" s="59" t="s">
        <v>52</v>
      </c>
      <c r="B59" s="64">
        <v>532.6</v>
      </c>
      <c r="C59" s="64">
        <v>322.46285</v>
      </c>
      <c r="D59" s="61">
        <f t="shared" si="1"/>
        <v>60.54503379647015</v>
      </c>
    </row>
    <row r="60" spans="1:4" ht="14.25" customHeight="1">
      <c r="A60" s="59" t="s">
        <v>48</v>
      </c>
      <c r="B60" s="64">
        <v>0.1</v>
      </c>
      <c r="C60" s="64">
        <v>0</v>
      </c>
      <c r="D60" s="61">
        <f t="shared" si="1"/>
        <v>0</v>
      </c>
    </row>
    <row r="61" spans="1:4" ht="12.75">
      <c r="A61" s="70" t="s">
        <v>6</v>
      </c>
      <c r="B61" s="64">
        <v>184.16597</v>
      </c>
      <c r="C61" s="64">
        <v>142.03632</v>
      </c>
      <c r="D61" s="61">
        <f t="shared" si="1"/>
        <v>77.12408541056743</v>
      </c>
    </row>
    <row r="62" spans="1:4" ht="12.75">
      <c r="A62" s="60" t="s">
        <v>145</v>
      </c>
      <c r="B62" s="66">
        <f>B63</f>
        <v>200.25</v>
      </c>
      <c r="C62" s="66">
        <f>C63</f>
        <v>189.48042</v>
      </c>
      <c r="D62" s="61">
        <f t="shared" si="1"/>
        <v>94.62193258426966</v>
      </c>
    </row>
    <row r="63" spans="1:4" ht="12.75">
      <c r="A63" s="70" t="s">
        <v>10</v>
      </c>
      <c r="B63" s="64">
        <v>200.25</v>
      </c>
      <c r="C63" s="64">
        <v>189.48042</v>
      </c>
      <c r="D63" s="61">
        <f t="shared" si="1"/>
        <v>94.62193258426966</v>
      </c>
    </row>
    <row r="64" spans="1:4" ht="16.5" customHeight="1">
      <c r="A64" s="4" t="s">
        <v>0</v>
      </c>
      <c r="B64" s="49">
        <f>B41-B42</f>
        <v>-340</v>
      </c>
      <c r="C64" s="49">
        <f>C41-C42</f>
        <v>96.1580899999999</v>
      </c>
      <c r="D64" s="53"/>
    </row>
    <row r="65" spans="1:4" ht="9" customHeight="1">
      <c r="A65" s="4"/>
      <c r="B65" s="57"/>
      <c r="C65" s="57"/>
      <c r="D65" s="57"/>
    </row>
    <row r="66" spans="1:4" ht="12" customHeight="1">
      <c r="A66" s="4"/>
      <c r="B66" s="34"/>
      <c r="C66" s="34"/>
      <c r="D66" s="34"/>
    </row>
    <row r="67" spans="1:4" ht="14.25" customHeight="1">
      <c r="A67" s="1" t="s">
        <v>196</v>
      </c>
      <c r="B67" s="1"/>
      <c r="C67" s="1"/>
      <c r="D67" s="1"/>
    </row>
    <row r="68" spans="1:4" ht="14.25" customHeight="1">
      <c r="A68" s="1" t="s">
        <v>91</v>
      </c>
      <c r="B68" s="1"/>
      <c r="C68" s="1" t="s">
        <v>197</v>
      </c>
      <c r="D68" s="1"/>
    </row>
    <row r="69" spans="1:5" ht="14.25" customHeight="1">
      <c r="A69" s="1"/>
      <c r="B69" s="1"/>
      <c r="C69" s="1"/>
      <c r="D69" s="1"/>
      <c r="E69" s="1"/>
    </row>
    <row r="70" spans="1:4" ht="15.75">
      <c r="A70" s="3"/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4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1"/>
  <sheetViews>
    <sheetView view="pageBreakPreview" zoomScale="89" zoomScaleSheetLayoutView="89" zoomScalePageLayoutView="0" workbookViewId="0" topLeftCell="A33">
      <pane xSplit="1" topLeftCell="B1" activePane="topRight" state="frozen"/>
      <selection pane="topLeft" activeCell="A1" sqref="A1"/>
      <selection pane="topRight" activeCell="C41" sqref="C41"/>
    </sheetView>
  </sheetViews>
  <sheetFormatPr defaultColWidth="9.00390625" defaultRowHeight="12.75"/>
  <cols>
    <col min="1" max="1" width="92.7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109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6.75" customHeight="1">
      <c r="A5" s="30" t="s">
        <v>2</v>
      </c>
      <c r="B5" s="30" t="s">
        <v>157</v>
      </c>
      <c r="C5" s="2" t="s">
        <v>209</v>
      </c>
      <c r="D5" s="42" t="s">
        <v>3</v>
      </c>
    </row>
    <row r="6" spans="1:4" ht="25.5" customHeight="1" hidden="1">
      <c r="A6" s="13"/>
      <c r="B6" s="33"/>
      <c r="C6" s="33"/>
      <c r="D6" s="33"/>
    </row>
    <row r="7" spans="1:4" ht="21.75" customHeight="1">
      <c r="A7" s="8" t="s">
        <v>53</v>
      </c>
      <c r="B7" s="9">
        <f>SUM(B8:B21)</f>
        <v>3381.0353</v>
      </c>
      <c r="C7" s="9">
        <f>SUM(C8:C21)</f>
        <v>3134.2565</v>
      </c>
      <c r="D7" s="10">
        <f aca="true" t="shared" si="0" ref="D7:D13">C7/B7*100</f>
        <v>92.70108774078756</v>
      </c>
    </row>
    <row r="8" spans="1:4" ht="18.75" customHeight="1">
      <c r="A8" s="4" t="s">
        <v>37</v>
      </c>
      <c r="B8" s="11">
        <v>501.7</v>
      </c>
      <c r="C8" s="38">
        <v>563.38088</v>
      </c>
      <c r="D8" s="6">
        <f t="shared" si="0"/>
        <v>112.29437512457645</v>
      </c>
    </row>
    <row r="9" spans="1:4" ht="18.75" customHeight="1">
      <c r="A9" s="4" t="s">
        <v>38</v>
      </c>
      <c r="B9" s="11">
        <v>153</v>
      </c>
      <c r="C9" s="38">
        <v>139.12529</v>
      </c>
      <c r="D9" s="6">
        <f t="shared" si="0"/>
        <v>90.93156209150327</v>
      </c>
    </row>
    <row r="10" spans="1:4" ht="18.75" customHeight="1">
      <c r="A10" s="4" t="s">
        <v>39</v>
      </c>
      <c r="B10" s="11">
        <v>210</v>
      </c>
      <c r="C10" s="11">
        <v>273.70023</v>
      </c>
      <c r="D10" s="6">
        <f t="shared" si="0"/>
        <v>130.33344285714287</v>
      </c>
    </row>
    <row r="11" spans="1:4" ht="21" customHeight="1">
      <c r="A11" s="4" t="s">
        <v>40</v>
      </c>
      <c r="B11" s="11">
        <v>472</v>
      </c>
      <c r="C11" s="11">
        <v>439.15793</v>
      </c>
      <c r="D11" s="6">
        <f t="shared" si="0"/>
        <v>93.04193432203391</v>
      </c>
    </row>
    <row r="12" spans="1:4" ht="0.75" customHeight="1" hidden="1">
      <c r="A12" s="4" t="s">
        <v>41</v>
      </c>
      <c r="B12" s="11">
        <v>0</v>
      </c>
      <c r="C12" s="11">
        <v>0</v>
      </c>
      <c r="D12" s="6"/>
    </row>
    <row r="13" spans="1:4" ht="30.75" customHeight="1">
      <c r="A13" s="4" t="s">
        <v>23</v>
      </c>
      <c r="B13" s="11">
        <v>1634</v>
      </c>
      <c r="C13" s="38">
        <v>1293.39489</v>
      </c>
      <c r="D13" s="6">
        <f t="shared" si="0"/>
        <v>79.15513402692778</v>
      </c>
    </row>
    <row r="14" spans="1:4" ht="41.25" customHeight="1" hidden="1">
      <c r="A14" s="4" t="s">
        <v>42</v>
      </c>
      <c r="B14" s="11">
        <v>0</v>
      </c>
      <c r="C14" s="38">
        <v>0</v>
      </c>
      <c r="D14" s="6">
        <v>0</v>
      </c>
    </row>
    <row r="15" spans="1:4" ht="21" customHeight="1">
      <c r="A15" s="4" t="s">
        <v>43</v>
      </c>
      <c r="B15" s="11">
        <v>95</v>
      </c>
      <c r="C15" s="11">
        <v>100.25281</v>
      </c>
      <c r="D15" s="6">
        <f aca="true" t="shared" si="1" ref="D15:D25">C15/B15*100</f>
        <v>105.52927368421052</v>
      </c>
    </row>
    <row r="16" spans="1:4" ht="63" customHeight="1">
      <c r="A16" s="12" t="s">
        <v>45</v>
      </c>
      <c r="B16" s="11">
        <v>108</v>
      </c>
      <c r="C16" s="11">
        <v>111.90917</v>
      </c>
      <c r="D16" s="6">
        <f t="shared" si="1"/>
        <v>103.61960185185185</v>
      </c>
    </row>
    <row r="17" spans="1:4" ht="36.75" customHeight="1" hidden="1">
      <c r="A17" s="4" t="s">
        <v>49</v>
      </c>
      <c r="B17" s="11"/>
      <c r="C17" s="11"/>
      <c r="D17" s="6" t="e">
        <f t="shared" si="1"/>
        <v>#DIV/0!</v>
      </c>
    </row>
    <row r="18" spans="1:4" ht="69" customHeight="1" hidden="1">
      <c r="A18" s="43" t="s">
        <v>98</v>
      </c>
      <c r="B18" s="11">
        <v>0</v>
      </c>
      <c r="C18" s="11">
        <v>0</v>
      </c>
      <c r="D18" s="6">
        <v>0</v>
      </c>
    </row>
    <row r="19" spans="1:4" ht="30.75" customHeight="1" hidden="1">
      <c r="A19" s="43" t="s">
        <v>140</v>
      </c>
      <c r="B19" s="11">
        <v>0</v>
      </c>
      <c r="C19" s="11">
        <v>0</v>
      </c>
      <c r="D19" s="6">
        <v>0</v>
      </c>
    </row>
    <row r="20" spans="1:4" ht="80.25" customHeight="1">
      <c r="A20" s="43" t="s">
        <v>190</v>
      </c>
      <c r="B20" s="11">
        <v>130</v>
      </c>
      <c r="C20" s="11">
        <v>135</v>
      </c>
      <c r="D20" s="6">
        <f t="shared" si="1"/>
        <v>103.84615384615385</v>
      </c>
    </row>
    <row r="21" spans="1:4" ht="78.75" customHeight="1">
      <c r="A21" s="43" t="s">
        <v>191</v>
      </c>
      <c r="B21" s="11">
        <v>77.3353</v>
      </c>
      <c r="C21" s="11">
        <v>78.3353</v>
      </c>
      <c r="D21" s="6">
        <f t="shared" si="1"/>
        <v>101.29307056415375</v>
      </c>
    </row>
    <row r="22" spans="1:4" ht="16.5" customHeight="1">
      <c r="A22" s="8" t="s">
        <v>4</v>
      </c>
      <c r="B22" s="24">
        <f>B23+B24+B27+B28+B33+B35+B36+B37+B38+B39+B40+B29+B31+B30+B32</f>
        <v>9808.25604</v>
      </c>
      <c r="C22" s="24">
        <f>C23+C24+C27+C28+C33+C35+C36+C37+C38+C39+C40+C29+C30+C31</f>
        <v>8054.584880000001</v>
      </c>
      <c r="D22" s="10">
        <f t="shared" si="1"/>
        <v>82.12045900057888</v>
      </c>
    </row>
    <row r="23" spans="1:4" ht="37.5" customHeight="1">
      <c r="A23" s="39" t="s">
        <v>69</v>
      </c>
      <c r="B23" s="31">
        <v>809.69152</v>
      </c>
      <c r="C23" s="31">
        <v>809.69152</v>
      </c>
      <c r="D23" s="6">
        <f t="shared" si="1"/>
        <v>100</v>
      </c>
    </row>
    <row r="24" spans="1:4" ht="47.25" customHeight="1">
      <c r="A24" s="4" t="s">
        <v>125</v>
      </c>
      <c r="B24" s="31">
        <v>273.6</v>
      </c>
      <c r="C24" s="31">
        <v>235.42633</v>
      </c>
      <c r="D24" s="6">
        <f t="shared" si="1"/>
        <v>86.04763523391813</v>
      </c>
    </row>
    <row r="25" spans="1:4" ht="88.5" customHeight="1" hidden="1">
      <c r="A25" s="22" t="s">
        <v>74</v>
      </c>
      <c r="B25" s="31"/>
      <c r="C25" s="31"/>
      <c r="D25" s="6" t="e">
        <f t="shared" si="1"/>
        <v>#DIV/0!</v>
      </c>
    </row>
    <row r="26" spans="1:4" ht="44.25" customHeight="1" hidden="1">
      <c r="A26" s="40"/>
      <c r="B26" s="31"/>
      <c r="C26" s="31"/>
      <c r="D26" s="6"/>
    </row>
    <row r="27" spans="1:4" ht="32.25" customHeight="1">
      <c r="A27" s="40" t="s">
        <v>61</v>
      </c>
      <c r="B27" s="31">
        <v>987.06973</v>
      </c>
      <c r="C27" s="31">
        <v>987.06973</v>
      </c>
      <c r="D27" s="6">
        <f aca="true" t="shared" si="2" ref="D27:D63">C27/B27*100</f>
        <v>100</v>
      </c>
    </row>
    <row r="28" spans="1:4" ht="0.75" customHeight="1">
      <c r="A28" s="40" t="s">
        <v>99</v>
      </c>
      <c r="B28" s="31">
        <v>0</v>
      </c>
      <c r="C28" s="31">
        <v>0</v>
      </c>
      <c r="D28" s="6" t="e">
        <f t="shared" si="2"/>
        <v>#DIV/0!</v>
      </c>
    </row>
    <row r="29" spans="1:4" ht="39.75" customHeight="1">
      <c r="A29" s="40" t="s">
        <v>135</v>
      </c>
      <c r="B29" s="31">
        <v>2000</v>
      </c>
      <c r="C29" s="31">
        <v>2000</v>
      </c>
      <c r="D29" s="6">
        <v>100</v>
      </c>
    </row>
    <row r="30" spans="1:4" ht="51" customHeight="1">
      <c r="A30" s="40" t="s">
        <v>187</v>
      </c>
      <c r="B30" s="31">
        <v>800.48</v>
      </c>
      <c r="C30" s="31">
        <v>800.45538</v>
      </c>
      <c r="D30" s="6">
        <f t="shared" si="2"/>
        <v>99.99692434539276</v>
      </c>
    </row>
    <row r="31" spans="1:4" ht="36" customHeight="1">
      <c r="A31" s="40" t="s">
        <v>184</v>
      </c>
      <c r="B31" s="31">
        <v>480.2</v>
      </c>
      <c r="C31" s="31">
        <v>480.2</v>
      </c>
      <c r="D31" s="6">
        <f t="shared" si="2"/>
        <v>100</v>
      </c>
    </row>
    <row r="32" spans="1:4" ht="50.25" customHeight="1">
      <c r="A32" s="40" t="s">
        <v>200</v>
      </c>
      <c r="B32" s="31">
        <v>855.97</v>
      </c>
      <c r="C32" s="31">
        <v>0</v>
      </c>
      <c r="D32" s="6">
        <f t="shared" si="2"/>
        <v>0</v>
      </c>
    </row>
    <row r="33" spans="1:4" ht="109.5" customHeight="1">
      <c r="A33" s="39" t="s">
        <v>128</v>
      </c>
      <c r="B33" s="31">
        <v>312.8</v>
      </c>
      <c r="C33" s="31">
        <v>189.3</v>
      </c>
      <c r="D33" s="6">
        <f t="shared" si="2"/>
        <v>60.51790281329923</v>
      </c>
    </row>
    <row r="34" spans="1:4" ht="0.75" customHeight="1" hidden="1">
      <c r="A34" s="39" t="s">
        <v>70</v>
      </c>
      <c r="B34" s="31"/>
      <c r="C34" s="31">
        <v>0</v>
      </c>
      <c r="D34" s="6" t="e">
        <f t="shared" si="2"/>
        <v>#DIV/0!</v>
      </c>
    </row>
    <row r="35" spans="1:4" ht="111" customHeight="1">
      <c r="A35" s="39" t="s">
        <v>158</v>
      </c>
      <c r="B35" s="31">
        <v>71.486</v>
      </c>
      <c r="C35" s="31">
        <v>0</v>
      </c>
      <c r="D35" s="6">
        <f t="shared" si="2"/>
        <v>0</v>
      </c>
    </row>
    <row r="36" spans="1:4" ht="113.25" customHeight="1" hidden="1">
      <c r="A36" s="39" t="s">
        <v>159</v>
      </c>
      <c r="B36" s="31">
        <v>0</v>
      </c>
      <c r="C36" s="31">
        <v>0</v>
      </c>
      <c r="D36" s="6">
        <v>0</v>
      </c>
    </row>
    <row r="37" spans="1:4" ht="99" customHeight="1">
      <c r="A37" s="39" t="s">
        <v>131</v>
      </c>
      <c r="B37" s="31">
        <v>1486.11633</v>
      </c>
      <c r="C37" s="31">
        <v>1486.11633</v>
      </c>
      <c r="D37" s="6">
        <f t="shared" si="2"/>
        <v>100</v>
      </c>
    </row>
    <row r="38" spans="1:4" ht="76.5" customHeight="1">
      <c r="A38" s="39" t="s">
        <v>132</v>
      </c>
      <c r="B38" s="31">
        <v>1730.74246</v>
      </c>
      <c r="C38" s="31">
        <v>1101.74246</v>
      </c>
      <c r="D38" s="6">
        <f t="shared" si="2"/>
        <v>63.65721564374171</v>
      </c>
    </row>
    <row r="39" spans="1:4" ht="92.25" customHeight="1">
      <c r="A39" s="4" t="s">
        <v>133</v>
      </c>
      <c r="B39" s="31">
        <v>0.1</v>
      </c>
      <c r="C39" s="31">
        <v>0.1</v>
      </c>
      <c r="D39" s="6">
        <f t="shared" si="2"/>
        <v>100</v>
      </c>
    </row>
    <row r="40" spans="1:4" ht="63" customHeight="1">
      <c r="A40" s="4" t="s">
        <v>189</v>
      </c>
      <c r="B40" s="31">
        <v>0</v>
      </c>
      <c r="C40" s="31">
        <v>-35.51687</v>
      </c>
      <c r="D40" s="6">
        <v>0</v>
      </c>
    </row>
    <row r="41" spans="1:4" ht="18" customHeight="1">
      <c r="A41" s="8" t="s">
        <v>1</v>
      </c>
      <c r="B41" s="9">
        <f>B22+B7</f>
        <v>13189.29134</v>
      </c>
      <c r="C41" s="9">
        <f>C22+C7</f>
        <v>11188.841380000002</v>
      </c>
      <c r="D41" s="10">
        <f t="shared" si="2"/>
        <v>84.83277146260993</v>
      </c>
    </row>
    <row r="42" spans="1:4" ht="14.25">
      <c r="A42" s="8" t="s">
        <v>152</v>
      </c>
      <c r="B42" s="47">
        <f>B44+B48+B50+B53+B58+B62</f>
        <v>13615.266720000001</v>
      </c>
      <c r="C42" s="47">
        <f>C44+C48+C50+C53+C58+C62</f>
        <v>11485.364220000001</v>
      </c>
      <c r="D42" s="10">
        <f t="shared" si="2"/>
        <v>84.35651284839464</v>
      </c>
    </row>
    <row r="43" spans="1:4" ht="16.5" customHeight="1" hidden="1">
      <c r="A43" s="8"/>
      <c r="B43" s="53"/>
      <c r="C43" s="53"/>
      <c r="D43" s="10" t="e">
        <f t="shared" si="2"/>
        <v>#DIV/0!</v>
      </c>
    </row>
    <row r="44" spans="1:4" ht="12.75">
      <c r="A44" s="60" t="s">
        <v>17</v>
      </c>
      <c r="B44" s="61">
        <f>B45+B46+B47</f>
        <v>2568.90638</v>
      </c>
      <c r="C44" s="61">
        <f>C45+C46+C47</f>
        <v>2347.28403</v>
      </c>
      <c r="D44" s="73">
        <f t="shared" si="2"/>
        <v>91.37289113665558</v>
      </c>
    </row>
    <row r="45" spans="1:4" ht="38.25">
      <c r="A45" s="71" t="s">
        <v>205</v>
      </c>
      <c r="B45" s="64">
        <v>2451.55399</v>
      </c>
      <c r="C45" s="64">
        <v>2256.80721</v>
      </c>
      <c r="D45" s="73">
        <f t="shared" si="2"/>
        <v>92.05619044922605</v>
      </c>
    </row>
    <row r="46" spans="1:4" ht="13.5" customHeight="1">
      <c r="A46" s="69" t="s">
        <v>12</v>
      </c>
      <c r="B46" s="64">
        <v>5</v>
      </c>
      <c r="C46" s="64">
        <v>0</v>
      </c>
      <c r="D46" s="73">
        <f t="shared" si="2"/>
        <v>0</v>
      </c>
    </row>
    <row r="47" spans="1:4" ht="13.5" customHeight="1">
      <c r="A47" s="70" t="s">
        <v>7</v>
      </c>
      <c r="B47" s="64">
        <v>112.35239</v>
      </c>
      <c r="C47" s="64">
        <v>90.47682</v>
      </c>
      <c r="D47" s="73">
        <f t="shared" si="2"/>
        <v>80.52950186462434</v>
      </c>
    </row>
    <row r="48" spans="1:4" ht="12.75">
      <c r="A48" s="60" t="s">
        <v>18</v>
      </c>
      <c r="B48" s="66">
        <f>B49</f>
        <v>273.6</v>
      </c>
      <c r="C48" s="66">
        <f>C49</f>
        <v>235.42633</v>
      </c>
      <c r="D48" s="73">
        <f t="shared" si="2"/>
        <v>86.04763523391813</v>
      </c>
    </row>
    <row r="49" spans="1:4" ht="12.75">
      <c r="A49" s="70" t="s">
        <v>5</v>
      </c>
      <c r="B49" s="64">
        <v>273.6</v>
      </c>
      <c r="C49" s="64">
        <v>235.42633</v>
      </c>
      <c r="D49" s="73">
        <f t="shared" si="2"/>
        <v>86.04763523391813</v>
      </c>
    </row>
    <row r="50" spans="1:4" ht="12.75">
      <c r="A50" s="60" t="s">
        <v>47</v>
      </c>
      <c r="B50" s="66">
        <f>B51+B52</f>
        <v>0.515</v>
      </c>
      <c r="C50" s="66">
        <f>C51+C52</f>
        <v>0.515</v>
      </c>
      <c r="D50" s="73">
        <f t="shared" si="2"/>
        <v>100</v>
      </c>
    </row>
    <row r="51" spans="1:4" ht="12.75" hidden="1">
      <c r="A51" s="70" t="s">
        <v>206</v>
      </c>
      <c r="B51" s="64"/>
      <c r="C51" s="64"/>
      <c r="D51" s="73" t="e">
        <f t="shared" si="2"/>
        <v>#DIV/0!</v>
      </c>
    </row>
    <row r="52" spans="1:4" ht="25.5">
      <c r="A52" s="70" t="s">
        <v>153</v>
      </c>
      <c r="B52" s="64">
        <v>0.515</v>
      </c>
      <c r="C52" s="64">
        <v>0.515</v>
      </c>
      <c r="D52" s="73">
        <f t="shared" si="2"/>
        <v>100</v>
      </c>
    </row>
    <row r="53" spans="1:4" ht="12.75">
      <c r="A53" s="60" t="s">
        <v>11</v>
      </c>
      <c r="B53" s="66">
        <f>B54+B56+B57+B55</f>
        <v>6581.147010000001</v>
      </c>
      <c r="C53" s="66">
        <f>C54+C56+C57+C55</f>
        <v>5587.20163</v>
      </c>
      <c r="D53" s="73">
        <f t="shared" si="2"/>
        <v>84.89707981770187</v>
      </c>
    </row>
    <row r="54" spans="1:4" ht="0.75" customHeight="1">
      <c r="A54" s="70" t="s">
        <v>71</v>
      </c>
      <c r="B54" s="64">
        <v>0</v>
      </c>
      <c r="C54" s="64">
        <v>0</v>
      </c>
      <c r="D54" s="73" t="e">
        <f t="shared" si="2"/>
        <v>#DIV/0!</v>
      </c>
    </row>
    <row r="55" spans="1:4" ht="12.75">
      <c r="A55" s="70" t="s">
        <v>50</v>
      </c>
      <c r="B55" s="64">
        <v>882.44</v>
      </c>
      <c r="C55" s="64">
        <v>9</v>
      </c>
      <c r="D55" s="73">
        <f t="shared" si="2"/>
        <v>1.0198993699288335</v>
      </c>
    </row>
    <row r="56" spans="1:4" ht="12.75">
      <c r="A56" s="70" t="s">
        <v>28</v>
      </c>
      <c r="B56" s="64">
        <v>3798.91633</v>
      </c>
      <c r="C56" s="64">
        <v>3678.41633</v>
      </c>
      <c r="D56" s="73">
        <f t="shared" si="2"/>
        <v>96.82804280135329</v>
      </c>
    </row>
    <row r="57" spans="1:4" ht="12.75">
      <c r="A57" s="70" t="s">
        <v>16</v>
      </c>
      <c r="B57" s="64">
        <v>1899.79068</v>
      </c>
      <c r="C57" s="64">
        <v>1899.7853</v>
      </c>
      <c r="D57" s="73">
        <f t="shared" si="2"/>
        <v>99.99971681090678</v>
      </c>
    </row>
    <row r="58" spans="1:4" ht="12.75">
      <c r="A58" s="60" t="s">
        <v>72</v>
      </c>
      <c r="B58" s="66">
        <f>B59+B60+B61</f>
        <v>4000.89833</v>
      </c>
      <c r="C58" s="66">
        <f>C59+C60+C61</f>
        <v>3134.90191</v>
      </c>
      <c r="D58" s="73">
        <f t="shared" si="2"/>
        <v>78.35495059930703</v>
      </c>
    </row>
    <row r="59" spans="1:4" ht="12.75">
      <c r="A59" s="70" t="s">
        <v>15</v>
      </c>
      <c r="B59" s="64">
        <v>1735.7</v>
      </c>
      <c r="C59" s="64">
        <v>1022.01282</v>
      </c>
      <c r="D59" s="73">
        <f t="shared" si="2"/>
        <v>58.88188166157746</v>
      </c>
    </row>
    <row r="60" spans="1:4" ht="12.75">
      <c r="A60" s="59" t="s">
        <v>8</v>
      </c>
      <c r="B60" s="64">
        <v>71.486</v>
      </c>
      <c r="C60" s="64">
        <v>0</v>
      </c>
      <c r="D60" s="73">
        <f t="shared" si="2"/>
        <v>0</v>
      </c>
    </row>
    <row r="61" spans="1:4" ht="12.75">
      <c r="A61" s="70" t="s">
        <v>6</v>
      </c>
      <c r="B61" s="64">
        <v>2193.71233</v>
      </c>
      <c r="C61" s="64">
        <v>2112.88909</v>
      </c>
      <c r="D61" s="73">
        <f t="shared" si="2"/>
        <v>96.31568647836339</v>
      </c>
    </row>
    <row r="62" spans="1:4" ht="12.75">
      <c r="A62" s="60" t="s">
        <v>145</v>
      </c>
      <c r="B62" s="66">
        <f>B63</f>
        <v>190.2</v>
      </c>
      <c r="C62" s="66">
        <f>C63</f>
        <v>180.03532</v>
      </c>
      <c r="D62" s="73">
        <f t="shared" si="2"/>
        <v>94.6557939011567</v>
      </c>
    </row>
    <row r="63" spans="1:4" ht="12.75">
      <c r="A63" s="70" t="s">
        <v>10</v>
      </c>
      <c r="B63" s="64">
        <v>190.2</v>
      </c>
      <c r="C63" s="64">
        <v>180.03532</v>
      </c>
      <c r="D63" s="73">
        <f t="shared" si="2"/>
        <v>94.6557939011567</v>
      </c>
    </row>
    <row r="64" spans="1:4" ht="15">
      <c r="A64" s="4" t="s">
        <v>0</v>
      </c>
      <c r="B64" s="49">
        <f>B41-B42</f>
        <v>-425.9753800000017</v>
      </c>
      <c r="C64" s="49">
        <f>C41-C42</f>
        <v>-296.52283999999963</v>
      </c>
      <c r="D64" s="6"/>
    </row>
    <row r="65" spans="1:4" ht="16.5" customHeight="1">
      <c r="A65" s="3"/>
      <c r="B65" s="5"/>
      <c r="C65" s="5"/>
      <c r="D65" s="6"/>
    </row>
    <row r="66" spans="1:4" ht="15.75">
      <c r="A66" s="1" t="s">
        <v>196</v>
      </c>
      <c r="B66" s="1"/>
      <c r="C66" s="1"/>
      <c r="D66" s="1"/>
    </row>
    <row r="67" spans="1:4" ht="15.75">
      <c r="A67" s="1" t="s">
        <v>91</v>
      </c>
      <c r="B67" s="1"/>
      <c r="C67" s="1" t="s">
        <v>197</v>
      </c>
      <c r="D67" s="1"/>
    </row>
    <row r="68" ht="14.25" customHeight="1"/>
    <row r="69" spans="1:4" ht="14.25" customHeight="1">
      <c r="A69" s="1"/>
      <c r="B69" s="1"/>
      <c r="C69" s="1"/>
      <c r="D69" s="1"/>
    </row>
    <row r="70" spans="1:5" ht="14.25" customHeight="1">
      <c r="A70" s="3"/>
      <c r="B70" s="1"/>
      <c r="C70" s="1"/>
      <c r="D70" s="1"/>
      <c r="E70" s="1"/>
    </row>
    <row r="71" spans="2:4" ht="15.75">
      <c r="B71" s="1"/>
      <c r="C71" s="1"/>
      <c r="D71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6" r:id="rId1"/>
  <rowBreaks count="1" manualBreakCount="1">
    <brk id="4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7"/>
  <sheetViews>
    <sheetView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D8" sqref="D8:D16"/>
    </sheetView>
  </sheetViews>
  <sheetFormatPr defaultColWidth="9.00390625" defaultRowHeight="12.75"/>
  <cols>
    <col min="1" max="1" width="89.37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110</v>
      </c>
      <c r="B2" s="74"/>
      <c r="C2" s="74"/>
      <c r="D2" s="74"/>
    </row>
    <row r="3" spans="1:5" ht="15.75">
      <c r="A3" s="74" t="s">
        <v>208</v>
      </c>
      <c r="B3" s="74"/>
      <c r="C3" s="74"/>
      <c r="D3" s="74"/>
      <c r="E3" s="74"/>
    </row>
    <row r="4" spans="1:4" ht="8.25" customHeight="1">
      <c r="A4" s="29"/>
      <c r="B4" s="29"/>
      <c r="C4" s="29"/>
      <c r="D4" s="29"/>
    </row>
    <row r="5" spans="1:4" ht="48" customHeight="1">
      <c r="A5" s="30" t="s">
        <v>2</v>
      </c>
      <c r="B5" s="30" t="s">
        <v>157</v>
      </c>
      <c r="C5" s="30" t="s">
        <v>209</v>
      </c>
      <c r="D5" s="16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5" t="s">
        <v>19</v>
      </c>
      <c r="B7" s="9">
        <f>SUM(B8:B19)</f>
        <v>1311</v>
      </c>
      <c r="C7" s="9">
        <f>SUM(C8:C19)</f>
        <v>1445.45609</v>
      </c>
      <c r="D7" s="10">
        <f>C7/B7*100</f>
        <v>110.25599466056444</v>
      </c>
    </row>
    <row r="8" spans="1:4" ht="15" customHeight="1">
      <c r="A8" s="4" t="s">
        <v>37</v>
      </c>
      <c r="B8" s="11">
        <v>259</v>
      </c>
      <c r="C8" s="11">
        <v>266.26301</v>
      </c>
      <c r="D8" s="6">
        <f aca="true" t="shared" si="0" ref="D8:D15">C8/B8*100</f>
        <v>102.80425096525096</v>
      </c>
    </row>
    <row r="9" spans="1:4" ht="19.5" customHeight="1" hidden="1">
      <c r="A9" s="4" t="s">
        <v>38</v>
      </c>
      <c r="B9" s="11">
        <v>0</v>
      </c>
      <c r="C9" s="11">
        <v>0</v>
      </c>
      <c r="D9" s="6" t="e">
        <f t="shared" si="0"/>
        <v>#DIV/0!</v>
      </c>
    </row>
    <row r="10" spans="1:4" ht="15.75" customHeight="1">
      <c r="A10" s="4" t="s">
        <v>39</v>
      </c>
      <c r="B10" s="11">
        <v>175</v>
      </c>
      <c r="C10" s="11">
        <v>141.2857</v>
      </c>
      <c r="D10" s="6">
        <f t="shared" si="0"/>
        <v>80.73468571428572</v>
      </c>
    </row>
    <row r="11" spans="1:4" ht="15" customHeight="1">
      <c r="A11" s="4" t="s">
        <v>40</v>
      </c>
      <c r="B11" s="11">
        <v>446</v>
      </c>
      <c r="C11" s="11">
        <v>331.87011</v>
      </c>
      <c r="D11" s="6">
        <f t="shared" si="0"/>
        <v>74.41033856502243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 t="e">
        <f t="shared" si="0"/>
        <v>#DIV/0!</v>
      </c>
    </row>
    <row r="13" spans="1:4" ht="34.5" customHeight="1">
      <c r="A13" s="4" t="s">
        <v>23</v>
      </c>
      <c r="B13" s="11">
        <v>9</v>
      </c>
      <c r="C13" s="11">
        <v>7.30103</v>
      </c>
      <c r="D13" s="6">
        <f t="shared" si="0"/>
        <v>81.12255555555555</v>
      </c>
    </row>
    <row r="14" spans="1:4" ht="32.25" customHeight="1">
      <c r="A14" s="4" t="s">
        <v>43</v>
      </c>
      <c r="B14" s="11">
        <v>57</v>
      </c>
      <c r="C14" s="11">
        <v>51.44176</v>
      </c>
      <c r="D14" s="6">
        <f t="shared" si="0"/>
        <v>90.24870175438598</v>
      </c>
    </row>
    <row r="15" spans="1:4" ht="63.75" customHeight="1">
      <c r="A15" s="12" t="s">
        <v>45</v>
      </c>
      <c r="B15" s="11">
        <v>245</v>
      </c>
      <c r="C15" s="11">
        <v>511.14117</v>
      </c>
      <c r="D15" s="6">
        <f t="shared" si="0"/>
        <v>208.62904897959186</v>
      </c>
    </row>
    <row r="16" spans="1:4" ht="30.75" customHeight="1">
      <c r="A16" s="4" t="s">
        <v>140</v>
      </c>
      <c r="B16" s="11">
        <v>120</v>
      </c>
      <c r="C16" s="11">
        <v>136.15331</v>
      </c>
      <c r="D16" s="6">
        <v>0</v>
      </c>
    </row>
    <row r="17" spans="1:4" ht="19.5" customHeight="1" hidden="1">
      <c r="A17" s="4" t="s">
        <v>46</v>
      </c>
      <c r="B17" s="11"/>
      <c r="C17" s="11"/>
      <c r="D17" s="6"/>
    </row>
    <row r="18" spans="1:4" ht="14.25" customHeight="1" hidden="1">
      <c r="A18" s="37" t="s">
        <v>113</v>
      </c>
      <c r="B18" s="11">
        <v>0</v>
      </c>
      <c r="C18" s="11">
        <v>0</v>
      </c>
      <c r="D18" s="6">
        <v>0</v>
      </c>
    </row>
    <row r="19" spans="1:4" ht="30.75" customHeight="1" hidden="1">
      <c r="A19" s="46" t="s">
        <v>111</v>
      </c>
      <c r="B19" s="11">
        <v>0</v>
      </c>
      <c r="C19" s="11">
        <v>0</v>
      </c>
      <c r="D19" s="6">
        <v>0</v>
      </c>
    </row>
    <row r="20" spans="1:4" ht="19.5" customHeight="1">
      <c r="A20" s="35" t="s">
        <v>4</v>
      </c>
      <c r="B20" s="24">
        <f>B21+B22+B26+B23+B25+B27+B28+B29+B32+B31+B30+B24</f>
        <v>3715.2810899999995</v>
      </c>
      <c r="C20" s="24">
        <f>C21+C22+C25+C29+C23+C27+C30+C31+C32</f>
        <v>2662.78953</v>
      </c>
      <c r="D20" s="10">
        <f>C20/B20*100</f>
        <v>71.67128046292724</v>
      </c>
    </row>
    <row r="21" spans="1:4" ht="30.75" customHeight="1">
      <c r="A21" s="4" t="s">
        <v>75</v>
      </c>
      <c r="B21" s="31">
        <v>990.18226</v>
      </c>
      <c r="C21" s="31">
        <v>900.16514</v>
      </c>
      <c r="D21" s="6">
        <f>C21/B21*100</f>
        <v>90.90903527195083</v>
      </c>
    </row>
    <row r="22" spans="1:4" ht="47.25" customHeight="1">
      <c r="A22" s="4" t="s">
        <v>125</v>
      </c>
      <c r="B22" s="31">
        <v>138.6</v>
      </c>
      <c r="C22" s="31">
        <v>114.62556</v>
      </c>
      <c r="D22" s="6">
        <f aca="true" t="shared" si="1" ref="D22:D32">C22/B22*100</f>
        <v>82.70242424242424</v>
      </c>
    </row>
    <row r="23" spans="1:4" ht="49.5" customHeight="1">
      <c r="A23" s="40" t="s">
        <v>30</v>
      </c>
      <c r="B23" s="31">
        <v>752.05311</v>
      </c>
      <c r="C23" s="31">
        <v>752.05311</v>
      </c>
      <c r="D23" s="6">
        <f t="shared" si="1"/>
        <v>100</v>
      </c>
    </row>
    <row r="24" spans="1:4" ht="30.75" customHeight="1" hidden="1">
      <c r="A24" s="22" t="s">
        <v>135</v>
      </c>
      <c r="B24" s="31">
        <v>0</v>
      </c>
      <c r="C24" s="31">
        <v>0</v>
      </c>
      <c r="D24" s="6" t="e">
        <f t="shared" si="1"/>
        <v>#DIV/0!</v>
      </c>
    </row>
    <row r="25" spans="1:4" ht="122.25" customHeight="1">
      <c r="A25" s="4" t="s">
        <v>128</v>
      </c>
      <c r="B25" s="31">
        <v>79.2</v>
      </c>
      <c r="C25" s="31">
        <v>50</v>
      </c>
      <c r="D25" s="6">
        <f t="shared" si="1"/>
        <v>63.13131313131313</v>
      </c>
    </row>
    <row r="26" spans="1:4" ht="33" customHeight="1" hidden="1">
      <c r="A26" s="4" t="s">
        <v>33</v>
      </c>
      <c r="B26" s="31"/>
      <c r="C26" s="31"/>
      <c r="D26" s="6" t="e">
        <f t="shared" si="1"/>
        <v>#DIV/0!</v>
      </c>
    </row>
    <row r="27" spans="1:4" ht="110.25" customHeight="1">
      <c r="A27" s="4" t="s">
        <v>158</v>
      </c>
      <c r="B27" s="31">
        <v>53.078</v>
      </c>
      <c r="C27" s="31">
        <v>53.078</v>
      </c>
      <c r="D27" s="6">
        <f t="shared" si="1"/>
        <v>100</v>
      </c>
    </row>
    <row r="28" spans="1:4" ht="124.5" customHeight="1" hidden="1">
      <c r="A28" s="4" t="s">
        <v>159</v>
      </c>
      <c r="B28" s="31">
        <v>0</v>
      </c>
      <c r="C28" s="31">
        <v>0</v>
      </c>
      <c r="D28" s="6" t="e">
        <f t="shared" si="1"/>
        <v>#DIV/0!</v>
      </c>
    </row>
    <row r="29" spans="1:4" ht="91.5" customHeight="1">
      <c r="A29" s="4" t="s">
        <v>131</v>
      </c>
      <c r="B29" s="31">
        <v>143.538</v>
      </c>
      <c r="C29" s="31">
        <v>124.738</v>
      </c>
      <c r="D29" s="6">
        <f t="shared" si="1"/>
        <v>86.90242305173543</v>
      </c>
    </row>
    <row r="30" spans="1:4" ht="93" customHeight="1">
      <c r="A30" s="39" t="s">
        <v>132</v>
      </c>
      <c r="B30" s="31">
        <v>1554.84182</v>
      </c>
      <c r="C30" s="31">
        <v>664.34182</v>
      </c>
      <c r="D30" s="6">
        <f t="shared" si="1"/>
        <v>42.72729299241513</v>
      </c>
    </row>
    <row r="31" spans="1:4" ht="90" customHeight="1">
      <c r="A31" s="4" t="s">
        <v>133</v>
      </c>
      <c r="B31" s="31">
        <v>0.1</v>
      </c>
      <c r="C31" s="31">
        <v>0.1</v>
      </c>
      <c r="D31" s="6">
        <f t="shared" si="1"/>
        <v>100</v>
      </c>
    </row>
    <row r="32" spans="1:4" ht="33" customHeight="1">
      <c r="A32" s="4" t="s">
        <v>179</v>
      </c>
      <c r="B32" s="31">
        <v>3.6879</v>
      </c>
      <c r="C32" s="31">
        <v>3.6879</v>
      </c>
      <c r="D32" s="6">
        <f t="shared" si="1"/>
        <v>100</v>
      </c>
    </row>
    <row r="33" spans="1:4" ht="21" customHeight="1">
      <c r="A33" s="35" t="s">
        <v>1</v>
      </c>
      <c r="B33" s="9">
        <f>B20+B7</f>
        <v>5026.2810899999995</v>
      </c>
      <c r="C33" s="9">
        <f>C20+C7</f>
        <v>4108.24562</v>
      </c>
      <c r="D33" s="10">
        <f>C33/B33*100</f>
        <v>81.73529387708797</v>
      </c>
    </row>
    <row r="34" spans="1:4" ht="14.25">
      <c r="A34" s="8" t="s">
        <v>152</v>
      </c>
      <c r="B34" s="47">
        <f>B35+B39+B41+B44+B48</f>
        <v>5057.58109</v>
      </c>
      <c r="C34" s="47">
        <f>C35+C39+C41+C44+C48+C52</f>
        <v>3807.9033</v>
      </c>
      <c r="D34" s="48">
        <f>C34/B34*100</f>
        <v>75.29099844843023</v>
      </c>
    </row>
    <row r="35" spans="1:4" ht="12.75">
      <c r="A35" s="60" t="s">
        <v>17</v>
      </c>
      <c r="B35" s="61">
        <f>B36+B37+B38</f>
        <v>2108.31754</v>
      </c>
      <c r="C35" s="61">
        <f>C36+C37+C38</f>
        <v>1813.46313</v>
      </c>
      <c r="D35" s="62">
        <f aca="true" t="shared" si="2" ref="D35:D51">C35/B35*100</f>
        <v>86.01470583031815</v>
      </c>
    </row>
    <row r="36" spans="1:4" ht="25.5">
      <c r="A36" s="71" t="s">
        <v>9</v>
      </c>
      <c r="B36" s="64">
        <v>1769.74182</v>
      </c>
      <c r="C36" s="64">
        <v>1529.10165</v>
      </c>
      <c r="D36" s="62">
        <f t="shared" si="2"/>
        <v>86.4025267821269</v>
      </c>
    </row>
    <row r="37" spans="1:4" ht="12.75">
      <c r="A37" s="69" t="s">
        <v>12</v>
      </c>
      <c r="B37" s="64">
        <v>2</v>
      </c>
      <c r="C37" s="64">
        <v>0</v>
      </c>
      <c r="D37" s="62">
        <f t="shared" si="2"/>
        <v>0</v>
      </c>
    </row>
    <row r="38" spans="1:4" ht="12.75">
      <c r="A38" s="70" t="s">
        <v>7</v>
      </c>
      <c r="B38" s="64">
        <v>336.57572</v>
      </c>
      <c r="C38" s="64">
        <v>284.36148</v>
      </c>
      <c r="D38" s="62">
        <f t="shared" si="2"/>
        <v>84.48662904145313</v>
      </c>
    </row>
    <row r="39" spans="1:4" ht="12.75">
      <c r="A39" s="60" t="s">
        <v>18</v>
      </c>
      <c r="B39" s="66">
        <f>B40</f>
        <v>138.6</v>
      </c>
      <c r="C39" s="66">
        <f>C40</f>
        <v>114.62556</v>
      </c>
      <c r="D39" s="62">
        <f t="shared" si="2"/>
        <v>82.70242424242424</v>
      </c>
    </row>
    <row r="40" spans="1:4" ht="12.75">
      <c r="A40" s="70" t="s">
        <v>5</v>
      </c>
      <c r="B40" s="64">
        <v>138.6</v>
      </c>
      <c r="C40" s="64">
        <v>114.62556</v>
      </c>
      <c r="D40" s="62">
        <f t="shared" si="2"/>
        <v>82.70242424242424</v>
      </c>
    </row>
    <row r="41" spans="1:4" ht="12.75">
      <c r="A41" s="60" t="s">
        <v>47</v>
      </c>
      <c r="B41" s="66">
        <f>B42+B43</f>
        <v>65.76</v>
      </c>
      <c r="C41" s="66">
        <f>C42+C43</f>
        <v>65.76</v>
      </c>
      <c r="D41" s="62">
        <f t="shared" si="2"/>
        <v>100</v>
      </c>
    </row>
    <row r="42" spans="1:4" ht="0.75" customHeight="1">
      <c r="A42" s="70" t="s">
        <v>206</v>
      </c>
      <c r="B42" s="64">
        <v>0</v>
      </c>
      <c r="C42" s="64">
        <v>0</v>
      </c>
      <c r="D42" s="62" t="e">
        <f t="shared" si="2"/>
        <v>#DIV/0!</v>
      </c>
    </row>
    <row r="43" spans="1:4" ht="25.5">
      <c r="A43" s="70" t="s">
        <v>153</v>
      </c>
      <c r="B43" s="64">
        <v>65.76</v>
      </c>
      <c r="C43" s="64">
        <v>65.76</v>
      </c>
      <c r="D43" s="62">
        <f t="shared" si="2"/>
        <v>100</v>
      </c>
    </row>
    <row r="44" spans="1:4" ht="12.75">
      <c r="A44" s="60" t="s">
        <v>11</v>
      </c>
      <c r="B44" s="66">
        <f>B45+B46+B47</f>
        <v>941.738</v>
      </c>
      <c r="C44" s="66">
        <f>C45+C46+C47</f>
        <v>305.238</v>
      </c>
      <c r="D44" s="62">
        <f t="shared" si="2"/>
        <v>32.4121995714307</v>
      </c>
    </row>
    <row r="45" spans="1:4" ht="17.25" customHeight="1" hidden="1">
      <c r="A45" s="70" t="s">
        <v>71</v>
      </c>
      <c r="B45" s="64">
        <v>0</v>
      </c>
      <c r="C45" s="64">
        <v>0</v>
      </c>
      <c r="D45" s="62" t="e">
        <f t="shared" si="2"/>
        <v>#DIV/0!</v>
      </c>
    </row>
    <row r="46" spans="1:4" ht="12.75">
      <c r="A46" s="70" t="s">
        <v>28</v>
      </c>
      <c r="B46" s="64">
        <v>222.738</v>
      </c>
      <c r="C46" s="64">
        <v>174.738</v>
      </c>
      <c r="D46" s="62">
        <f t="shared" si="2"/>
        <v>78.45001750936078</v>
      </c>
    </row>
    <row r="47" spans="1:4" ht="12.75">
      <c r="A47" s="70" t="s">
        <v>16</v>
      </c>
      <c r="B47" s="64">
        <v>719</v>
      </c>
      <c r="C47" s="64">
        <v>130.5</v>
      </c>
      <c r="D47" s="62">
        <f t="shared" si="2"/>
        <v>18.15020862308762</v>
      </c>
    </row>
    <row r="48" spans="1:4" ht="12.75">
      <c r="A48" s="60" t="s">
        <v>72</v>
      </c>
      <c r="B48" s="66">
        <f>B49+B50+B51</f>
        <v>1803.1655500000002</v>
      </c>
      <c r="C48" s="66">
        <f>C49+C50+C51</f>
        <v>1508.8166099999999</v>
      </c>
      <c r="D48" s="62">
        <f t="shared" si="2"/>
        <v>83.67598915141207</v>
      </c>
    </row>
    <row r="49" spans="1:4" ht="12.75">
      <c r="A49" s="70" t="s">
        <v>15</v>
      </c>
      <c r="B49" s="64">
        <v>785.97058</v>
      </c>
      <c r="C49" s="64">
        <v>513.58526</v>
      </c>
      <c r="D49" s="62">
        <f t="shared" si="2"/>
        <v>65.34408196296609</v>
      </c>
    </row>
    <row r="50" spans="1:4" ht="12.75">
      <c r="A50" s="59" t="s">
        <v>8</v>
      </c>
      <c r="B50" s="64">
        <v>53.078</v>
      </c>
      <c r="C50" s="64">
        <v>52.97778</v>
      </c>
      <c r="D50" s="62">
        <f t="shared" si="2"/>
        <v>99.8111835412035</v>
      </c>
    </row>
    <row r="51" spans="1:4" ht="12.75">
      <c r="A51" s="70" t="s">
        <v>6</v>
      </c>
      <c r="B51" s="64">
        <v>964.11697</v>
      </c>
      <c r="C51" s="64">
        <v>942.25357</v>
      </c>
      <c r="D51" s="62">
        <f t="shared" si="2"/>
        <v>97.73228760821418</v>
      </c>
    </row>
    <row r="52" spans="1:4" ht="14.25" customHeight="1" hidden="1">
      <c r="A52" s="8" t="s">
        <v>145</v>
      </c>
      <c r="B52" s="54">
        <f>B53</f>
        <v>0</v>
      </c>
      <c r="C52" s="54">
        <f>C53</f>
        <v>0</v>
      </c>
      <c r="D52" s="48">
        <v>0</v>
      </c>
    </row>
    <row r="53" spans="1:4" ht="14.25" customHeight="1" hidden="1">
      <c r="A53" s="4" t="s">
        <v>10</v>
      </c>
      <c r="B53" s="49"/>
      <c r="C53" s="49"/>
      <c r="D53" s="55">
        <v>0</v>
      </c>
    </row>
    <row r="54" spans="1:5" ht="15.75">
      <c r="A54" s="4" t="s">
        <v>0</v>
      </c>
      <c r="B54" s="49">
        <f>B33-B34</f>
        <v>-31.300000000000182</v>
      </c>
      <c r="C54" s="49">
        <f>C33-C34</f>
        <v>300.34231999999975</v>
      </c>
      <c r="D54" s="55"/>
      <c r="E54" s="1"/>
    </row>
    <row r="55" spans="1:4" ht="15">
      <c r="A55" s="4"/>
      <c r="B55" s="49"/>
      <c r="C55" s="49"/>
      <c r="D55" s="55"/>
    </row>
    <row r="56" spans="1:4" ht="15.75">
      <c r="A56" s="1" t="s">
        <v>196</v>
      </c>
      <c r="B56" s="1"/>
      <c r="C56" s="1"/>
      <c r="D56" s="1"/>
    </row>
    <row r="57" spans="1:4" ht="15.75">
      <c r="A57" s="1" t="s">
        <v>91</v>
      </c>
      <c r="B57" s="1"/>
      <c r="C57" s="1" t="s">
        <v>197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8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89"/>
  <sheetViews>
    <sheetView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C6" sqref="C6"/>
    </sheetView>
  </sheetViews>
  <sheetFormatPr defaultColWidth="9.00390625" defaultRowHeight="12.75"/>
  <cols>
    <col min="1" max="1" width="88.75390625" style="36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112</v>
      </c>
      <c r="B2" s="74"/>
      <c r="C2" s="74"/>
      <c r="D2" s="74"/>
    </row>
    <row r="3" spans="1:4" ht="15.75">
      <c r="A3" s="74" t="s">
        <v>208</v>
      </c>
      <c r="B3" s="74"/>
      <c r="C3" s="74"/>
      <c r="D3" s="74"/>
    </row>
    <row r="4" spans="1:4" ht="9.75" customHeight="1">
      <c r="A4" s="29"/>
      <c r="B4" s="29"/>
      <c r="C4" s="29"/>
      <c r="D4" s="29"/>
    </row>
    <row r="5" spans="1:4" ht="35.25" customHeight="1">
      <c r="A5" s="41" t="s">
        <v>2</v>
      </c>
      <c r="B5" s="30" t="s">
        <v>157</v>
      </c>
      <c r="C5" s="30" t="s">
        <v>209</v>
      </c>
      <c r="D5" s="42" t="s">
        <v>3</v>
      </c>
    </row>
    <row r="6" spans="1:4" ht="14.25" customHeight="1">
      <c r="A6" s="16">
        <v>1</v>
      </c>
      <c r="B6" s="2">
        <v>2</v>
      </c>
      <c r="C6" s="2">
        <v>3</v>
      </c>
      <c r="D6" s="17">
        <v>4</v>
      </c>
    </row>
    <row r="7" spans="1:4" ht="9.75" customHeight="1">
      <c r="A7" s="13"/>
      <c r="B7" s="14"/>
      <c r="C7" s="14"/>
      <c r="D7" s="33"/>
    </row>
    <row r="8" spans="1:4" ht="17.25" customHeight="1">
      <c r="A8" s="8" t="s">
        <v>53</v>
      </c>
      <c r="B8" s="9">
        <f>B9+B10+B11+B12+B14+B15+B17+B18+B22+B19+B21+B31</f>
        <v>34348.9</v>
      </c>
      <c r="C8" s="9">
        <f>C9+C10+C11+C12+C14+C15+C17+C18+C26+C22+C20+C28+C13+C29+C27+C32+C33+C31+C19+C21+C30</f>
        <v>32454.087729999996</v>
      </c>
      <c r="D8" s="10">
        <f aca="true" t="shared" si="0" ref="D8:D29">C8/B8*100</f>
        <v>94.48363042193489</v>
      </c>
    </row>
    <row r="9" spans="1:4" ht="15.75" customHeight="1">
      <c r="A9" s="4" t="s">
        <v>90</v>
      </c>
      <c r="B9" s="11">
        <v>25701.9</v>
      </c>
      <c r="C9" s="11">
        <v>24145.49339</v>
      </c>
      <c r="D9" s="6">
        <f t="shared" si="0"/>
        <v>93.94439084270034</v>
      </c>
    </row>
    <row r="10" spans="1:4" ht="15.75" customHeight="1">
      <c r="A10" s="4" t="s">
        <v>89</v>
      </c>
      <c r="B10" s="11">
        <v>1</v>
      </c>
      <c r="C10" s="11">
        <v>0.88514</v>
      </c>
      <c r="D10" s="6">
        <f t="shared" si="0"/>
        <v>88.51400000000001</v>
      </c>
    </row>
    <row r="11" spans="1:4" ht="15.75" customHeight="1">
      <c r="A11" s="4" t="s">
        <v>120</v>
      </c>
      <c r="B11" s="11">
        <v>3163</v>
      </c>
      <c r="C11" s="11">
        <v>3276.94464</v>
      </c>
      <c r="D11" s="6">
        <f t="shared" si="0"/>
        <v>103.60242301612395</v>
      </c>
    </row>
    <row r="12" spans="1:4" ht="15.75" customHeight="1">
      <c r="A12" s="4" t="s">
        <v>88</v>
      </c>
      <c r="B12" s="11">
        <v>2392</v>
      </c>
      <c r="C12" s="11">
        <v>1848.48912</v>
      </c>
      <c r="D12" s="6">
        <f t="shared" si="0"/>
        <v>77.27797324414716</v>
      </c>
    </row>
    <row r="13" spans="1:4" ht="46.5" customHeight="1" hidden="1">
      <c r="A13" s="37" t="s">
        <v>121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87</v>
      </c>
      <c r="B14" s="11">
        <v>985</v>
      </c>
      <c r="C14" s="11">
        <v>916.32909</v>
      </c>
      <c r="D14" s="6">
        <f t="shared" si="0"/>
        <v>93.02833401015228</v>
      </c>
    </row>
    <row r="15" spans="1:4" ht="34.5" customHeight="1">
      <c r="A15" s="4" t="s">
        <v>86</v>
      </c>
      <c r="B15" s="11">
        <v>134</v>
      </c>
      <c r="C15" s="11">
        <v>99.8504</v>
      </c>
      <c r="D15" s="6">
        <f t="shared" si="0"/>
        <v>74.51522388059702</v>
      </c>
    </row>
    <row r="16" spans="1:4" ht="23.25" customHeight="1" hidden="1">
      <c r="A16" s="4" t="s">
        <v>85</v>
      </c>
      <c r="B16" s="11">
        <v>0</v>
      </c>
      <c r="C16" s="11">
        <v>0</v>
      </c>
      <c r="D16" s="6" t="e">
        <f t="shared" si="0"/>
        <v>#DIV/0!</v>
      </c>
    </row>
    <row r="17" spans="1:4" ht="31.5" customHeight="1">
      <c r="A17" s="4" t="s">
        <v>84</v>
      </c>
      <c r="B17" s="11">
        <v>365</v>
      </c>
      <c r="C17" s="38">
        <v>244.22253</v>
      </c>
      <c r="D17" s="6">
        <f t="shared" si="0"/>
        <v>66.91028219178082</v>
      </c>
    </row>
    <row r="18" spans="1:4" ht="36" customHeight="1">
      <c r="A18" s="43" t="s">
        <v>54</v>
      </c>
      <c r="B18" s="11">
        <v>367</v>
      </c>
      <c r="C18" s="11">
        <v>357.75275</v>
      </c>
      <c r="D18" s="6">
        <f t="shared" si="0"/>
        <v>97.48031335149864</v>
      </c>
    </row>
    <row r="19" spans="1:4" ht="58.5" customHeight="1">
      <c r="A19" s="4" t="s">
        <v>183</v>
      </c>
      <c r="B19" s="11">
        <v>40</v>
      </c>
      <c r="C19" s="38">
        <v>62.8</v>
      </c>
      <c r="D19" s="6">
        <f t="shared" si="0"/>
        <v>156.99999999999997</v>
      </c>
    </row>
    <row r="20" spans="1:4" ht="32.25" customHeight="1">
      <c r="A20" s="4" t="s">
        <v>83</v>
      </c>
      <c r="B20" s="11">
        <v>0</v>
      </c>
      <c r="C20" s="11">
        <v>1.06869</v>
      </c>
      <c r="D20" s="6">
        <v>0</v>
      </c>
    </row>
    <row r="21" spans="1:4" ht="60" customHeight="1">
      <c r="A21" s="4" t="s">
        <v>186</v>
      </c>
      <c r="B21" s="11">
        <v>0</v>
      </c>
      <c r="C21" s="11">
        <v>66.5</v>
      </c>
      <c r="D21" s="6">
        <v>0</v>
      </c>
    </row>
    <row r="22" spans="1:4" ht="46.5" customHeight="1">
      <c r="A22" s="44" t="s">
        <v>82</v>
      </c>
      <c r="B22" s="11">
        <v>1200</v>
      </c>
      <c r="C22" s="11">
        <v>1428.6644</v>
      </c>
      <c r="D22" s="6">
        <f t="shared" si="0"/>
        <v>119.05536666666666</v>
      </c>
    </row>
    <row r="23" spans="1:4" ht="39" customHeight="1" hidden="1">
      <c r="A23" s="4" t="s">
        <v>80</v>
      </c>
      <c r="B23" s="11">
        <v>0</v>
      </c>
      <c r="C23" s="11">
        <v>0</v>
      </c>
      <c r="D23" s="10" t="e">
        <f t="shared" si="0"/>
        <v>#DIV/0!</v>
      </c>
    </row>
    <row r="24" spans="1:4" ht="32.25" customHeight="1" hidden="1">
      <c r="A24" s="37" t="s">
        <v>96</v>
      </c>
      <c r="B24" s="11">
        <v>0</v>
      </c>
      <c r="C24" s="11"/>
      <c r="D24" s="10" t="e">
        <f t="shared" si="0"/>
        <v>#DIV/0!</v>
      </c>
    </row>
    <row r="25" spans="1:4" ht="34.5" customHeight="1" hidden="1">
      <c r="A25" s="4" t="s">
        <v>81</v>
      </c>
      <c r="B25" s="11">
        <v>0</v>
      </c>
      <c r="C25" s="11">
        <v>0</v>
      </c>
      <c r="D25" s="10" t="e">
        <f t="shared" si="0"/>
        <v>#DIV/0!</v>
      </c>
    </row>
    <row r="26" spans="1:4" ht="20.25" customHeight="1" hidden="1">
      <c r="A26" s="4" t="s">
        <v>100</v>
      </c>
      <c r="B26" s="11"/>
      <c r="C26" s="11">
        <v>0</v>
      </c>
      <c r="D26" s="10" t="e">
        <f t="shared" si="0"/>
        <v>#DIV/0!</v>
      </c>
    </row>
    <row r="27" spans="1:4" ht="51.75" customHeight="1" hidden="1">
      <c r="A27" s="4" t="s">
        <v>143</v>
      </c>
      <c r="B27" s="11">
        <v>0</v>
      </c>
      <c r="C27" s="11">
        <v>0</v>
      </c>
      <c r="D27" s="10" t="e">
        <f t="shared" si="0"/>
        <v>#DIV/0!</v>
      </c>
    </row>
    <row r="28" spans="1:4" ht="1.5" customHeight="1" hidden="1">
      <c r="A28" s="37" t="s">
        <v>96</v>
      </c>
      <c r="B28" s="11"/>
      <c r="C28" s="11"/>
      <c r="D28" s="10" t="e">
        <f t="shared" si="0"/>
        <v>#DIV/0!</v>
      </c>
    </row>
    <row r="29" spans="1:4" ht="32.25" customHeight="1" hidden="1">
      <c r="A29" s="43"/>
      <c r="B29" s="11"/>
      <c r="C29" s="11"/>
      <c r="D29" s="10" t="e">
        <f t="shared" si="0"/>
        <v>#DIV/0!</v>
      </c>
    </row>
    <row r="30" spans="1:4" ht="44.25" customHeight="1">
      <c r="A30" s="43" t="s">
        <v>188</v>
      </c>
      <c r="B30" s="11">
        <v>0</v>
      </c>
      <c r="C30" s="11">
        <v>0</v>
      </c>
      <c r="D30" s="6">
        <v>0</v>
      </c>
    </row>
    <row r="31" spans="1:4" ht="66" customHeight="1">
      <c r="A31" s="43" t="s">
        <v>96</v>
      </c>
      <c r="B31" s="11">
        <v>0</v>
      </c>
      <c r="C31" s="11">
        <v>5.08758</v>
      </c>
      <c r="D31" s="6">
        <v>0</v>
      </c>
    </row>
    <row r="32" spans="1:4" ht="29.25" customHeight="1" hidden="1">
      <c r="A32" s="43" t="s">
        <v>146</v>
      </c>
      <c r="B32" s="11">
        <v>0</v>
      </c>
      <c r="C32" s="11">
        <v>0</v>
      </c>
      <c r="D32" s="6">
        <v>0</v>
      </c>
    </row>
    <row r="33" spans="1:4" ht="13.5" customHeight="1" hidden="1">
      <c r="A33" s="43" t="s">
        <v>147</v>
      </c>
      <c r="B33" s="11">
        <v>0</v>
      </c>
      <c r="C33" s="11">
        <v>0</v>
      </c>
      <c r="D33" s="6">
        <v>0</v>
      </c>
    </row>
    <row r="34" spans="1:4" ht="19.5" customHeight="1">
      <c r="A34" s="8" t="s">
        <v>4</v>
      </c>
      <c r="B34" s="24">
        <f>B35+B36+B40+B37+B38+B41+B46+B48+B49+B42+B47+B39+B52+B51+B43+B44+B55+B45+B50+B53+B57+B58+B54+B56+B59</f>
        <v>98927.20127000002</v>
      </c>
      <c r="C34" s="24">
        <f>C35+C36+C40+C37+C38+C41+C46+C48+C49+C42+C47+C39+C52+C51+C55+C44+C43+C45+C50+C57+C58+C53+C56</f>
        <v>98041.73717000001</v>
      </c>
      <c r="D34" s="10">
        <f>C34/B34*100</f>
        <v>99.10493363945136</v>
      </c>
    </row>
    <row r="35" spans="1:4" ht="51" customHeight="1" hidden="1">
      <c r="A35" s="4" t="s">
        <v>55</v>
      </c>
      <c r="B35" s="31">
        <v>0</v>
      </c>
      <c r="C35" s="31">
        <v>0</v>
      </c>
      <c r="D35" s="6">
        <v>0</v>
      </c>
    </row>
    <row r="36" spans="1:6" ht="36.75" customHeight="1">
      <c r="A36" s="4" t="s">
        <v>76</v>
      </c>
      <c r="B36" s="31">
        <v>6204.43813</v>
      </c>
      <c r="C36" s="31">
        <v>6204.43813</v>
      </c>
      <c r="D36" s="6">
        <f>C36/B36*100</f>
        <v>100</v>
      </c>
      <c r="F36" s="6"/>
    </row>
    <row r="37" spans="1:4" ht="49.5" customHeight="1" hidden="1">
      <c r="A37" s="4" t="s">
        <v>77</v>
      </c>
      <c r="B37" s="31"/>
      <c r="C37" s="31"/>
      <c r="D37" s="6" t="e">
        <f aca="true" t="shared" si="1" ref="D37:D58">C37/B37*100</f>
        <v>#DIV/0!</v>
      </c>
    </row>
    <row r="38" spans="1:4" ht="46.5" customHeight="1" hidden="1">
      <c r="A38" s="4" t="s">
        <v>78</v>
      </c>
      <c r="B38" s="31"/>
      <c r="C38" s="31"/>
      <c r="D38" s="6" t="e">
        <f t="shared" si="1"/>
        <v>#DIV/0!</v>
      </c>
    </row>
    <row r="39" spans="1:4" ht="0.75" customHeight="1" hidden="1">
      <c r="A39" s="4" t="s">
        <v>117</v>
      </c>
      <c r="B39" s="31"/>
      <c r="C39" s="31"/>
      <c r="D39" s="6" t="e">
        <f t="shared" si="1"/>
        <v>#DIV/0!</v>
      </c>
    </row>
    <row r="40" spans="1:4" ht="63" customHeight="1" hidden="1">
      <c r="A40" s="4" t="s">
        <v>79</v>
      </c>
      <c r="B40" s="31"/>
      <c r="C40" s="31"/>
      <c r="D40" s="6" t="e">
        <f t="shared" si="1"/>
        <v>#DIV/0!</v>
      </c>
    </row>
    <row r="41" spans="1:4" ht="50.25" customHeight="1" hidden="1">
      <c r="A41" s="39" t="s">
        <v>114</v>
      </c>
      <c r="B41" s="31"/>
      <c r="C41" s="31"/>
      <c r="D41" s="6" t="e">
        <f t="shared" si="1"/>
        <v>#DIV/0!</v>
      </c>
    </row>
    <row r="42" spans="1:4" ht="66" customHeight="1" hidden="1">
      <c r="A42" s="4" t="s">
        <v>95</v>
      </c>
      <c r="B42" s="31"/>
      <c r="C42" s="31"/>
      <c r="D42" s="6" t="e">
        <f t="shared" si="1"/>
        <v>#DIV/0!</v>
      </c>
    </row>
    <row r="43" spans="1:4" ht="45" customHeight="1">
      <c r="A43" s="4" t="s">
        <v>180</v>
      </c>
      <c r="B43" s="31">
        <v>87049.35068</v>
      </c>
      <c r="C43" s="31">
        <v>87049.35067</v>
      </c>
      <c r="D43" s="6">
        <f t="shared" si="1"/>
        <v>99.99999998851226</v>
      </c>
    </row>
    <row r="44" spans="1:4" ht="49.5" customHeight="1" hidden="1">
      <c r="A44" s="4" t="s">
        <v>148</v>
      </c>
      <c r="B44" s="31"/>
      <c r="C44" s="31"/>
      <c r="D44" s="6" t="e">
        <f t="shared" si="1"/>
        <v>#DIV/0!</v>
      </c>
    </row>
    <row r="45" spans="1:4" ht="104.25" customHeight="1" hidden="1">
      <c r="A45" s="39" t="s">
        <v>150</v>
      </c>
      <c r="B45" s="31"/>
      <c r="C45" s="31"/>
      <c r="D45" s="6" t="e">
        <f t="shared" si="1"/>
        <v>#DIV/0!</v>
      </c>
    </row>
    <row r="46" spans="1:4" ht="63" customHeight="1" hidden="1">
      <c r="A46" s="4" t="s">
        <v>137</v>
      </c>
      <c r="B46" s="31"/>
      <c r="C46" s="31"/>
      <c r="D46" s="6" t="e">
        <f t="shared" si="1"/>
        <v>#DIV/0!</v>
      </c>
    </row>
    <row r="47" spans="1:4" ht="79.5" customHeight="1" hidden="1">
      <c r="A47" s="4" t="s">
        <v>97</v>
      </c>
      <c r="B47" s="31"/>
      <c r="C47" s="31"/>
      <c r="D47" s="6" t="e">
        <f t="shared" si="1"/>
        <v>#DIV/0!</v>
      </c>
    </row>
    <row r="48" spans="1:4" ht="42" customHeight="1" hidden="1">
      <c r="A48" s="4" t="s">
        <v>56</v>
      </c>
      <c r="B48" s="31"/>
      <c r="C48" s="31"/>
      <c r="D48" s="6" t="e">
        <f t="shared" si="1"/>
        <v>#DIV/0!</v>
      </c>
    </row>
    <row r="49" spans="1:8" ht="30.75" customHeight="1" hidden="1">
      <c r="A49" s="4" t="s">
        <v>57</v>
      </c>
      <c r="B49" s="31"/>
      <c r="C49" s="31"/>
      <c r="D49" s="6" t="e">
        <f t="shared" si="1"/>
        <v>#DIV/0!</v>
      </c>
      <c r="H49" s="10"/>
    </row>
    <row r="50" spans="1:8" ht="60" customHeight="1" hidden="1">
      <c r="A50" s="4" t="s">
        <v>156</v>
      </c>
      <c r="B50" s="31"/>
      <c r="C50" s="31"/>
      <c r="D50" s="6" t="e">
        <f t="shared" si="1"/>
        <v>#DIV/0!</v>
      </c>
      <c r="H50" s="10"/>
    </row>
    <row r="51" spans="1:8" ht="46.5" customHeight="1" hidden="1">
      <c r="A51" s="4" t="s">
        <v>155</v>
      </c>
      <c r="B51" s="31"/>
      <c r="C51" s="31"/>
      <c r="D51" s="6" t="e">
        <f t="shared" si="1"/>
        <v>#DIV/0!</v>
      </c>
      <c r="H51" s="10"/>
    </row>
    <row r="52" spans="1:8" ht="33.75" customHeight="1">
      <c r="A52" s="4" t="s">
        <v>210</v>
      </c>
      <c r="B52" s="31">
        <v>293.37701</v>
      </c>
      <c r="C52" s="31">
        <v>293.37701</v>
      </c>
      <c r="D52" s="6">
        <f t="shared" si="1"/>
        <v>100</v>
      </c>
      <c r="H52" s="10"/>
    </row>
    <row r="53" spans="1:8" ht="30" customHeight="1">
      <c r="A53" s="4" t="s">
        <v>185</v>
      </c>
      <c r="B53" s="31">
        <v>578.2</v>
      </c>
      <c r="C53" s="31">
        <v>578.2</v>
      </c>
      <c r="D53" s="6">
        <f t="shared" si="1"/>
        <v>100</v>
      </c>
      <c r="H53" s="10"/>
    </row>
    <row r="54" spans="1:8" ht="44.25" customHeight="1">
      <c r="A54" s="4" t="s">
        <v>201</v>
      </c>
      <c r="B54" s="31">
        <v>855.97</v>
      </c>
      <c r="C54" s="31">
        <v>0</v>
      </c>
      <c r="D54" s="6">
        <f t="shared" si="1"/>
        <v>0</v>
      </c>
      <c r="H54" s="10"/>
    </row>
    <row r="55" spans="1:8" ht="30" customHeight="1">
      <c r="A55" s="4" t="s">
        <v>198</v>
      </c>
      <c r="B55" s="31">
        <v>96.758</v>
      </c>
      <c r="C55" s="31">
        <v>97.26391</v>
      </c>
      <c r="D55" s="6">
        <f t="shared" si="1"/>
        <v>100.52286115876723</v>
      </c>
      <c r="H55" s="10"/>
    </row>
    <row r="56" spans="1:8" ht="61.5" customHeight="1">
      <c r="A56" s="4" t="s">
        <v>202</v>
      </c>
      <c r="B56" s="31">
        <v>120</v>
      </c>
      <c r="C56" s="31">
        <v>90</v>
      </c>
      <c r="D56" s="6">
        <v>0</v>
      </c>
      <c r="H56" s="10"/>
    </row>
    <row r="57" spans="1:8" ht="93.75" customHeight="1">
      <c r="A57" s="4" t="s">
        <v>192</v>
      </c>
      <c r="B57" s="31">
        <v>3522.17045</v>
      </c>
      <c r="C57" s="31">
        <v>3522.17045</v>
      </c>
      <c r="D57" s="6">
        <f t="shared" si="1"/>
        <v>100</v>
      </c>
      <c r="H57" s="10"/>
    </row>
    <row r="58" spans="1:8" ht="29.25" customHeight="1">
      <c r="A58" s="4" t="s">
        <v>199</v>
      </c>
      <c r="B58" s="31">
        <v>206.937</v>
      </c>
      <c r="C58" s="31">
        <v>206.937</v>
      </c>
      <c r="D58" s="6">
        <f t="shared" si="1"/>
        <v>100</v>
      </c>
      <c r="H58" s="10"/>
    </row>
    <row r="59" spans="1:8" ht="82.5" customHeight="1" hidden="1">
      <c r="A59" s="4" t="s">
        <v>202</v>
      </c>
      <c r="B59" s="31">
        <v>0</v>
      </c>
      <c r="C59" s="31"/>
      <c r="D59" s="6"/>
      <c r="H59" s="10"/>
    </row>
    <row r="60" spans="1:4" ht="19.5" customHeight="1">
      <c r="A60" s="8" t="s">
        <v>1</v>
      </c>
      <c r="B60" s="47">
        <f>B34+B8</f>
        <v>133276.10127</v>
      </c>
      <c r="C60" s="47">
        <f>C34+C8</f>
        <v>130495.8249</v>
      </c>
      <c r="D60" s="48">
        <f>C60/B60*100</f>
        <v>97.91389728277876</v>
      </c>
    </row>
    <row r="61" spans="1:4" ht="14.25">
      <c r="A61" s="8" t="s">
        <v>152</v>
      </c>
      <c r="B61" s="47">
        <f>B62+B67+B69+B72+B77+B81+B83</f>
        <v>136176.10126</v>
      </c>
      <c r="C61" s="47">
        <f>C62+C67+C69+C72+C77+C81+C83</f>
        <v>127842.79384000001</v>
      </c>
      <c r="D61" s="48">
        <f>C61/B61*100</f>
        <v>93.88049199316607</v>
      </c>
    </row>
    <row r="62" spans="1:4" ht="13.5" customHeight="1">
      <c r="A62" s="60" t="s">
        <v>17</v>
      </c>
      <c r="B62" s="61">
        <f>B63+B64+B65+B66</f>
        <v>6330.88901</v>
      </c>
      <c r="C62" s="61">
        <f>C63+C64+C65+C66</f>
        <v>4625.97004</v>
      </c>
      <c r="D62" s="62">
        <f aca="true" t="shared" si="2" ref="D62:D83">C62/B62*100</f>
        <v>73.06983320498934</v>
      </c>
    </row>
    <row r="63" spans="1:4" ht="25.5">
      <c r="A63" s="70" t="s">
        <v>9</v>
      </c>
      <c r="B63" s="64">
        <v>4954.24035</v>
      </c>
      <c r="C63" s="64">
        <v>3851.15306</v>
      </c>
      <c r="D63" s="62">
        <f t="shared" si="2"/>
        <v>77.73448173542893</v>
      </c>
    </row>
    <row r="64" spans="1:4" ht="12.75" hidden="1">
      <c r="A64" s="69" t="s">
        <v>29</v>
      </c>
      <c r="B64" s="63"/>
      <c r="C64" s="63"/>
      <c r="D64" s="62" t="e">
        <f t="shared" si="2"/>
        <v>#DIV/0!</v>
      </c>
    </row>
    <row r="65" spans="1:4" ht="12.75">
      <c r="A65" s="69" t="s">
        <v>12</v>
      </c>
      <c r="B65" s="64">
        <v>50</v>
      </c>
      <c r="C65" s="64">
        <v>0</v>
      </c>
      <c r="D65" s="62">
        <f t="shared" si="2"/>
        <v>0</v>
      </c>
    </row>
    <row r="66" spans="1:4" ht="14.25" customHeight="1">
      <c r="A66" s="70" t="s">
        <v>7</v>
      </c>
      <c r="B66" s="64">
        <v>1326.64866</v>
      </c>
      <c r="C66" s="64">
        <v>774.81698</v>
      </c>
      <c r="D66" s="62">
        <f t="shared" si="2"/>
        <v>58.40408266043852</v>
      </c>
    </row>
    <row r="67" spans="1:4" ht="15.75" customHeight="1" hidden="1">
      <c r="A67" s="60" t="s">
        <v>18</v>
      </c>
      <c r="B67" s="66">
        <f>B68</f>
        <v>0</v>
      </c>
      <c r="C67" s="66">
        <f>C68</f>
        <v>0</v>
      </c>
      <c r="D67" s="62">
        <v>0</v>
      </c>
    </row>
    <row r="68" spans="1:4" ht="15.75" customHeight="1" hidden="1">
      <c r="A68" s="70" t="s">
        <v>5</v>
      </c>
      <c r="B68" s="64"/>
      <c r="C68" s="64"/>
      <c r="D68" s="62">
        <v>0</v>
      </c>
    </row>
    <row r="69" spans="1:4" ht="15.75" customHeight="1">
      <c r="A69" s="60" t="s">
        <v>47</v>
      </c>
      <c r="B69" s="66">
        <f>B70+B71</f>
        <v>760.6475</v>
      </c>
      <c r="C69" s="66">
        <f>C70+C71</f>
        <v>760.6475</v>
      </c>
      <c r="D69" s="62">
        <f t="shared" si="2"/>
        <v>100</v>
      </c>
    </row>
    <row r="70" spans="1:4" ht="12.75">
      <c r="A70" s="70" t="s">
        <v>206</v>
      </c>
      <c r="B70" s="64">
        <v>0.1</v>
      </c>
      <c r="C70" s="64">
        <v>0.1</v>
      </c>
      <c r="D70" s="62">
        <f t="shared" si="2"/>
        <v>100</v>
      </c>
    </row>
    <row r="71" spans="1:4" ht="25.5">
      <c r="A71" s="70" t="s">
        <v>153</v>
      </c>
      <c r="B71" s="64">
        <v>760.5475</v>
      </c>
      <c r="C71" s="64">
        <v>760.5475</v>
      </c>
      <c r="D71" s="62">
        <f t="shared" si="2"/>
        <v>100</v>
      </c>
    </row>
    <row r="72" spans="1:4" ht="15.75" customHeight="1">
      <c r="A72" s="60" t="s">
        <v>11</v>
      </c>
      <c r="B72" s="66">
        <f>B73+B74+B75+B76</f>
        <v>104594.28222000001</v>
      </c>
      <c r="C72" s="66">
        <f>C73+C74+C75+C76</f>
        <v>102882.89222000001</v>
      </c>
      <c r="D72" s="62">
        <f t="shared" si="2"/>
        <v>98.36378245189319</v>
      </c>
    </row>
    <row r="73" spans="1:4" ht="0.75" customHeight="1">
      <c r="A73" s="70" t="s">
        <v>71</v>
      </c>
      <c r="B73" s="64">
        <v>0</v>
      </c>
      <c r="C73" s="64">
        <v>0</v>
      </c>
      <c r="D73" s="62" t="e">
        <f t="shared" si="2"/>
        <v>#DIV/0!</v>
      </c>
    </row>
    <row r="74" spans="1:4" ht="12.75">
      <c r="A74" s="70" t="s">
        <v>50</v>
      </c>
      <c r="B74" s="64">
        <v>1013.44</v>
      </c>
      <c r="C74" s="64">
        <v>140</v>
      </c>
      <c r="D74" s="62">
        <f t="shared" si="2"/>
        <v>13.814335333122829</v>
      </c>
    </row>
    <row r="75" spans="1:4" ht="14.25" customHeight="1">
      <c r="A75" s="70" t="s">
        <v>28</v>
      </c>
      <c r="B75" s="64">
        <v>102437.47791</v>
      </c>
      <c r="C75" s="64">
        <v>101657.02791</v>
      </c>
      <c r="D75" s="62">
        <f t="shared" si="2"/>
        <v>99.23812064107466</v>
      </c>
    </row>
    <row r="76" spans="1:4" ht="15.75" customHeight="1">
      <c r="A76" s="70" t="s">
        <v>16</v>
      </c>
      <c r="B76" s="64">
        <v>1143.36431</v>
      </c>
      <c r="C76" s="64">
        <v>1085.86431</v>
      </c>
      <c r="D76" s="62">
        <f t="shared" si="2"/>
        <v>94.9709817337223</v>
      </c>
    </row>
    <row r="77" spans="1:4" ht="12.75">
      <c r="A77" s="60" t="s">
        <v>154</v>
      </c>
      <c r="B77" s="66">
        <f>B78+B79+B80</f>
        <v>24210.058530000002</v>
      </c>
      <c r="C77" s="66">
        <f>C78+C79+C80</f>
        <v>19309.308109999998</v>
      </c>
      <c r="D77" s="62">
        <f t="shared" si="2"/>
        <v>79.7573788847837</v>
      </c>
    </row>
    <row r="78" spans="1:4" ht="12.75">
      <c r="A78" s="70" t="s">
        <v>15</v>
      </c>
      <c r="B78" s="64">
        <v>492.66415</v>
      </c>
      <c r="C78" s="64">
        <v>444.95769</v>
      </c>
      <c r="D78" s="62">
        <f t="shared" si="2"/>
        <v>90.31663659716259</v>
      </c>
    </row>
    <row r="79" spans="1:4" ht="12.75">
      <c r="A79" s="59" t="s">
        <v>8</v>
      </c>
      <c r="B79" s="64">
        <v>7715.18472</v>
      </c>
      <c r="C79" s="64">
        <v>3994.94178</v>
      </c>
      <c r="D79" s="62">
        <f t="shared" si="2"/>
        <v>51.78024797830116</v>
      </c>
    </row>
    <row r="80" spans="1:4" ht="12.75">
      <c r="A80" s="70" t="s">
        <v>6</v>
      </c>
      <c r="B80" s="64">
        <v>16002.20966</v>
      </c>
      <c r="C80" s="64">
        <v>14869.40864</v>
      </c>
      <c r="D80" s="62">
        <f t="shared" si="2"/>
        <v>92.9209712654146</v>
      </c>
    </row>
    <row r="81" spans="1:4" ht="15" customHeight="1">
      <c r="A81" s="60" t="s">
        <v>145</v>
      </c>
      <c r="B81" s="66">
        <f>B82</f>
        <v>280.224</v>
      </c>
      <c r="C81" s="66">
        <f>C82</f>
        <v>263.97597</v>
      </c>
      <c r="D81" s="62">
        <f t="shared" si="2"/>
        <v>94.20177072627614</v>
      </c>
    </row>
    <row r="82" spans="1:4" ht="15" customHeight="1">
      <c r="A82" s="70" t="s">
        <v>10</v>
      </c>
      <c r="B82" s="64">
        <v>280.224</v>
      </c>
      <c r="C82" s="64">
        <v>263.97597</v>
      </c>
      <c r="D82" s="62">
        <f t="shared" si="2"/>
        <v>94.20177072627614</v>
      </c>
    </row>
    <row r="83" spans="1:4" ht="0.75" customHeight="1">
      <c r="A83" s="8" t="s">
        <v>93</v>
      </c>
      <c r="B83" s="54">
        <f>B84</f>
        <v>0</v>
      </c>
      <c r="C83" s="54">
        <f>C84</f>
        <v>0</v>
      </c>
      <c r="D83" s="48" t="e">
        <f t="shared" si="2"/>
        <v>#DIV/0!</v>
      </c>
    </row>
    <row r="84" spans="1:4" ht="0.75" customHeight="1">
      <c r="A84" s="4" t="s">
        <v>94</v>
      </c>
      <c r="B84" s="49">
        <v>0</v>
      </c>
      <c r="C84" s="49">
        <v>0</v>
      </c>
      <c r="D84" s="48" t="e">
        <f>C84/B84*100</f>
        <v>#DIV/0!</v>
      </c>
    </row>
    <row r="85" spans="1:4" ht="14.25" customHeight="1">
      <c r="A85" s="4" t="s">
        <v>0</v>
      </c>
      <c r="B85" s="49">
        <f>B60-B61</f>
        <v>-2899.999989999982</v>
      </c>
      <c r="C85" s="49">
        <f>C60-C61</f>
        <v>2653.031059999994</v>
      </c>
      <c r="D85" s="55"/>
    </row>
    <row r="86" spans="1:4" ht="14.25" customHeight="1">
      <c r="A86" s="3"/>
      <c r="B86" s="5"/>
      <c r="C86" s="5"/>
      <c r="D86" s="6"/>
    </row>
    <row r="87" spans="1:5" ht="14.25" customHeight="1">
      <c r="A87" s="1" t="s">
        <v>196</v>
      </c>
      <c r="B87" s="1"/>
      <c r="C87" s="1"/>
      <c r="D87" s="1"/>
      <c r="E87" s="1"/>
    </row>
    <row r="88" spans="1:4" ht="15.75">
      <c r="A88" s="1" t="s">
        <v>91</v>
      </c>
      <c r="B88" s="1"/>
      <c r="C88" s="1" t="s">
        <v>197</v>
      </c>
      <c r="D88" s="1"/>
    </row>
    <row r="89" ht="12.75">
      <c r="A89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fitToHeight="1" fitToWidth="1" horizontalDpi="600" verticalDpi="600" orientation="portrait" paperSize="9" scale="54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Специалсит</cp:lastModifiedBy>
  <cp:lastPrinted>2023-12-06T11:03:16Z</cp:lastPrinted>
  <dcterms:created xsi:type="dcterms:W3CDTF">2007-03-05T11:59:24Z</dcterms:created>
  <dcterms:modified xsi:type="dcterms:W3CDTF">2023-12-08T11:30:39Z</dcterms:modified>
  <cp:category/>
  <cp:version/>
  <cp:contentType/>
  <cp:contentStatus/>
</cp:coreProperties>
</file>