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6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'Алекс'!$A$1:$D$67</definedName>
    <definedName name="_xlnm.Print_Area" localSheetId="1">'В-У'!$A$1:$D$66</definedName>
    <definedName name="_xlnm.Print_Area" localSheetId="2">'Вят'!$A$1:$D$77</definedName>
    <definedName name="_xlnm.Print_Area" localSheetId="3">'Кужмара'!$A$1:$D$78</definedName>
    <definedName name="_xlnm.Print_Area" localSheetId="4">'Михайл'!$A$1:$D$69</definedName>
    <definedName name="_xlnm.Print_Area" localSheetId="5">'Ронга'!$A$1:$D$64</definedName>
    <definedName name="_xlnm.Print_Area" localSheetId="7">'Совет'!$A$1:$D$83</definedName>
    <definedName name="_xlnm.Print_Area" localSheetId="6">'Солнеч'!$A$1:$D$59</definedName>
  </definedNames>
  <calcPr fullCalcOnLoad="1"/>
</workbook>
</file>

<file path=xl/sharedStrings.xml><?xml version="1.0" encoding="utf-8"?>
<sst xmlns="http://schemas.openxmlformats.org/spreadsheetml/2006/main" count="543" uniqueCount="196">
  <si>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</si>
  <si>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</si>
  <si>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</si>
  <si>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</si>
  <si>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</si>
  <si>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</si>
  <si>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</si>
  <si>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</si>
  <si>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</si>
  <si>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</si>
  <si>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</si>
  <si>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</si>
  <si>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</si>
  <si>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</si>
  <si>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</si>
  <si>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</si>
  <si>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</si>
  <si>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</si>
  <si>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</si>
  <si>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</si>
  <si>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</si>
  <si>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</si>
  <si>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</si>
  <si>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</si>
  <si>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</si>
  <si>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</si>
  <si>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</si>
  <si>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</si>
  <si>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</si>
  <si>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</si>
  <si>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</si>
  <si>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</si>
  <si>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</si>
  <si>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</si>
  <si>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</si>
  <si>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</si>
  <si>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</si>
  <si>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</si>
  <si>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</si>
  <si>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</si>
  <si>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</si>
  <si>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</si>
  <si>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</si>
  <si>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</si>
  <si>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</si>
  <si>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</si>
  <si>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</si>
  <si>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</si>
  <si>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</si>
  <si>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</si>
  <si>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</si>
  <si>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</si>
  <si>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</si>
  <si>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</si>
  <si>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</si>
  <si>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</si>
  <si>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</si>
  <si>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</si>
  <si>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</si>
  <si>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</si>
  <si>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</si>
  <si>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</si>
  <si>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</si>
  <si>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</si>
  <si>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</si>
  <si>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</si>
  <si>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</si>
  <si>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</si>
  <si>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</si>
  <si>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</si>
  <si>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</si>
  <si>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</si>
  <si>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</si>
  <si>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</si>
  <si>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</si>
  <si>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</si>
  <si>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</si>
  <si>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</si>
  <si>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</si>
  <si>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</si>
  <si>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</si>
  <si>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</si>
  <si>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</si>
  <si>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</si>
  <si>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</si>
  <si>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</si>
  <si>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</si>
  <si>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</si>
  <si>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</si>
  <si>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</si>
  <si>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</si>
  <si>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</si>
  <si>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</si>
  <si>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</si>
  <si>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</si>
  <si>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</si>
  <si>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</si>
  <si>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</si>
  <si>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</si>
  <si>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</si>
  <si>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</si>
  <si>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</si>
  <si>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</si>
  <si>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</si>
  <si>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</si>
  <si>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</si>
  <si>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</si>
  <si>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</si>
  <si>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</si>
  <si>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</si>
  <si>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</si>
  <si>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</si>
  <si>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</si>
  <si>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</si>
  <si>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</si>
  <si>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</si>
  <si>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</si>
  <si>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</si>
  <si>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</si>
  <si>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</si>
  <si>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</si>
  <si>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</si>
  <si>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</si>
  <si>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</si>
  <si>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</si>
  <si>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</si>
  <si>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</si>
  <si>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</si>
  <si>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</si>
  <si>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</si>
  <si>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</si>
  <si>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</si>
  <si>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</si>
  <si>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</si>
  <si>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</si>
  <si>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</si>
  <si>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</si>
  <si>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</si>
  <si>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</si>
  <si>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</si>
  <si>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</si>
  <si>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</si>
  <si>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</si>
  <si>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</si>
  <si>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</si>
  <si>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</si>
  <si>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</si>
  <si>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</si>
  <si>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</si>
  <si>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Е.С.Кропотова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</si>
  <si>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</si>
  <si>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</si>
  <si>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</si>
  <si>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</si>
  <si>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</si>
  <si>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</si>
  <si>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</si>
  <si>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</si>
  <si>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</si>
  <si>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</si>
  <si>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</si>
  <si>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</si>
  <si>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</si>
  <si>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</si>
  <si>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</si>
  <si>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</si>
  <si>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</si>
  <si>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</si>
  <si>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</si>
  <si>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</si>
  <si>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</si>
  <si>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</si>
  <si>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</si>
  <si>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</si>
  <si>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</si>
  <si>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</si>
  <si>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</si>
  <si>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</si>
  <si>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</si>
  <si>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</si>
  <si>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</si>
  <si>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</si>
  <si>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</si>
  <si>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</si>
  <si>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</si>
  <si>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904 207 05020 13 0000 150 Прочие безвозмездные поступления в бюджеты городских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</si>
  <si>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</si>
  <si>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</si>
  <si>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</si>
  <si>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</si>
  <si>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</si>
  <si>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</si>
  <si>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</si>
  <si>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 1 июня  2023 г.</t>
  </si>
  <si>
    <t>на 1 июня 2023 г.</t>
  </si>
  <si>
    <t>Факт на 01.06.23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</si>
</sst>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6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5" applyFont="1" applyBorder="1" applyAlignment="1">
      <alignment horizontal="justify" vertical="top" wrapText="1"/>
      <protection/>
    </xf>
    <xf numFmtId="2" fontId="6" fillId="35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0"/>
  <sheetViews>
    <sheetView view="pageBreakPreview" zoomScaleSheetLayoutView="100" zoomScalePageLayoutView="0" workbookViewId="0" topLeftCell="A2">
      <pane xSplit="1" topLeftCell="B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104</v>
      </c>
      <c r="B2" s="60"/>
      <c r="C2" s="60"/>
      <c r="D2" s="60"/>
    </row>
    <row r="3" spans="1:4" ht="15.75">
      <c r="A3" s="60" t="s">
        <v>193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306.84583</v>
      </c>
      <c r="D8" s="10">
        <f aca="true" t="shared" si="0" ref="D8:D14">C8/B8*100</f>
        <v>26.226139316239315</v>
      </c>
    </row>
    <row r="9" spans="1:4" ht="18" customHeight="1">
      <c r="A9" s="4" t="s">
        <v>20</v>
      </c>
      <c r="B9" s="11">
        <v>417</v>
      </c>
      <c r="C9" s="27">
        <v>152.27345</v>
      </c>
      <c r="D9" s="6">
        <f t="shared" si="0"/>
        <v>36.516414868105514</v>
      </c>
    </row>
    <row r="10" spans="1:4" ht="15.75" customHeight="1">
      <c r="A10" s="4" t="s">
        <v>21</v>
      </c>
      <c r="B10" s="11">
        <v>139</v>
      </c>
      <c r="C10" s="11">
        <v>-2.31972</v>
      </c>
      <c r="D10" s="6">
        <f t="shared" si="0"/>
        <v>-1.6688633093525178</v>
      </c>
    </row>
    <row r="11" spans="1:4" ht="21.75" customHeight="1">
      <c r="A11" s="4" t="s">
        <v>22</v>
      </c>
      <c r="B11" s="11">
        <v>386</v>
      </c>
      <c r="C11" s="11">
        <v>79.69031</v>
      </c>
      <c r="D11" s="6">
        <f t="shared" si="0"/>
        <v>20.64515803108808</v>
      </c>
    </row>
    <row r="12" spans="1:4" ht="1.5" customHeight="1" hidden="1">
      <c r="A12" s="40" t="s">
        <v>154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23</v>
      </c>
      <c r="B13" s="11">
        <v>4</v>
      </c>
      <c r="C13" s="11">
        <v>1.28526</v>
      </c>
      <c r="D13" s="6">
        <v>0</v>
      </c>
    </row>
    <row r="14" spans="1:4" ht="32.25" customHeight="1">
      <c r="A14" s="7" t="s">
        <v>24</v>
      </c>
      <c r="B14" s="11">
        <v>125</v>
      </c>
      <c r="C14" s="11">
        <v>26.6128</v>
      </c>
      <c r="D14" s="6">
        <f t="shared" si="0"/>
        <v>21.29024</v>
      </c>
    </row>
    <row r="15" spans="1:4" ht="58.5" customHeight="1">
      <c r="A15" s="12" t="s">
        <v>25</v>
      </c>
      <c r="B15" s="11">
        <v>99</v>
      </c>
      <c r="C15" s="11">
        <v>49.30373</v>
      </c>
      <c r="D15" s="6">
        <f>C15/B15*100</f>
        <v>49.80174747474748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5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8" t="s">
        <v>100</v>
      </c>
      <c r="B18" s="11"/>
      <c r="C18" s="11"/>
      <c r="D18" s="6"/>
    </row>
    <row r="19" spans="1:4" ht="1.5" customHeight="1" hidden="1">
      <c r="A19" s="25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5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52" t="s">
        <v>125</v>
      </c>
      <c r="B21" s="11"/>
      <c r="C21" s="11"/>
      <c r="D21" s="6" t="e">
        <f>C21/B21*100</f>
        <v>#DIV/0!</v>
      </c>
    </row>
    <row r="22" spans="1:4" ht="60" customHeight="1" hidden="1">
      <c r="A22" s="52" t="s">
        <v>126</v>
      </c>
      <c r="B22" s="11"/>
      <c r="C22" s="11"/>
      <c r="D22" s="6" t="e">
        <f>C22/B22*100</f>
        <v>#DIV/0!</v>
      </c>
    </row>
    <row r="23" spans="1:4" ht="63" customHeight="1" hidden="1">
      <c r="A23" s="52"/>
      <c r="B23" s="11"/>
      <c r="C23" s="11"/>
      <c r="D23" s="6"/>
    </row>
    <row r="24" spans="1:4" ht="32.25" customHeight="1" hidden="1">
      <c r="A24" s="52" t="s">
        <v>140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6">
        <f>B26+B27+B34+B37+B35+B36+B33+B29+B38+B40+B41+B28+B30+B31+B39+B32</f>
        <v>4876.25762</v>
      </c>
      <c r="C25" s="26">
        <f>C26+C27+C29+C33+C34+C35+C36+C37+C38+C40+C41+C28+C30+C39+C31+C42</f>
        <v>594.88867</v>
      </c>
      <c r="D25" s="10">
        <f aca="true" t="shared" si="1" ref="D25:D33">C25/B25*100</f>
        <v>12.199697316238185</v>
      </c>
    </row>
    <row r="26" spans="1:4" ht="37.5" customHeight="1">
      <c r="A26" s="4" t="s">
        <v>60</v>
      </c>
      <c r="B26" s="11">
        <v>1131.48349</v>
      </c>
      <c r="C26" s="11">
        <v>443.1</v>
      </c>
      <c r="D26" s="6">
        <f t="shared" si="1"/>
        <v>39.16097794763227</v>
      </c>
    </row>
    <row r="27" spans="1:4" ht="50.25" customHeight="1">
      <c r="A27" s="4" t="s">
        <v>127</v>
      </c>
      <c r="B27" s="5">
        <v>138.6</v>
      </c>
      <c r="C27" s="5">
        <v>45.78867</v>
      </c>
      <c r="D27" s="6">
        <f t="shared" si="1"/>
        <v>33.03655844155845</v>
      </c>
    </row>
    <row r="28" spans="1:4" ht="55.5" customHeight="1" hidden="1">
      <c r="A28" s="4" t="s">
        <v>118</v>
      </c>
      <c r="B28" s="5"/>
      <c r="C28" s="5"/>
      <c r="D28" s="6"/>
    </row>
    <row r="29" spans="1:4" ht="32.25" customHeight="1">
      <c r="A29" s="24" t="s">
        <v>61</v>
      </c>
      <c r="B29" s="5">
        <v>705.04979</v>
      </c>
      <c r="C29" s="5">
        <v>0</v>
      </c>
      <c r="D29" s="6">
        <f t="shared" si="1"/>
        <v>0</v>
      </c>
    </row>
    <row r="30" spans="1:4" ht="31.5" customHeight="1">
      <c r="A30" s="44" t="s">
        <v>128</v>
      </c>
      <c r="B30" s="5">
        <v>1419.806</v>
      </c>
      <c r="C30" s="5">
        <v>0</v>
      </c>
      <c r="D30" s="6">
        <f t="shared" si="1"/>
        <v>0</v>
      </c>
    </row>
    <row r="31" spans="1:4" ht="31.5" customHeight="1">
      <c r="A31" s="44" t="s">
        <v>187</v>
      </c>
      <c r="B31" s="5">
        <v>145.9427</v>
      </c>
      <c r="C31" s="5">
        <v>0</v>
      </c>
      <c r="D31" s="6">
        <f t="shared" si="1"/>
        <v>0</v>
      </c>
    </row>
    <row r="32" spans="1:4" ht="31.5" customHeight="1">
      <c r="A32" s="44" t="s">
        <v>190</v>
      </c>
      <c r="B32" s="5">
        <v>499.8</v>
      </c>
      <c r="C32" s="5"/>
      <c r="D32" s="6">
        <f t="shared" si="1"/>
        <v>0</v>
      </c>
    </row>
    <row r="33" spans="1:4" ht="125.25" customHeight="1">
      <c r="A33" s="4" t="s">
        <v>130</v>
      </c>
      <c r="B33" s="5">
        <v>230.2</v>
      </c>
      <c r="C33" s="5">
        <v>103</v>
      </c>
      <c r="D33" s="6">
        <f t="shared" si="1"/>
        <v>44.74370112945265</v>
      </c>
    </row>
    <row r="34" spans="1:4" ht="0.75" customHeight="1">
      <c r="A34" s="4" t="s">
        <v>62</v>
      </c>
      <c r="B34" s="5"/>
      <c r="C34" s="5"/>
      <c r="D34" s="6" t="e">
        <f>C34/B34*100</f>
        <v>#DIV/0!</v>
      </c>
    </row>
    <row r="35" spans="1:4" ht="126.75" customHeight="1">
      <c r="A35" s="4" t="s">
        <v>163</v>
      </c>
      <c r="B35" s="5">
        <v>0.1</v>
      </c>
      <c r="C35" s="5">
        <v>0</v>
      </c>
      <c r="D35" s="6">
        <f>C35/B35*100</f>
        <v>0</v>
      </c>
    </row>
    <row r="36" spans="1:4" ht="111.75" customHeight="1" hidden="1">
      <c r="A36" s="4" t="s">
        <v>164</v>
      </c>
      <c r="B36" s="5">
        <v>0</v>
      </c>
      <c r="C36" s="5">
        <v>0</v>
      </c>
      <c r="D36" s="6">
        <v>0</v>
      </c>
    </row>
    <row r="37" spans="1:4" ht="95.25" customHeight="1">
      <c r="A37" s="4" t="s">
        <v>133</v>
      </c>
      <c r="B37" s="5">
        <v>271.97564</v>
      </c>
      <c r="C37" s="5">
        <v>3</v>
      </c>
      <c r="D37" s="6">
        <f>C37/B37*100</f>
        <v>1.1030399634320192</v>
      </c>
    </row>
    <row r="38" spans="1:4" ht="101.25" customHeight="1" hidden="1">
      <c r="A38" s="4" t="s">
        <v>134</v>
      </c>
      <c r="B38" s="5">
        <v>0</v>
      </c>
      <c r="C38" s="5"/>
      <c r="D38" s="6"/>
    </row>
    <row r="39" spans="1:4" ht="101.25" customHeight="1">
      <c r="A39" s="4" t="s">
        <v>134</v>
      </c>
      <c r="B39" s="5">
        <v>333.2</v>
      </c>
      <c r="C39" s="5">
        <v>0</v>
      </c>
      <c r="D39" s="6">
        <f>C39/B39*100</f>
        <v>0</v>
      </c>
    </row>
    <row r="40" spans="1:4" ht="93.75" customHeight="1">
      <c r="A40" s="4" t="s">
        <v>135</v>
      </c>
      <c r="B40" s="5">
        <v>0.1</v>
      </c>
      <c r="C40" s="5">
        <v>0</v>
      </c>
      <c r="D40" s="6">
        <f>C40/B40*100</f>
        <v>0</v>
      </c>
    </row>
    <row r="41" spans="1:4" ht="48.75" customHeight="1" hidden="1">
      <c r="A41" s="4" t="s">
        <v>146</v>
      </c>
      <c r="B41" s="5"/>
      <c r="C41" s="5"/>
      <c r="D41" s="6" t="e">
        <f>C41/B41*100</f>
        <v>#DIV/0!</v>
      </c>
    </row>
    <row r="42" spans="1:4" ht="38.25" customHeight="1" hidden="1">
      <c r="A42" s="4" t="s">
        <v>156</v>
      </c>
      <c r="B42" s="5">
        <v>0</v>
      </c>
      <c r="C42" s="5"/>
      <c r="D42" s="6">
        <v>0</v>
      </c>
    </row>
    <row r="43" spans="1:4" ht="21.75" customHeight="1">
      <c r="A43" s="8" t="s">
        <v>1</v>
      </c>
      <c r="B43" s="54">
        <f>B25+B8</f>
        <v>6046.25762</v>
      </c>
      <c r="C43" s="54">
        <f>C25+C8</f>
        <v>901.7345</v>
      </c>
      <c r="D43" s="55">
        <f aca="true" t="shared" si="2" ref="D43:D63">C43/B43*100</f>
        <v>14.91392786534954</v>
      </c>
    </row>
    <row r="44" spans="1:4" ht="14.25">
      <c r="A44" s="8" t="s">
        <v>157</v>
      </c>
      <c r="B44" s="9">
        <f>B45+B49+B51+B54+B58+B62</f>
        <v>6396.257619999999</v>
      </c>
      <c r="C44" s="9">
        <f>C45+C49+C51+C54+C58+C62</f>
        <v>1226.0167500000002</v>
      </c>
      <c r="D44" s="10">
        <f t="shared" si="2"/>
        <v>19.167719983111002</v>
      </c>
    </row>
    <row r="45" spans="1:4" ht="14.25">
      <c r="A45" s="8" t="s">
        <v>17</v>
      </c>
      <c r="B45" s="9">
        <f>B46+B47+B48</f>
        <v>2012.1000000000001</v>
      </c>
      <c r="C45" s="9">
        <f>C46+C47+C48</f>
        <v>776.7419600000001</v>
      </c>
      <c r="D45" s="10">
        <f t="shared" si="2"/>
        <v>38.60354654341236</v>
      </c>
    </row>
    <row r="46" spans="1:4" ht="45">
      <c r="A46" s="16" t="s">
        <v>9</v>
      </c>
      <c r="B46" s="5">
        <v>1545.9</v>
      </c>
      <c r="C46" s="5">
        <v>724.68254</v>
      </c>
      <c r="D46" s="10">
        <f t="shared" si="2"/>
        <v>46.877711365547576</v>
      </c>
    </row>
    <row r="47" spans="1:4" ht="15">
      <c r="A47" s="16" t="s">
        <v>12</v>
      </c>
      <c r="B47" s="46">
        <v>2</v>
      </c>
      <c r="C47" s="46">
        <v>0</v>
      </c>
      <c r="D47" s="10">
        <f t="shared" si="2"/>
        <v>0</v>
      </c>
    </row>
    <row r="48" spans="1:4" ht="15" customHeight="1">
      <c r="A48" s="4" t="s">
        <v>7</v>
      </c>
      <c r="B48" s="46">
        <v>464.2</v>
      </c>
      <c r="C48" s="46">
        <v>52.05942</v>
      </c>
      <c r="D48" s="10">
        <f t="shared" si="2"/>
        <v>11.214868591124516</v>
      </c>
    </row>
    <row r="49" spans="1:4" ht="14.25">
      <c r="A49" s="8" t="s">
        <v>18</v>
      </c>
      <c r="B49" s="45">
        <f>B50</f>
        <v>138.6</v>
      </c>
      <c r="C49" s="45">
        <f>C50</f>
        <v>45.78867</v>
      </c>
      <c r="D49" s="10">
        <f t="shared" si="2"/>
        <v>33.03655844155845</v>
      </c>
    </row>
    <row r="50" spans="1:4" ht="16.5" customHeight="1">
      <c r="A50" s="4" t="s">
        <v>5</v>
      </c>
      <c r="B50" s="46">
        <v>138.6</v>
      </c>
      <c r="C50" s="46">
        <v>45.78867</v>
      </c>
      <c r="D50" s="10">
        <f t="shared" si="2"/>
        <v>33.03655844155845</v>
      </c>
    </row>
    <row r="51" spans="1:4" ht="13.5" customHeight="1">
      <c r="A51" s="8" t="s">
        <v>93</v>
      </c>
      <c r="B51" s="45">
        <f>B52+B53</f>
        <v>10.1</v>
      </c>
      <c r="C51" s="45">
        <f>C52+C53</f>
        <v>0</v>
      </c>
      <c r="D51" s="10">
        <f t="shared" si="2"/>
        <v>0</v>
      </c>
    </row>
    <row r="52" spans="1:4" ht="19.5" customHeight="1" hidden="1">
      <c r="A52" s="4" t="s">
        <v>80</v>
      </c>
      <c r="B52" s="46">
        <v>0</v>
      </c>
      <c r="C52" s="46">
        <v>0</v>
      </c>
      <c r="D52" s="10" t="e">
        <f t="shared" si="2"/>
        <v>#DIV/0!</v>
      </c>
    </row>
    <row r="53" spans="1:4" ht="30">
      <c r="A53" s="4" t="s">
        <v>158</v>
      </c>
      <c r="B53" s="46">
        <v>10.1</v>
      </c>
      <c r="C53" s="46">
        <v>0</v>
      </c>
      <c r="D53" s="10">
        <f t="shared" si="2"/>
        <v>0</v>
      </c>
    </row>
    <row r="54" spans="1:4" ht="14.25">
      <c r="A54" s="8" t="s">
        <v>11</v>
      </c>
      <c r="B54" s="45">
        <f>B55+B57+B56</f>
        <v>3014.9179599999998</v>
      </c>
      <c r="C54" s="45">
        <f>C55+C57+C56</f>
        <v>240</v>
      </c>
      <c r="D54" s="10">
        <f t="shared" si="2"/>
        <v>7.960415612768449</v>
      </c>
    </row>
    <row r="55" spans="1:4" ht="15" hidden="1">
      <c r="A55" s="4" t="s">
        <v>71</v>
      </c>
      <c r="B55" s="46"/>
      <c r="C55" s="46"/>
      <c r="D55" s="10">
        <v>0</v>
      </c>
    </row>
    <row r="56" spans="1:4" ht="15">
      <c r="A56" s="4" t="s">
        <v>28</v>
      </c>
      <c r="B56" s="46">
        <v>1921.98164</v>
      </c>
      <c r="C56" s="46">
        <v>111</v>
      </c>
      <c r="D56" s="10">
        <f t="shared" si="2"/>
        <v>5.775289299849919</v>
      </c>
    </row>
    <row r="57" spans="1:4" ht="15">
      <c r="A57" s="4" t="s">
        <v>16</v>
      </c>
      <c r="B57" s="46">
        <v>1092.93632</v>
      </c>
      <c r="C57" s="46">
        <v>129</v>
      </c>
      <c r="D57" s="10">
        <f t="shared" si="2"/>
        <v>11.80306644032106</v>
      </c>
    </row>
    <row r="58" spans="1:4" ht="14.25">
      <c r="A58" s="43" t="s">
        <v>72</v>
      </c>
      <c r="B58" s="45">
        <f>B59+B60+B61</f>
        <v>1115.83566</v>
      </c>
      <c r="C58" s="45">
        <f>C59+C60+C61</f>
        <v>114.87316</v>
      </c>
      <c r="D58" s="10">
        <f t="shared" si="2"/>
        <v>10.294809900590558</v>
      </c>
    </row>
    <row r="59" spans="1:4" ht="15">
      <c r="A59" s="22" t="s">
        <v>15</v>
      </c>
      <c r="B59" s="46">
        <v>157.5</v>
      </c>
      <c r="C59" s="46">
        <v>61.60863</v>
      </c>
      <c r="D59" s="10">
        <f t="shared" si="2"/>
        <v>39.116590476190474</v>
      </c>
    </row>
    <row r="60" spans="1:4" ht="15">
      <c r="A60" s="22" t="s">
        <v>8</v>
      </c>
      <c r="B60" s="46">
        <v>0.1</v>
      </c>
      <c r="C60" s="46">
        <v>0</v>
      </c>
      <c r="D60" s="10">
        <f t="shared" si="2"/>
        <v>0</v>
      </c>
    </row>
    <row r="61" spans="1:4" ht="15">
      <c r="A61" s="4" t="s">
        <v>6</v>
      </c>
      <c r="B61" s="46">
        <v>958.23566</v>
      </c>
      <c r="C61" s="46">
        <v>53.26453</v>
      </c>
      <c r="D61" s="10">
        <f t="shared" si="2"/>
        <v>5.558604446008615</v>
      </c>
    </row>
    <row r="62" spans="1:4" ht="14.25">
      <c r="A62" s="8" t="s">
        <v>150</v>
      </c>
      <c r="B62" s="45">
        <f>B63</f>
        <v>104.704</v>
      </c>
      <c r="C62" s="45">
        <f>C63</f>
        <v>48.61296</v>
      </c>
      <c r="D62" s="10">
        <f t="shared" si="2"/>
        <v>46.42894254278729</v>
      </c>
    </row>
    <row r="63" spans="1:4" ht="15">
      <c r="A63" s="4" t="s">
        <v>10</v>
      </c>
      <c r="B63" s="46">
        <v>104.704</v>
      </c>
      <c r="C63" s="46">
        <v>48.61296</v>
      </c>
      <c r="D63" s="10">
        <f t="shared" si="2"/>
        <v>46.42894254278729</v>
      </c>
    </row>
    <row r="64" spans="1:4" ht="15">
      <c r="A64" s="4" t="s">
        <v>0</v>
      </c>
      <c r="B64" s="46">
        <f>B43-B44</f>
        <v>-349.9999999999991</v>
      </c>
      <c r="C64" s="46">
        <f>C43-C44</f>
        <v>-324.2822500000002</v>
      </c>
      <c r="D64" s="6"/>
    </row>
    <row r="65" spans="1:4" ht="15">
      <c r="A65" s="3"/>
      <c r="B65" s="5"/>
      <c r="C65" s="5"/>
      <c r="D65" s="6"/>
    </row>
    <row r="66" spans="1:4" ht="15" customHeight="1">
      <c r="A66" s="1" t="s">
        <v>147</v>
      </c>
      <c r="B66" s="1"/>
      <c r="C66" s="1"/>
      <c r="D66" s="1"/>
    </row>
    <row r="67" spans="1:4" ht="15.75">
      <c r="A67" s="1" t="s">
        <v>92</v>
      </c>
      <c r="B67" s="1"/>
      <c r="C67" s="1" t="s">
        <v>148</v>
      </c>
      <c r="D67" s="1"/>
    </row>
    <row r="68" spans="2:4" ht="15.75">
      <c r="B68" s="1"/>
      <c r="C68" s="1"/>
      <c r="D68" s="1"/>
    </row>
    <row r="69" spans="2:4" ht="15">
      <c r="B69" s="3"/>
      <c r="C69" s="3"/>
      <c r="D69" s="3"/>
    </row>
    <row r="70" spans="2:4" ht="15">
      <c r="B70" s="3"/>
      <c r="C70" s="3"/>
      <c r="D70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9"/>
  <sheetViews>
    <sheetView view="pageBreakPreview" zoomScaleSheetLayoutView="100" zoomScalePageLayoutView="0" workbookViewId="0" topLeftCell="A3">
      <pane xSplit="1" topLeftCell="B1" activePane="topRight" state="frozen"/>
      <selection pane="topLeft" activeCell="A1" sqref="A1"/>
      <selection pane="topRight" activeCell="C39" sqref="C39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60" t="s">
        <v>105</v>
      </c>
      <c r="B1" s="60"/>
      <c r="C1" s="60"/>
      <c r="D1" s="60"/>
    </row>
    <row r="2" spans="1:4" ht="15.75">
      <c r="A2" s="60" t="s">
        <v>106</v>
      </c>
      <c r="B2" s="60"/>
      <c r="C2" s="60"/>
      <c r="D2" s="60"/>
    </row>
    <row r="3" spans="1:4" ht="15.75">
      <c r="A3" s="60" t="s">
        <v>193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SUM(B9:B24)</f>
        <v>1250</v>
      </c>
      <c r="C8" s="9">
        <f>SUM(C9:C24)</f>
        <v>314.22974999999997</v>
      </c>
      <c r="D8" s="10">
        <f aca="true" t="shared" si="0" ref="D8:D19">C8/B8*100</f>
        <v>25.138379999999998</v>
      </c>
    </row>
    <row r="9" spans="1:4" ht="17.25" customHeight="1">
      <c r="A9" s="4" t="s">
        <v>20</v>
      </c>
      <c r="B9" s="11">
        <v>320</v>
      </c>
      <c r="C9" s="27">
        <v>208.82569</v>
      </c>
      <c r="D9" s="6">
        <f t="shared" si="0"/>
        <v>65.258028125</v>
      </c>
    </row>
    <row r="10" spans="1:4" ht="18" customHeight="1">
      <c r="A10" s="4" t="s">
        <v>63</v>
      </c>
      <c r="B10" s="11">
        <v>0</v>
      </c>
      <c r="C10" s="27">
        <v>-102.6903</v>
      </c>
      <c r="D10" s="6">
        <v>0</v>
      </c>
    </row>
    <row r="11" spans="1:4" ht="15.75" customHeight="1">
      <c r="A11" s="4" t="s">
        <v>21</v>
      </c>
      <c r="B11" s="11">
        <v>107</v>
      </c>
      <c r="C11" s="11">
        <v>-21.11054</v>
      </c>
      <c r="D11" s="6">
        <f t="shared" si="0"/>
        <v>-19.72947663551402</v>
      </c>
    </row>
    <row r="12" spans="1:4" ht="15.75" customHeight="1">
      <c r="A12" s="4" t="s">
        <v>22</v>
      </c>
      <c r="B12" s="11">
        <v>314</v>
      </c>
      <c r="C12" s="11">
        <v>62.96462</v>
      </c>
      <c r="D12" s="6">
        <f t="shared" si="0"/>
        <v>20.052426751592357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134.58335</v>
      </c>
      <c r="D14" s="6">
        <f t="shared" si="0"/>
        <v>38.45238571428571</v>
      </c>
    </row>
    <row r="15" spans="1:4" ht="32.25" customHeight="1">
      <c r="A15" s="7" t="s">
        <v>24</v>
      </c>
      <c r="B15" s="11">
        <v>23</v>
      </c>
      <c r="C15" s="11">
        <v>5.83425</v>
      </c>
      <c r="D15" s="6">
        <f t="shared" si="0"/>
        <v>25.366304347826084</v>
      </c>
    </row>
    <row r="16" spans="1:4" ht="60.75" customHeight="1">
      <c r="A16" s="12" t="s">
        <v>25</v>
      </c>
      <c r="B16" s="11">
        <v>54</v>
      </c>
      <c r="C16" s="11">
        <v>15.82268</v>
      </c>
      <c r="D16" s="6">
        <f>C16/B16*100</f>
        <v>29.30125925925926</v>
      </c>
    </row>
    <row r="17" spans="1:4" ht="30" customHeight="1" hidden="1">
      <c r="A17" s="4" t="s">
        <v>26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35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36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27</v>
      </c>
      <c r="B21" s="11">
        <v>0</v>
      </c>
      <c r="C21" s="11">
        <v>0</v>
      </c>
      <c r="D21" s="6">
        <v>0</v>
      </c>
    </row>
    <row r="22" spans="1:4" ht="34.5" customHeight="1">
      <c r="A22" s="25" t="s">
        <v>141</v>
      </c>
      <c r="B22" s="11">
        <v>0</v>
      </c>
      <c r="C22" s="11">
        <v>10</v>
      </c>
      <c r="D22" s="6">
        <v>0</v>
      </c>
    </row>
    <row r="23" spans="1:4" ht="66" customHeight="1">
      <c r="A23" s="4" t="s">
        <v>169</v>
      </c>
      <c r="B23" s="11">
        <v>30</v>
      </c>
      <c r="C23" s="11">
        <v>0</v>
      </c>
      <c r="D23" s="6">
        <f aca="true" t="shared" si="1" ref="D23:D33">C23/B23*100</f>
        <v>0</v>
      </c>
    </row>
    <row r="24" spans="1:4" ht="65.25" customHeight="1">
      <c r="A24" s="4" t="s">
        <v>170</v>
      </c>
      <c r="B24" s="11">
        <v>52</v>
      </c>
      <c r="C24" s="11">
        <v>0</v>
      </c>
      <c r="D24" s="6">
        <f t="shared" si="1"/>
        <v>0</v>
      </c>
    </row>
    <row r="25" spans="1:4" ht="15.75" customHeight="1">
      <c r="A25" s="8" t="s">
        <v>4</v>
      </c>
      <c r="B25" s="26">
        <f>B26+B27+B34+B37+B35+B36+B33+B30+B38+B28+B31+B39+B29+B32</f>
        <v>3869.2188699999997</v>
      </c>
      <c r="C25" s="26">
        <f>C26+C27+C30+C33+C34+C35+C36+C37+C38+C28+C31+C39+C29</f>
        <v>1222.47056</v>
      </c>
      <c r="D25" s="10">
        <f t="shared" si="1"/>
        <v>31.594763725526853</v>
      </c>
    </row>
    <row r="26" spans="1:4" ht="37.5" customHeight="1">
      <c r="A26" s="4" t="s">
        <v>166</v>
      </c>
      <c r="B26" s="11">
        <v>1819.075</v>
      </c>
      <c r="C26" s="11">
        <v>807.1</v>
      </c>
      <c r="D26" s="6">
        <f t="shared" si="1"/>
        <v>44.36870387422179</v>
      </c>
    </row>
    <row r="27" spans="1:4" ht="46.5" customHeight="1">
      <c r="A27" s="4" t="s">
        <v>127</v>
      </c>
      <c r="B27" s="5">
        <v>138.6</v>
      </c>
      <c r="C27" s="5">
        <v>45.12056</v>
      </c>
      <c r="D27" s="6">
        <f t="shared" si="1"/>
        <v>32.55451659451659</v>
      </c>
    </row>
    <row r="28" spans="1:4" ht="0.75" customHeight="1" hidden="1">
      <c r="A28" s="4" t="s">
        <v>65</v>
      </c>
      <c r="B28" s="5"/>
      <c r="C28" s="5"/>
      <c r="D28" s="6" t="e">
        <f t="shared" si="1"/>
        <v>#DIV/0!</v>
      </c>
    </row>
    <row r="29" spans="1:4" ht="70.5" customHeight="1" hidden="1">
      <c r="A29" s="4" t="s">
        <v>165</v>
      </c>
      <c r="B29" s="5">
        <v>0</v>
      </c>
      <c r="C29" s="5">
        <v>0</v>
      </c>
      <c r="D29" s="6" t="e">
        <f t="shared" si="1"/>
        <v>#DIV/0!</v>
      </c>
    </row>
    <row r="30" spans="1:4" ht="51" customHeight="1">
      <c r="A30" s="44" t="s">
        <v>129</v>
      </c>
      <c r="B30" s="5">
        <v>789.349</v>
      </c>
      <c r="C30" s="5">
        <v>0</v>
      </c>
      <c r="D30" s="6">
        <f t="shared" si="1"/>
        <v>0</v>
      </c>
    </row>
    <row r="31" spans="1:4" ht="33.75" customHeight="1">
      <c r="A31" s="24" t="s">
        <v>187</v>
      </c>
      <c r="B31" s="5">
        <v>0.95387</v>
      </c>
      <c r="C31" s="5">
        <v>0</v>
      </c>
      <c r="D31" s="6">
        <f t="shared" si="1"/>
        <v>0</v>
      </c>
    </row>
    <row r="32" spans="1:4" ht="33.75" customHeight="1">
      <c r="A32" s="24" t="s">
        <v>190</v>
      </c>
      <c r="B32" s="5">
        <v>480.2</v>
      </c>
      <c r="C32" s="5"/>
      <c r="D32" s="6">
        <f t="shared" si="1"/>
        <v>0</v>
      </c>
    </row>
    <row r="33" spans="1:4" ht="121.5" customHeight="1">
      <c r="A33" s="4" t="s">
        <v>167</v>
      </c>
      <c r="B33" s="5">
        <v>257.2</v>
      </c>
      <c r="C33" s="5">
        <v>238.25</v>
      </c>
      <c r="D33" s="6">
        <f t="shared" si="1"/>
        <v>92.63219284603423</v>
      </c>
    </row>
    <row r="34" spans="1:4" ht="35.25" customHeight="1" hidden="1">
      <c r="A34" s="4" t="s">
        <v>62</v>
      </c>
      <c r="B34" s="5"/>
      <c r="C34" s="5"/>
      <c r="D34" s="6" t="e">
        <f>C34/B34*100</f>
        <v>#DIV/0!</v>
      </c>
    </row>
    <row r="35" spans="1:4" ht="123" customHeight="1">
      <c r="A35" s="4" t="s">
        <v>163</v>
      </c>
      <c r="B35" s="5">
        <v>25.241</v>
      </c>
      <c r="C35" s="5">
        <v>0</v>
      </c>
      <c r="D35" s="6">
        <f>C35/B35*100</f>
        <v>0</v>
      </c>
    </row>
    <row r="36" spans="1:4" ht="0.75" customHeight="1">
      <c r="A36" s="4" t="s">
        <v>164</v>
      </c>
      <c r="B36" s="5">
        <v>0</v>
      </c>
      <c r="C36" s="5">
        <v>0</v>
      </c>
      <c r="D36" s="6">
        <v>0</v>
      </c>
    </row>
    <row r="37" spans="1:4" ht="102.75" customHeight="1">
      <c r="A37" s="4" t="s">
        <v>168</v>
      </c>
      <c r="B37" s="5">
        <v>50</v>
      </c>
      <c r="C37" s="5">
        <v>31</v>
      </c>
      <c r="D37" s="6">
        <f>C37/B37*100</f>
        <v>62</v>
      </c>
    </row>
    <row r="38" spans="1:4" ht="96.75" customHeight="1">
      <c r="A38" s="4" t="s">
        <v>134</v>
      </c>
      <c r="B38" s="5">
        <v>308.5</v>
      </c>
      <c r="C38" s="5">
        <v>101</v>
      </c>
      <c r="D38" s="6">
        <v>0</v>
      </c>
    </row>
    <row r="39" spans="1:4" ht="93.75" customHeight="1">
      <c r="A39" s="4" t="s">
        <v>135</v>
      </c>
      <c r="B39" s="5">
        <v>0.1</v>
      </c>
      <c r="C39" s="5">
        <v>0</v>
      </c>
      <c r="D39" s="6">
        <f>C39/B39*100</f>
        <v>0</v>
      </c>
    </row>
    <row r="40" spans="1:4" ht="17.25" customHeight="1">
      <c r="A40" s="8" t="s">
        <v>1</v>
      </c>
      <c r="B40" s="9">
        <f>B25+B8</f>
        <v>5119.21887</v>
      </c>
      <c r="C40" s="9">
        <f>C25+C8</f>
        <v>1536.70031</v>
      </c>
      <c r="D40" s="10">
        <f>C40/B40*100</f>
        <v>30.018257648749447</v>
      </c>
    </row>
    <row r="41" spans="1:4" ht="14.25">
      <c r="A41" s="8" t="s">
        <v>157</v>
      </c>
      <c r="B41" s="9">
        <f>B42+B46+B48+B51+B55+B59</f>
        <v>5141.4188699999995</v>
      </c>
      <c r="C41" s="9">
        <f>C42+C46+C48+C51+C55+C59</f>
        <v>1461.0732099999998</v>
      </c>
      <c r="D41" s="10">
        <f>C41/B41*100</f>
        <v>28.41770427469567</v>
      </c>
    </row>
    <row r="42" spans="1:4" ht="14.25">
      <c r="A42" s="8" t="s">
        <v>17</v>
      </c>
      <c r="B42" s="9">
        <f>B43+B44+B45</f>
        <v>2224</v>
      </c>
      <c r="C42" s="9">
        <f>C43+C44+C45</f>
        <v>829.1007500000001</v>
      </c>
      <c r="D42" s="10">
        <f aca="true" t="shared" si="2" ref="D42:D60">C42/B42*100</f>
        <v>37.27970998201439</v>
      </c>
    </row>
    <row r="43" spans="1:4" ht="45">
      <c r="A43" s="16" t="s">
        <v>9</v>
      </c>
      <c r="B43" s="5">
        <v>2156.9</v>
      </c>
      <c r="C43" s="5">
        <v>787.34942</v>
      </c>
      <c r="D43" s="10">
        <f t="shared" si="2"/>
        <v>36.50375168065278</v>
      </c>
    </row>
    <row r="44" spans="1:4" ht="14.25" customHeight="1">
      <c r="A44" s="16" t="s">
        <v>12</v>
      </c>
      <c r="B44" s="46">
        <v>5</v>
      </c>
      <c r="C44" s="46">
        <v>0</v>
      </c>
      <c r="D44" s="10">
        <f t="shared" si="2"/>
        <v>0</v>
      </c>
    </row>
    <row r="45" spans="1:4" ht="15">
      <c r="A45" s="4" t="s">
        <v>7</v>
      </c>
      <c r="B45" s="46">
        <v>62.1</v>
      </c>
      <c r="C45" s="46">
        <v>41.75133</v>
      </c>
      <c r="D45" s="10">
        <f t="shared" si="2"/>
        <v>67.2324154589372</v>
      </c>
    </row>
    <row r="46" spans="1:4" ht="18" customHeight="1">
      <c r="A46" s="8" t="s">
        <v>18</v>
      </c>
      <c r="B46" s="45">
        <f>B47</f>
        <v>138.6</v>
      </c>
      <c r="C46" s="45">
        <f>C47</f>
        <v>45.12056</v>
      </c>
      <c r="D46" s="10">
        <f t="shared" si="2"/>
        <v>32.55451659451659</v>
      </c>
    </row>
    <row r="47" spans="1:4" ht="15.75" customHeight="1">
      <c r="A47" s="4" t="s">
        <v>5</v>
      </c>
      <c r="B47" s="46">
        <v>138.6</v>
      </c>
      <c r="C47" s="46">
        <v>45.12056</v>
      </c>
      <c r="D47" s="10">
        <f t="shared" si="2"/>
        <v>32.55451659451659</v>
      </c>
    </row>
    <row r="48" spans="1:4" ht="15.75" customHeight="1">
      <c r="A48" s="8" t="s">
        <v>47</v>
      </c>
      <c r="B48" s="45">
        <f>B49+B50</f>
        <v>10.1</v>
      </c>
      <c r="C48" s="45">
        <f>C49+C50</f>
        <v>0</v>
      </c>
      <c r="D48" s="10">
        <f t="shared" si="2"/>
        <v>0</v>
      </c>
    </row>
    <row r="49" spans="1:4" ht="34.5" customHeight="1" hidden="1">
      <c r="A49" s="4" t="s">
        <v>80</v>
      </c>
      <c r="B49" s="46">
        <v>0</v>
      </c>
      <c r="C49" s="46">
        <v>0</v>
      </c>
      <c r="D49" s="10" t="e">
        <f t="shared" si="2"/>
        <v>#DIV/0!</v>
      </c>
    </row>
    <row r="50" spans="1:4" ht="30">
      <c r="A50" s="4" t="s">
        <v>158</v>
      </c>
      <c r="B50" s="46">
        <v>10.1</v>
      </c>
      <c r="C50" s="46">
        <v>0</v>
      </c>
      <c r="D50" s="10">
        <f t="shared" si="2"/>
        <v>0</v>
      </c>
    </row>
    <row r="51" spans="1:4" ht="14.25" customHeight="1">
      <c r="A51" s="8" t="s">
        <v>11</v>
      </c>
      <c r="B51" s="45">
        <f>B52+B53+B54</f>
        <v>2182.5224399999997</v>
      </c>
      <c r="C51" s="45">
        <f>C52+C53+C54</f>
        <v>335.75</v>
      </c>
      <c r="D51" s="10">
        <f t="shared" si="2"/>
        <v>15.383576079061989</v>
      </c>
    </row>
    <row r="52" spans="1:4" ht="15" hidden="1">
      <c r="A52" s="4" t="s">
        <v>71</v>
      </c>
      <c r="B52" s="46"/>
      <c r="C52" s="46"/>
      <c r="D52" s="10" t="e">
        <f t="shared" si="2"/>
        <v>#DIV/0!</v>
      </c>
    </row>
    <row r="53" spans="1:4" ht="15">
      <c r="A53" s="4" t="s">
        <v>28</v>
      </c>
      <c r="B53" s="46">
        <v>307.2</v>
      </c>
      <c r="C53" s="46">
        <v>269.25</v>
      </c>
      <c r="D53" s="10">
        <f t="shared" si="2"/>
        <v>87.646484375</v>
      </c>
    </row>
    <row r="54" spans="1:4" ht="15">
      <c r="A54" s="4" t="s">
        <v>16</v>
      </c>
      <c r="B54" s="46">
        <v>1875.32244</v>
      </c>
      <c r="C54" s="46">
        <v>66.5</v>
      </c>
      <c r="D54" s="10">
        <f t="shared" si="2"/>
        <v>3.546056858360848</v>
      </c>
    </row>
    <row r="55" spans="1:4" ht="16.5" customHeight="1">
      <c r="A55" s="8" t="s">
        <v>159</v>
      </c>
      <c r="B55" s="45">
        <f>B56+B57+B58</f>
        <v>432.42143</v>
      </c>
      <c r="C55" s="45">
        <f>C56+C57+C58</f>
        <v>179.64576</v>
      </c>
      <c r="D55" s="10">
        <f t="shared" si="2"/>
        <v>41.54413901272192</v>
      </c>
    </row>
    <row r="56" spans="1:4" ht="15">
      <c r="A56" s="4" t="s">
        <v>15</v>
      </c>
      <c r="B56" s="46">
        <v>62</v>
      </c>
      <c r="C56" s="46">
        <v>24.55848</v>
      </c>
      <c r="D56" s="10">
        <f t="shared" si="2"/>
        <v>39.610451612903226</v>
      </c>
    </row>
    <row r="57" spans="1:4" ht="15">
      <c r="A57" s="15" t="s">
        <v>8</v>
      </c>
      <c r="B57" s="46">
        <v>25.241</v>
      </c>
      <c r="C57" s="46">
        <v>0</v>
      </c>
      <c r="D57" s="10">
        <f t="shared" si="2"/>
        <v>0</v>
      </c>
    </row>
    <row r="58" spans="1:4" ht="15">
      <c r="A58" s="4" t="s">
        <v>6</v>
      </c>
      <c r="B58" s="46">
        <v>345.18043</v>
      </c>
      <c r="C58" s="46">
        <v>155.08728</v>
      </c>
      <c r="D58" s="10">
        <f t="shared" si="2"/>
        <v>44.92933739030338</v>
      </c>
    </row>
    <row r="59" spans="1:4" ht="14.25">
      <c r="A59" s="8" t="s">
        <v>150</v>
      </c>
      <c r="B59" s="45">
        <f>B60</f>
        <v>153.775</v>
      </c>
      <c r="C59" s="45">
        <f>C60</f>
        <v>71.45614</v>
      </c>
      <c r="D59" s="10">
        <f t="shared" si="2"/>
        <v>46.46798244187937</v>
      </c>
    </row>
    <row r="60" spans="1:4" ht="15">
      <c r="A60" s="4" t="s">
        <v>10</v>
      </c>
      <c r="B60" s="46">
        <v>153.775</v>
      </c>
      <c r="C60" s="46">
        <v>71.45614</v>
      </c>
      <c r="D60" s="10">
        <f t="shared" si="2"/>
        <v>46.46798244187937</v>
      </c>
    </row>
    <row r="61" spans="1:4" ht="15">
      <c r="A61" s="4" t="s">
        <v>0</v>
      </c>
      <c r="B61" s="51">
        <f>B40-B41</f>
        <v>-22.199999999999818</v>
      </c>
      <c r="C61" s="46">
        <f>C40-C41</f>
        <v>75.62710000000015</v>
      </c>
      <c r="D61" s="6"/>
    </row>
    <row r="62" spans="1:4" ht="11.25" customHeight="1">
      <c r="A62" s="3"/>
      <c r="B62" s="5"/>
      <c r="C62" s="5"/>
      <c r="D62" s="6"/>
    </row>
    <row r="63" spans="1:4" ht="15.75">
      <c r="A63" s="1" t="s">
        <v>147</v>
      </c>
      <c r="B63" s="1"/>
      <c r="C63" s="1"/>
      <c r="D63" s="1"/>
    </row>
    <row r="64" spans="1:4" ht="15.75">
      <c r="A64" s="1" t="s">
        <v>92</v>
      </c>
      <c r="B64" s="1"/>
      <c r="C64" s="1" t="s">
        <v>148</v>
      </c>
      <c r="D64" s="1"/>
    </row>
    <row r="65" spans="2:4" ht="15" customHeight="1">
      <c r="B65" s="1"/>
      <c r="C65" s="1"/>
      <c r="D65" s="1"/>
    </row>
    <row r="66" spans="2:4" ht="15.75">
      <c r="B66" s="1"/>
      <c r="C66" s="1"/>
      <c r="D66" s="1"/>
    </row>
    <row r="67" spans="2:4" ht="15">
      <c r="B67" s="3"/>
      <c r="C67" s="3"/>
      <c r="D67" s="3"/>
    </row>
    <row r="68" spans="2:4" ht="15">
      <c r="B68" s="3"/>
      <c r="C68" s="3"/>
      <c r="D68" s="3"/>
    </row>
    <row r="69" spans="2:4" ht="15">
      <c r="B69" s="3"/>
      <c r="C69" s="3"/>
      <c r="D69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3" r:id="rId1"/>
  <rowBreaks count="1" manualBreakCount="1">
    <brk id="4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90"/>
  <sheetViews>
    <sheetView view="pageBreakPreview" zoomScaleSheetLayoutView="100" zoomScalePageLayoutView="0" workbookViewId="0" topLeftCell="A2">
      <pane xSplit="1" topLeftCell="B1" activePane="topRight" state="frozen"/>
      <selection pane="topLeft" activeCell="A1" sqref="A1"/>
      <selection pane="topRight" activeCell="C34" sqref="C34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107</v>
      </c>
      <c r="B2" s="60"/>
      <c r="C2" s="60"/>
      <c r="D2" s="60"/>
    </row>
    <row r="3" spans="1:4" ht="15.75">
      <c r="A3" s="60" t="s">
        <v>193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2056</v>
      </c>
      <c r="C8" s="9">
        <f>SUM(C9:C35)</f>
        <v>887.74538</v>
      </c>
      <c r="D8" s="10">
        <f aca="true" t="shared" si="0" ref="D8:D20">C8/B8*100</f>
        <v>43.17827723735409</v>
      </c>
    </row>
    <row r="9" spans="1:4" ht="18" customHeight="1">
      <c r="A9" s="4" t="s">
        <v>20</v>
      </c>
      <c r="B9" s="11">
        <v>572</v>
      </c>
      <c r="C9" s="27">
        <v>222.72918</v>
      </c>
      <c r="D9" s="6">
        <f t="shared" si="0"/>
        <v>38.93866783216783</v>
      </c>
    </row>
    <row r="10" spans="1:4" ht="18" customHeight="1">
      <c r="A10" s="4" t="s">
        <v>63</v>
      </c>
      <c r="B10" s="11">
        <v>0</v>
      </c>
      <c r="C10" s="27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58.96164</v>
      </c>
      <c r="D11" s="6">
        <f t="shared" si="0"/>
        <v>17.548107142857145</v>
      </c>
    </row>
    <row r="12" spans="1:4" ht="15.75" customHeight="1">
      <c r="A12" s="4" t="s">
        <v>22</v>
      </c>
      <c r="B12" s="11">
        <v>395</v>
      </c>
      <c r="C12" s="11">
        <v>95.04971</v>
      </c>
      <c r="D12" s="6">
        <f t="shared" si="0"/>
        <v>24.06321772151899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505</v>
      </c>
      <c r="C14" s="11">
        <v>233.80196</v>
      </c>
      <c r="D14" s="6">
        <f t="shared" si="0"/>
        <v>46.297417821782176</v>
      </c>
    </row>
    <row r="15" spans="1:4" ht="32.25" customHeight="1">
      <c r="A15" s="7" t="s">
        <v>24</v>
      </c>
      <c r="B15" s="11">
        <v>61</v>
      </c>
      <c r="C15" s="11">
        <v>12.22863</v>
      </c>
      <c r="D15" s="6">
        <f t="shared" si="0"/>
        <v>20.04693442622951</v>
      </c>
    </row>
    <row r="16" spans="1:4" ht="32.25" customHeight="1" hidden="1">
      <c r="A16" s="7" t="s">
        <v>124</v>
      </c>
      <c r="B16" s="11">
        <v>0</v>
      </c>
      <c r="C16" s="11"/>
      <c r="D16" s="6"/>
    </row>
    <row r="17" spans="1:4" ht="61.5" customHeight="1">
      <c r="A17" s="57" t="s">
        <v>25</v>
      </c>
      <c r="B17" s="11">
        <v>3</v>
      </c>
      <c r="C17" s="11">
        <v>0</v>
      </c>
      <c r="D17" s="6">
        <f>C17/B17*100</f>
        <v>0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5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5" t="s">
        <v>36</v>
      </c>
      <c r="B21" s="11">
        <v>0</v>
      </c>
      <c r="C21" s="11">
        <v>0</v>
      </c>
      <c r="D21" s="6">
        <v>0</v>
      </c>
    </row>
    <row r="22" spans="1:4" ht="60" customHeight="1">
      <c r="A22" s="25" t="s">
        <v>100</v>
      </c>
      <c r="B22" s="11">
        <v>0</v>
      </c>
      <c r="C22" s="11">
        <v>1.28356</v>
      </c>
      <c r="D22" s="6">
        <v>0</v>
      </c>
    </row>
    <row r="23" spans="1:4" ht="63" customHeight="1">
      <c r="A23" s="25" t="s">
        <v>171</v>
      </c>
      <c r="B23" s="11">
        <v>88</v>
      </c>
      <c r="C23" s="11">
        <v>85</v>
      </c>
      <c r="D23" s="6">
        <f>C23/B23*100</f>
        <v>96.5909090909091</v>
      </c>
    </row>
    <row r="24" spans="1:4" ht="66" customHeight="1">
      <c r="A24" s="25" t="s">
        <v>172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5"/>
      <c r="B25" s="11"/>
      <c r="C25" s="11"/>
      <c r="D25" s="6"/>
    </row>
    <row r="26" spans="1:4" ht="64.5" customHeight="1" hidden="1">
      <c r="A26" s="25"/>
      <c r="B26" s="11"/>
      <c r="C26" s="11"/>
      <c r="D26" s="6"/>
    </row>
    <row r="27" spans="1:4" ht="70.5" customHeight="1" hidden="1">
      <c r="A27" s="25"/>
      <c r="B27" s="11"/>
      <c r="C27" s="11"/>
      <c r="D27" s="6"/>
    </row>
    <row r="28" spans="1:4" ht="63" customHeight="1" hidden="1">
      <c r="A28" s="25"/>
      <c r="B28" s="11"/>
      <c r="C28" s="11"/>
      <c r="D28" s="6"/>
    </row>
    <row r="29" spans="1:4" ht="61.5" customHeight="1" hidden="1">
      <c r="A29" s="25"/>
      <c r="B29" s="11"/>
      <c r="C29" s="11"/>
      <c r="D29" s="6"/>
    </row>
    <row r="30" spans="1:4" ht="63" customHeight="1" hidden="1">
      <c r="A30" s="25"/>
      <c r="B30" s="11"/>
      <c r="C30" s="11"/>
      <c r="D30" s="6"/>
    </row>
    <row r="31" spans="1:4" ht="63.75" customHeight="1" hidden="1">
      <c r="A31" s="25"/>
      <c r="B31" s="11"/>
      <c r="C31" s="11"/>
      <c r="D31" s="6"/>
    </row>
    <row r="32" spans="1:4" ht="49.5" customHeight="1" hidden="1">
      <c r="A32" s="25"/>
      <c r="B32" s="11"/>
      <c r="C32" s="11"/>
      <c r="D32" s="6"/>
    </row>
    <row r="33" spans="1:4" ht="49.5" customHeight="1" hidden="1">
      <c r="A33" s="25"/>
      <c r="B33" s="11"/>
      <c r="C33" s="11"/>
      <c r="D33" s="6"/>
    </row>
    <row r="34" spans="1:4" ht="60.75" customHeight="1">
      <c r="A34" s="25" t="s">
        <v>173</v>
      </c>
      <c r="B34" s="11">
        <v>79</v>
      </c>
      <c r="C34" s="11">
        <v>69</v>
      </c>
      <c r="D34" s="6">
        <f aca="true" t="shared" si="1" ref="D34:D40">C34/B34*100</f>
        <v>87.34177215189874</v>
      </c>
    </row>
    <row r="35" spans="1:4" ht="62.25" customHeight="1">
      <c r="A35" s="25" t="s">
        <v>174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6">
        <f>B37+B38+B45+B48+B46+B47+B44+B40+B49+B39+B42+B50+B51+B41+B43+B52</f>
        <v>5035.066780000001</v>
      </c>
      <c r="C36" s="26">
        <f>C37+C38+C40+C44+C45+C46+C47+C48+C49+C39+C42+C50+C51+C41+C52+C43</f>
        <v>1167.64264</v>
      </c>
      <c r="D36" s="10">
        <f t="shared" si="1"/>
        <v>23.190211590401187</v>
      </c>
    </row>
    <row r="37" spans="1:4" ht="37.5" customHeight="1">
      <c r="A37" s="4" t="s">
        <v>60</v>
      </c>
      <c r="B37" s="11">
        <v>1971.59152</v>
      </c>
      <c r="C37" s="11">
        <v>772.2</v>
      </c>
      <c r="D37" s="6">
        <f t="shared" si="1"/>
        <v>39.166327921718796</v>
      </c>
    </row>
    <row r="38" spans="1:4" ht="54" customHeight="1">
      <c r="A38" s="4" t="s">
        <v>127</v>
      </c>
      <c r="B38" s="5">
        <v>273.6</v>
      </c>
      <c r="C38" s="5">
        <v>87.2402</v>
      </c>
      <c r="D38" s="6">
        <f t="shared" si="1"/>
        <v>31.886038011695906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4" t="s">
        <v>61</v>
      </c>
      <c r="B40" s="5">
        <v>940.06637</v>
      </c>
      <c r="C40" s="5">
        <v>0</v>
      </c>
      <c r="D40" s="6">
        <f t="shared" si="1"/>
        <v>0</v>
      </c>
    </row>
    <row r="41" spans="1:4" ht="0.75" customHeight="1" hidden="1">
      <c r="A41" s="44" t="s">
        <v>117</v>
      </c>
      <c r="B41" s="5"/>
      <c r="C41" s="5"/>
      <c r="D41" s="6"/>
    </row>
    <row r="42" spans="1:4" ht="47.25" customHeight="1">
      <c r="A42" s="44" t="s">
        <v>129</v>
      </c>
      <c r="B42" s="5">
        <v>780.62567</v>
      </c>
      <c r="C42" s="5"/>
      <c r="D42" s="6">
        <f>C42/B42*100</f>
        <v>0</v>
      </c>
    </row>
    <row r="43" spans="1:4" ht="34.5" customHeight="1">
      <c r="A43" s="44" t="s">
        <v>187</v>
      </c>
      <c r="B43" s="5">
        <v>291.98078</v>
      </c>
      <c r="C43" s="5">
        <v>0</v>
      </c>
      <c r="D43" s="6">
        <f>C43/B43*100</f>
        <v>0</v>
      </c>
    </row>
    <row r="44" spans="1:4" ht="123" customHeight="1">
      <c r="A44" s="15" t="s">
        <v>130</v>
      </c>
      <c r="B44" s="5">
        <v>343.9</v>
      </c>
      <c r="C44" s="5">
        <v>243.4</v>
      </c>
      <c r="D44" s="6">
        <f>C44/B44*100</f>
        <v>70.77638848502473</v>
      </c>
    </row>
    <row r="45" spans="1:4" ht="0.75" customHeight="1" hidden="1">
      <c r="A45" s="4" t="s">
        <v>62</v>
      </c>
      <c r="B45" s="5"/>
      <c r="C45" s="5"/>
      <c r="D45" s="6" t="e">
        <f>C45/B45*100</f>
        <v>#DIV/0!</v>
      </c>
    </row>
    <row r="46" spans="1:4" ht="94.5" customHeight="1">
      <c r="A46" s="4" t="s">
        <v>163</v>
      </c>
      <c r="B46" s="5">
        <v>0.1</v>
      </c>
      <c r="C46" s="5">
        <v>0</v>
      </c>
      <c r="D46" s="6">
        <f>C46/B46*100</f>
        <v>0</v>
      </c>
    </row>
    <row r="47" spans="1:4" ht="96.75" customHeight="1" hidden="1">
      <c r="A47" s="4" t="s">
        <v>175</v>
      </c>
      <c r="B47" s="5">
        <v>0</v>
      </c>
      <c r="C47" s="5">
        <v>0</v>
      </c>
      <c r="D47" s="6">
        <v>0</v>
      </c>
    </row>
    <row r="48" spans="1:4" ht="93" customHeight="1">
      <c r="A48" s="4" t="s">
        <v>133</v>
      </c>
      <c r="B48" s="5">
        <v>8</v>
      </c>
      <c r="C48" s="5">
        <v>0</v>
      </c>
      <c r="D48" s="6">
        <f>C48/B48*100</f>
        <v>0</v>
      </c>
    </row>
    <row r="49" spans="1:4" ht="96" customHeight="1">
      <c r="A49" s="4" t="s">
        <v>176</v>
      </c>
      <c r="B49" s="5">
        <v>392.3</v>
      </c>
      <c r="C49" s="5">
        <v>32</v>
      </c>
      <c r="D49" s="6">
        <f>C49/B49*100</f>
        <v>8.157022686719346</v>
      </c>
    </row>
    <row r="50" spans="1:4" ht="93.75" customHeight="1">
      <c r="A50" s="4" t="s">
        <v>135</v>
      </c>
      <c r="B50" s="5">
        <v>0.1</v>
      </c>
      <c r="C50" s="5">
        <v>0</v>
      </c>
      <c r="D50" s="6">
        <f>C50/B50*100</f>
        <v>0</v>
      </c>
    </row>
    <row r="51" spans="1:4" ht="48.75" customHeight="1" hidden="1">
      <c r="A51" s="4" t="s">
        <v>146</v>
      </c>
      <c r="B51" s="5">
        <v>0</v>
      </c>
      <c r="C51" s="5">
        <v>0</v>
      </c>
      <c r="D51" s="6" t="e">
        <f>C51/B51*100</f>
        <v>#DIV/0!</v>
      </c>
    </row>
    <row r="52" spans="1:4" ht="34.5" customHeight="1">
      <c r="A52" s="4" t="s">
        <v>136</v>
      </c>
      <c r="B52" s="5">
        <v>32.80244</v>
      </c>
      <c r="C52" s="5">
        <v>32.80244</v>
      </c>
      <c r="D52" s="6">
        <f>C52/B52*100</f>
        <v>100</v>
      </c>
    </row>
    <row r="53" spans="1:4" ht="14.25">
      <c r="A53" s="8" t="s">
        <v>1</v>
      </c>
      <c r="B53" s="9">
        <f>B36+B8</f>
        <v>7091.066780000001</v>
      </c>
      <c r="C53" s="9">
        <f>C36+C8</f>
        <v>2055.38802</v>
      </c>
      <c r="D53" s="10">
        <f>C53/B53*100</f>
        <v>28.98559672004668</v>
      </c>
    </row>
    <row r="54" spans="1:4" ht="16.5" customHeight="1">
      <c r="A54" s="8" t="s">
        <v>157</v>
      </c>
      <c r="B54" s="9">
        <f>B55+B59+B61+B64+B68+B72</f>
        <v>7116.16678</v>
      </c>
      <c r="C54" s="9">
        <f>C55+C59+C61+C64+C68+C72</f>
        <v>1513.96606</v>
      </c>
      <c r="D54" s="10">
        <f>C54/B54*100</f>
        <v>21.27502216860634</v>
      </c>
    </row>
    <row r="55" spans="1:4" ht="17.25" customHeight="1">
      <c r="A55" s="8" t="s">
        <v>17</v>
      </c>
      <c r="B55" s="9">
        <f>B56+B57+B58</f>
        <v>2891.05699</v>
      </c>
      <c r="C55" s="9">
        <f>C56+C57+C58</f>
        <v>870.79667</v>
      </c>
      <c r="D55" s="10">
        <f aca="true" t="shared" si="2" ref="D55:D73">C55/B55*100</f>
        <v>30.120356430607753</v>
      </c>
    </row>
    <row r="56" spans="1:4" ht="47.25" customHeight="1">
      <c r="A56" s="16" t="s">
        <v>9</v>
      </c>
      <c r="B56" s="5">
        <v>2744.9</v>
      </c>
      <c r="C56" s="5">
        <v>758.8026</v>
      </c>
      <c r="D56" s="10">
        <f t="shared" si="2"/>
        <v>27.644089037852016</v>
      </c>
    </row>
    <row r="57" spans="1:4" ht="14.25" customHeight="1">
      <c r="A57" s="16" t="s">
        <v>12</v>
      </c>
      <c r="B57" s="46">
        <v>5</v>
      </c>
      <c r="C57" s="46">
        <v>0</v>
      </c>
      <c r="D57" s="10">
        <f t="shared" si="2"/>
        <v>0</v>
      </c>
    </row>
    <row r="58" spans="1:4" ht="13.5" customHeight="1">
      <c r="A58" s="4" t="s">
        <v>7</v>
      </c>
      <c r="B58" s="46">
        <v>141.15699</v>
      </c>
      <c r="C58" s="46">
        <v>111.99407</v>
      </c>
      <c r="D58" s="10">
        <f t="shared" si="2"/>
        <v>79.34008085607378</v>
      </c>
    </row>
    <row r="59" spans="1:4" ht="18" customHeight="1">
      <c r="A59" s="8" t="s">
        <v>18</v>
      </c>
      <c r="B59" s="45">
        <f>B60</f>
        <v>273.6</v>
      </c>
      <c r="C59" s="45">
        <f>C60</f>
        <v>87.2402</v>
      </c>
      <c r="D59" s="10">
        <f t="shared" si="2"/>
        <v>31.886038011695906</v>
      </c>
    </row>
    <row r="60" spans="1:4" ht="15">
      <c r="A60" s="4" t="s">
        <v>5</v>
      </c>
      <c r="B60" s="46">
        <v>273.6</v>
      </c>
      <c r="C60" s="46">
        <v>87.2402</v>
      </c>
      <c r="D60" s="10">
        <f t="shared" si="2"/>
        <v>31.886038011695906</v>
      </c>
    </row>
    <row r="61" spans="1:4" ht="14.25">
      <c r="A61" s="8" t="s">
        <v>93</v>
      </c>
      <c r="B61" s="45">
        <f>B62+B63</f>
        <v>5.1</v>
      </c>
      <c r="C61" s="45">
        <f>C62+C63</f>
        <v>0</v>
      </c>
      <c r="D61" s="10">
        <f t="shared" si="2"/>
        <v>0</v>
      </c>
    </row>
    <row r="62" spans="1:4" ht="0.75" customHeight="1">
      <c r="A62" s="4" t="s">
        <v>80</v>
      </c>
      <c r="B62" s="46">
        <v>0</v>
      </c>
      <c r="C62" s="46">
        <v>0</v>
      </c>
      <c r="D62" s="10" t="e">
        <f t="shared" si="2"/>
        <v>#DIV/0!</v>
      </c>
    </row>
    <row r="63" spans="1:4" ht="30.75" customHeight="1">
      <c r="A63" s="4" t="s">
        <v>158</v>
      </c>
      <c r="B63" s="46">
        <v>5.1</v>
      </c>
      <c r="C63" s="46">
        <v>0</v>
      </c>
      <c r="D63" s="10">
        <f t="shared" si="2"/>
        <v>0</v>
      </c>
    </row>
    <row r="64" spans="1:4" ht="17.25" customHeight="1">
      <c r="A64" s="8" t="s">
        <v>11</v>
      </c>
      <c r="B64" s="45">
        <f>B65+B66+B67</f>
        <v>2252.49565</v>
      </c>
      <c r="C64" s="45">
        <f>C65+C66+C67</f>
        <v>264.3</v>
      </c>
      <c r="D64" s="10">
        <f t="shared" si="2"/>
        <v>11.733651960659726</v>
      </c>
    </row>
    <row r="65" spans="1:4" ht="15" hidden="1">
      <c r="A65" s="4" t="s">
        <v>71</v>
      </c>
      <c r="B65" s="46">
        <v>0</v>
      </c>
      <c r="C65" s="46">
        <v>0</v>
      </c>
      <c r="D65" s="10" t="e">
        <f t="shared" si="2"/>
        <v>#DIV/0!</v>
      </c>
    </row>
    <row r="66" spans="1:4" ht="18" customHeight="1">
      <c r="A66" s="4" t="s">
        <v>28</v>
      </c>
      <c r="B66" s="46">
        <v>351.9</v>
      </c>
      <c r="C66" s="46">
        <v>261.8</v>
      </c>
      <c r="D66" s="10">
        <f t="shared" si="2"/>
        <v>74.3961352657005</v>
      </c>
    </row>
    <row r="67" spans="1:4" ht="17.25" customHeight="1">
      <c r="A67" s="4" t="s">
        <v>16</v>
      </c>
      <c r="B67" s="46">
        <v>1900.59565</v>
      </c>
      <c r="C67" s="46">
        <v>2.5</v>
      </c>
      <c r="D67" s="10">
        <f t="shared" si="2"/>
        <v>0.13153771029624317</v>
      </c>
    </row>
    <row r="68" spans="1:4" ht="17.25" customHeight="1">
      <c r="A68" s="8" t="s">
        <v>159</v>
      </c>
      <c r="B68" s="45">
        <f>B69+B70+B71</f>
        <v>1408.41414</v>
      </c>
      <c r="C68" s="45">
        <f>C69+C70+C71</f>
        <v>141.26617</v>
      </c>
      <c r="D68" s="10">
        <f t="shared" si="2"/>
        <v>10.030158458931687</v>
      </c>
    </row>
    <row r="69" spans="1:4" ht="15" customHeight="1">
      <c r="A69" s="4" t="s">
        <v>15</v>
      </c>
      <c r="B69" s="46">
        <v>19.4</v>
      </c>
      <c r="C69" s="46">
        <v>7.67556</v>
      </c>
      <c r="D69" s="10">
        <f t="shared" si="2"/>
        <v>39.56474226804124</v>
      </c>
    </row>
    <row r="70" spans="1:4" ht="15.75" customHeight="1">
      <c r="A70" s="15" t="s">
        <v>8</v>
      </c>
      <c r="B70" s="46">
        <v>0.1</v>
      </c>
      <c r="C70" s="46">
        <v>0</v>
      </c>
      <c r="D70" s="10">
        <f t="shared" si="2"/>
        <v>0</v>
      </c>
    </row>
    <row r="71" spans="1:4" ht="13.5" customHeight="1">
      <c r="A71" s="4" t="s">
        <v>6</v>
      </c>
      <c r="B71" s="56">
        <v>1388.91414</v>
      </c>
      <c r="C71" s="46">
        <v>133.59061</v>
      </c>
      <c r="D71" s="10">
        <f t="shared" si="2"/>
        <v>9.618349050719578</v>
      </c>
    </row>
    <row r="72" spans="1:4" ht="16.5" customHeight="1">
      <c r="A72" s="8" t="s">
        <v>150</v>
      </c>
      <c r="B72" s="45">
        <f>B73</f>
        <v>285.5</v>
      </c>
      <c r="C72" s="45">
        <f>C73</f>
        <v>150.36302</v>
      </c>
      <c r="D72" s="10">
        <f t="shared" si="2"/>
        <v>52.66655691768827</v>
      </c>
    </row>
    <row r="73" spans="1:4" ht="17.25" customHeight="1">
      <c r="A73" s="4" t="s">
        <v>10</v>
      </c>
      <c r="B73" s="46">
        <v>285.5</v>
      </c>
      <c r="C73" s="46">
        <v>150.36302</v>
      </c>
      <c r="D73" s="10">
        <f t="shared" si="2"/>
        <v>52.66655691768827</v>
      </c>
    </row>
    <row r="74" spans="1:4" ht="16.5" customHeight="1">
      <c r="A74" s="4" t="s">
        <v>0</v>
      </c>
      <c r="B74" s="51">
        <f>B53-B54</f>
        <v>-25.099999999998545</v>
      </c>
      <c r="C74" s="46">
        <f>C53-C54</f>
        <v>541.4219599999999</v>
      </c>
      <c r="D74" s="6"/>
    </row>
    <row r="75" spans="1:4" ht="15" customHeight="1">
      <c r="A75" s="3"/>
      <c r="B75" s="5"/>
      <c r="C75" s="5"/>
      <c r="D75" s="6"/>
    </row>
    <row r="76" spans="1:4" ht="16.5" customHeight="1">
      <c r="A76" s="1" t="s">
        <v>147</v>
      </c>
      <c r="B76" s="1"/>
      <c r="C76" s="1"/>
      <c r="D76" s="1"/>
    </row>
    <row r="77" spans="1:4" ht="15.75">
      <c r="A77" s="1" t="s">
        <v>92</v>
      </c>
      <c r="B77" s="1"/>
      <c r="C77" s="1" t="s">
        <v>148</v>
      </c>
      <c r="D77" s="1"/>
    </row>
    <row r="78" spans="1:4" ht="18" customHeight="1">
      <c r="A78" s="4"/>
      <c r="B78" s="31"/>
      <c r="C78" s="31"/>
      <c r="D78" s="6"/>
    </row>
    <row r="79" spans="1:4" ht="15" customHeight="1">
      <c r="A79" s="4"/>
      <c r="B79" s="31"/>
      <c r="C79" s="31"/>
      <c r="D79" s="6"/>
    </row>
    <row r="80" spans="1:4" ht="14.25" customHeight="1">
      <c r="A80" s="1"/>
      <c r="B80" s="29"/>
      <c r="C80" s="29"/>
      <c r="D80" s="10"/>
    </row>
    <row r="81" spans="1:4" ht="14.25" customHeight="1">
      <c r="A81" s="1"/>
      <c r="B81" s="31"/>
      <c r="C81" s="31"/>
      <c r="D81" s="6"/>
    </row>
    <row r="82" spans="1:4" ht="15.75" customHeight="1">
      <c r="A82" s="1"/>
      <c r="B82" s="5"/>
      <c r="C82" s="28"/>
      <c r="D82" s="23"/>
    </row>
    <row r="83" spans="1:4" ht="11.25" customHeight="1">
      <c r="A83" s="3"/>
      <c r="B83" s="5"/>
      <c r="C83" s="5"/>
      <c r="D83" s="6"/>
    </row>
    <row r="84" spans="1:4" ht="15.75">
      <c r="A84" s="3"/>
      <c r="B84" s="1"/>
      <c r="C84" s="1"/>
      <c r="D84" s="1"/>
    </row>
    <row r="85" spans="1:4" ht="15.75">
      <c r="A85" s="3"/>
      <c r="B85" s="1"/>
      <c r="C85" s="1"/>
      <c r="D85" s="1"/>
    </row>
    <row r="86" spans="2:4" ht="15" customHeight="1">
      <c r="B86" s="1"/>
      <c r="C86" s="1"/>
      <c r="D86" s="1"/>
    </row>
    <row r="87" spans="2:4" ht="15.75">
      <c r="B87" s="1"/>
      <c r="C87" s="1"/>
      <c r="D87" s="1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77"/>
  <sheetViews>
    <sheetView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108</v>
      </c>
      <c r="B2" s="60"/>
      <c r="C2" s="60"/>
      <c r="D2" s="60"/>
    </row>
    <row r="3" spans="1:4" ht="15.75">
      <c r="A3" s="60" t="s">
        <v>193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876.43014</v>
      </c>
      <c r="D8" s="10">
        <f aca="true" t="shared" si="0" ref="D8:D21">C8/B8*100</f>
        <v>38.08909778357236</v>
      </c>
    </row>
    <row r="9" spans="1:4" ht="18" customHeight="1">
      <c r="A9" s="4" t="s">
        <v>20</v>
      </c>
      <c r="B9" s="11">
        <v>347</v>
      </c>
      <c r="C9" s="27">
        <v>95.10063</v>
      </c>
      <c r="D9" s="6">
        <f t="shared" si="0"/>
        <v>27.40652161383285</v>
      </c>
    </row>
    <row r="10" spans="1:4" ht="18" customHeight="1">
      <c r="A10" s="4" t="s">
        <v>63</v>
      </c>
      <c r="B10" s="11">
        <v>29</v>
      </c>
      <c r="C10" s="27">
        <v>6.4446</v>
      </c>
      <c r="D10" s="6">
        <f t="shared" si="0"/>
        <v>22.222758620689657</v>
      </c>
    </row>
    <row r="11" spans="1:4" ht="15.75" customHeight="1">
      <c r="A11" s="4" t="s">
        <v>21</v>
      </c>
      <c r="B11" s="11">
        <v>152</v>
      </c>
      <c r="C11" s="11">
        <v>0.05759</v>
      </c>
      <c r="D11" s="6">
        <f t="shared" si="0"/>
        <v>0.03788815789473684</v>
      </c>
    </row>
    <row r="12" spans="1:4" ht="15.75" customHeight="1">
      <c r="A12" s="4" t="s">
        <v>22</v>
      </c>
      <c r="B12" s="11">
        <v>614</v>
      </c>
      <c r="C12" s="11">
        <v>68.11179</v>
      </c>
      <c r="D12" s="6">
        <f t="shared" si="0"/>
        <v>11.093125407166124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423.61862</v>
      </c>
      <c r="D14" s="6">
        <f t="shared" si="0"/>
        <v>51.66080731707318</v>
      </c>
    </row>
    <row r="15" spans="1:4" ht="63.75" customHeight="1">
      <c r="A15" s="4" t="s">
        <v>109</v>
      </c>
      <c r="B15" s="11">
        <v>0</v>
      </c>
      <c r="C15" s="11">
        <v>25.6476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17.47116</v>
      </c>
      <c r="D16" s="6">
        <f t="shared" si="0"/>
        <v>25.692882352941176</v>
      </c>
    </row>
    <row r="17" spans="1:4" ht="66" customHeight="1" hidden="1">
      <c r="A17" s="7" t="s">
        <v>143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18.83965</v>
      </c>
      <c r="D18" s="6">
        <f>C18/B18*100</f>
        <v>33.64223214285714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5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9" t="s">
        <v>188</v>
      </c>
      <c r="B22" s="11">
        <v>0</v>
      </c>
      <c r="C22" s="11">
        <v>121</v>
      </c>
      <c r="D22" s="6">
        <v>0</v>
      </c>
    </row>
    <row r="23" spans="1:4" ht="63" customHeight="1">
      <c r="A23" s="25" t="s">
        <v>100</v>
      </c>
      <c r="B23" s="11">
        <v>0</v>
      </c>
      <c r="C23" s="11">
        <v>1.1385</v>
      </c>
      <c r="D23" s="6">
        <v>0</v>
      </c>
    </row>
    <row r="24" spans="1:4" ht="37.5" customHeight="1" hidden="1">
      <c r="A24" s="25" t="s">
        <v>121</v>
      </c>
      <c r="B24" s="11">
        <v>0</v>
      </c>
      <c r="C24" s="11">
        <v>0</v>
      </c>
      <c r="D24" s="6">
        <v>0</v>
      </c>
    </row>
    <row r="25" spans="1:4" ht="66" customHeight="1">
      <c r="A25" s="25" t="s">
        <v>177</v>
      </c>
      <c r="B25" s="11">
        <v>50</v>
      </c>
      <c r="C25" s="11">
        <v>0</v>
      </c>
      <c r="D25" s="6">
        <f aca="true" t="shared" si="1" ref="D25:D36">C25/B25*100</f>
        <v>0</v>
      </c>
    </row>
    <row r="26" spans="1:4" ht="65.25" customHeight="1">
      <c r="A26" s="25" t="s">
        <v>178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5" t="s">
        <v>179</v>
      </c>
      <c r="B27" s="11">
        <v>66</v>
      </c>
      <c r="C27" s="11">
        <v>0</v>
      </c>
      <c r="D27" s="6">
        <f t="shared" si="1"/>
        <v>0</v>
      </c>
    </row>
    <row r="28" spans="1:4" ht="77.25" customHeight="1">
      <c r="A28" s="25" t="s">
        <v>180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6">
        <f>SUM(B30:B52)</f>
        <v>6062.1734000000015</v>
      </c>
      <c r="C29" s="26">
        <f>C30+C36+C41+C43+C44+C45+C47+C52+C46+C31+C32+C33</f>
        <v>1482.13508</v>
      </c>
      <c r="D29" s="10">
        <f t="shared" si="1"/>
        <v>24.448906063953892</v>
      </c>
    </row>
    <row r="30" spans="1:4" ht="32.25" customHeight="1">
      <c r="A30" s="4" t="s">
        <v>60</v>
      </c>
      <c r="B30" s="11">
        <v>2365.9</v>
      </c>
      <c r="C30" s="11">
        <v>985.5</v>
      </c>
      <c r="D30" s="6">
        <f t="shared" si="1"/>
        <v>41.654338729447566</v>
      </c>
    </row>
    <row r="31" spans="1:4" ht="37.5" customHeight="1" hidden="1">
      <c r="A31" s="4" t="s">
        <v>117</v>
      </c>
      <c r="B31" s="11"/>
      <c r="C31" s="11"/>
      <c r="D31" s="6"/>
    </row>
    <row r="32" spans="1:4" ht="27" customHeight="1" hidden="1">
      <c r="A32" s="4" t="s">
        <v>137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138</v>
      </c>
      <c r="B33" s="11">
        <v>1363.669</v>
      </c>
      <c r="C33" s="11">
        <v>0</v>
      </c>
      <c r="D33" s="6">
        <f t="shared" si="1"/>
        <v>0</v>
      </c>
    </row>
    <row r="34" spans="1:4" ht="30.75" customHeight="1">
      <c r="A34" s="4" t="s">
        <v>187</v>
      </c>
      <c r="B34" s="11">
        <v>584.0044</v>
      </c>
      <c r="C34" s="11">
        <v>0</v>
      </c>
      <c r="D34" s="6">
        <f t="shared" si="1"/>
        <v>0</v>
      </c>
    </row>
    <row r="35" spans="1:4" ht="30.75" customHeight="1">
      <c r="A35" s="4" t="s">
        <v>190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127</v>
      </c>
      <c r="B36" s="5">
        <v>273.6</v>
      </c>
      <c r="C36" s="5">
        <v>76.5057</v>
      </c>
      <c r="D36" s="6">
        <f t="shared" si="1"/>
        <v>27.962609649122804</v>
      </c>
    </row>
    <row r="37" spans="1:4" ht="0.75" customHeight="1">
      <c r="A37" s="4" t="s">
        <v>65</v>
      </c>
      <c r="B37" s="5">
        <v>0</v>
      </c>
      <c r="C37" s="5">
        <v>0</v>
      </c>
      <c r="D37" s="6">
        <v>0</v>
      </c>
    </row>
    <row r="38" spans="1:4" ht="16.5" customHeight="1" hidden="1">
      <c r="A38" s="24" t="s">
        <v>61</v>
      </c>
      <c r="B38" s="5">
        <v>0</v>
      </c>
      <c r="C38" s="5">
        <v>0</v>
      </c>
      <c r="D38" s="6">
        <v>0</v>
      </c>
    </row>
    <row r="39" spans="1:4" ht="21" customHeight="1" hidden="1">
      <c r="A39" s="24" t="s">
        <v>64</v>
      </c>
      <c r="B39" s="5">
        <v>0</v>
      </c>
      <c r="C39" s="5">
        <v>0</v>
      </c>
      <c r="D39" s="6">
        <v>0</v>
      </c>
    </row>
    <row r="40" spans="1:4" ht="40.5" customHeight="1" hidden="1">
      <c r="A40" s="24" t="s">
        <v>66</v>
      </c>
      <c r="B40" s="5"/>
      <c r="C40" s="5"/>
      <c r="D40" s="6" t="e">
        <f>C40/B40*100</f>
        <v>#DIV/0!</v>
      </c>
    </row>
    <row r="41" spans="1:4" ht="125.25" customHeight="1">
      <c r="A41" s="4" t="s">
        <v>130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62</v>
      </c>
      <c r="B42" s="5"/>
      <c r="C42" s="5"/>
      <c r="D42" s="6" t="e">
        <f>C42/B42*100</f>
        <v>#DIV/0!</v>
      </c>
    </row>
    <row r="43" spans="1:4" ht="90.75" customHeight="1">
      <c r="A43" s="4" t="s">
        <v>131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132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133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134</v>
      </c>
      <c r="B46" s="5">
        <v>426.3</v>
      </c>
      <c r="C46" s="5">
        <v>129</v>
      </c>
      <c r="D46" s="6">
        <f>C46/B46*100</f>
        <v>30.260380014074595</v>
      </c>
    </row>
    <row r="47" spans="1:4" ht="104.25" customHeight="1">
      <c r="A47" s="4" t="s">
        <v>135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59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31</v>
      </c>
      <c r="B49" s="5"/>
      <c r="C49" s="5">
        <v>100</v>
      </c>
      <c r="D49" s="6">
        <v>0</v>
      </c>
    </row>
    <row r="50" spans="1:4" ht="0.75" customHeight="1" hidden="1">
      <c r="A50" s="4" t="s">
        <v>34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40" t="s">
        <v>32</v>
      </c>
      <c r="B51" s="5"/>
      <c r="C51" s="5">
        <v>0</v>
      </c>
      <c r="D51" s="6">
        <v>0</v>
      </c>
    </row>
    <row r="52" spans="1:4" ht="45.75" customHeight="1" hidden="1">
      <c r="A52" s="4" t="s">
        <v>146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8363.173400000001</v>
      </c>
      <c r="C53" s="9">
        <f>C29+C8</f>
        <v>2358.56522</v>
      </c>
      <c r="D53" s="10">
        <f>C53/B53*100</f>
        <v>28.201797418190562</v>
      </c>
    </row>
    <row r="54" spans="1:4" ht="14.25">
      <c r="A54" s="8" t="s">
        <v>157</v>
      </c>
      <c r="B54" s="9">
        <f>B55+B59+B61+B64+B68+B72</f>
        <v>8533.1734</v>
      </c>
      <c r="C54" s="9">
        <f>C55+C59+C61+C64+C68+C72</f>
        <v>2223.31246</v>
      </c>
      <c r="D54" s="10">
        <f>C54/B54*100</f>
        <v>26.054931217031168</v>
      </c>
    </row>
    <row r="55" spans="1:4" ht="14.25">
      <c r="A55" s="8" t="s">
        <v>17</v>
      </c>
      <c r="B55" s="9">
        <f>B56+B57+B58</f>
        <v>3337.9</v>
      </c>
      <c r="C55" s="9">
        <f>C56+C57+C58</f>
        <v>1294.24366</v>
      </c>
      <c r="D55" s="10">
        <f aca="true" t="shared" si="2" ref="D55:D73">C55/B55*100</f>
        <v>38.77418916084964</v>
      </c>
    </row>
    <row r="56" spans="1:4" ht="45">
      <c r="A56" s="16" t="s">
        <v>9</v>
      </c>
      <c r="B56" s="5">
        <v>3201.8</v>
      </c>
      <c r="C56" s="5">
        <v>1243.46362</v>
      </c>
      <c r="D56" s="10">
        <f t="shared" si="2"/>
        <v>38.83639265413205</v>
      </c>
    </row>
    <row r="57" spans="1:4" ht="15">
      <c r="A57" s="16" t="s">
        <v>12</v>
      </c>
      <c r="B57" s="46">
        <v>5</v>
      </c>
      <c r="C57" s="46">
        <v>0</v>
      </c>
      <c r="D57" s="10">
        <f t="shared" si="2"/>
        <v>0</v>
      </c>
    </row>
    <row r="58" spans="1:4" ht="15">
      <c r="A58" s="4" t="s">
        <v>7</v>
      </c>
      <c r="B58" s="46">
        <v>131.1</v>
      </c>
      <c r="C58" s="46">
        <v>50.78004</v>
      </c>
      <c r="D58" s="10">
        <f t="shared" si="2"/>
        <v>38.73382151029748</v>
      </c>
    </row>
    <row r="59" spans="1:4" ht="14.25">
      <c r="A59" s="8" t="s">
        <v>18</v>
      </c>
      <c r="B59" s="45">
        <f>B60</f>
        <v>273.6</v>
      </c>
      <c r="C59" s="45">
        <f>C60</f>
        <v>76.5057</v>
      </c>
      <c r="D59" s="10">
        <f t="shared" si="2"/>
        <v>27.962609649122804</v>
      </c>
    </row>
    <row r="60" spans="1:4" ht="15">
      <c r="A60" s="4" t="s">
        <v>5</v>
      </c>
      <c r="B60" s="46">
        <v>273.6</v>
      </c>
      <c r="C60" s="46">
        <v>76.5057</v>
      </c>
      <c r="D60" s="10">
        <f t="shared" si="2"/>
        <v>27.962609649122804</v>
      </c>
    </row>
    <row r="61" spans="1:4" ht="14.25">
      <c r="A61" s="8" t="s">
        <v>47</v>
      </c>
      <c r="B61" s="45">
        <f>B62+B63</f>
        <v>40.1</v>
      </c>
      <c r="C61" s="45">
        <f>C62+C63</f>
        <v>0</v>
      </c>
      <c r="D61" s="10">
        <f t="shared" si="2"/>
        <v>0</v>
      </c>
    </row>
    <row r="62" spans="1:4" ht="30" hidden="1">
      <c r="A62" s="4" t="s">
        <v>80</v>
      </c>
      <c r="B62" s="46">
        <v>0</v>
      </c>
      <c r="C62" s="46">
        <v>0</v>
      </c>
      <c r="D62" s="10" t="e">
        <f t="shared" si="2"/>
        <v>#DIV/0!</v>
      </c>
    </row>
    <row r="63" spans="1:4" ht="30">
      <c r="A63" s="4" t="s">
        <v>158</v>
      </c>
      <c r="B63" s="46">
        <v>40.1</v>
      </c>
      <c r="C63" s="46">
        <v>0</v>
      </c>
      <c r="D63" s="10">
        <f t="shared" si="2"/>
        <v>0</v>
      </c>
    </row>
    <row r="64" spans="1:4" ht="15" customHeight="1">
      <c r="A64" s="8" t="s">
        <v>11</v>
      </c>
      <c r="B64" s="45">
        <f>B65+B66+B67</f>
        <v>3995.15267</v>
      </c>
      <c r="C64" s="45">
        <f>C65+C66+C67</f>
        <v>420.12938</v>
      </c>
      <c r="D64" s="10">
        <f t="shared" si="2"/>
        <v>10.51597810403576</v>
      </c>
    </row>
    <row r="65" spans="1:4" ht="15">
      <c r="A65" s="4" t="s">
        <v>50</v>
      </c>
      <c r="B65" s="46">
        <v>9</v>
      </c>
      <c r="C65" s="46">
        <v>0</v>
      </c>
      <c r="D65" s="10">
        <f t="shared" si="2"/>
        <v>0</v>
      </c>
    </row>
    <row r="66" spans="1:4" ht="15">
      <c r="A66" s="4" t="s">
        <v>28</v>
      </c>
      <c r="B66" s="46">
        <v>509.5</v>
      </c>
      <c r="C66" s="46">
        <v>291.12938</v>
      </c>
      <c r="D66" s="10">
        <f t="shared" si="2"/>
        <v>57.14021197252208</v>
      </c>
    </row>
    <row r="67" spans="1:4" ht="15">
      <c r="A67" s="4" t="s">
        <v>16</v>
      </c>
      <c r="B67" s="46">
        <v>3476.65267</v>
      </c>
      <c r="C67" s="46">
        <v>129</v>
      </c>
      <c r="D67" s="10">
        <f t="shared" si="2"/>
        <v>3.710465561116866</v>
      </c>
    </row>
    <row r="68" spans="1:4" ht="14.25">
      <c r="A68" s="8" t="s">
        <v>159</v>
      </c>
      <c r="B68" s="45">
        <f>B69+B70+B71</f>
        <v>320.62073</v>
      </c>
      <c r="C68" s="45">
        <f>C69+C70+C71</f>
        <v>124.87006</v>
      </c>
      <c r="D68" s="10">
        <f t="shared" si="2"/>
        <v>38.946346357579564</v>
      </c>
    </row>
    <row r="69" spans="1:4" ht="15">
      <c r="A69" s="4" t="s">
        <v>15</v>
      </c>
      <c r="B69" s="46">
        <v>85.97164</v>
      </c>
      <c r="C69" s="46">
        <v>32.38376</v>
      </c>
      <c r="D69" s="10">
        <f t="shared" si="2"/>
        <v>37.667956549392336</v>
      </c>
    </row>
    <row r="70" spans="1:4" ht="15">
      <c r="A70" s="15" t="s">
        <v>8</v>
      </c>
      <c r="B70" s="46">
        <v>0.1</v>
      </c>
      <c r="C70" s="46">
        <v>0</v>
      </c>
      <c r="D70" s="10">
        <f t="shared" si="2"/>
        <v>0</v>
      </c>
    </row>
    <row r="71" spans="1:4" ht="15">
      <c r="A71" s="4" t="s">
        <v>6</v>
      </c>
      <c r="B71" s="46">
        <v>234.54909</v>
      </c>
      <c r="C71" s="46">
        <v>92.4863</v>
      </c>
      <c r="D71" s="10">
        <f t="shared" si="2"/>
        <v>39.43153222210327</v>
      </c>
    </row>
    <row r="72" spans="1:4" ht="14.25">
      <c r="A72" s="8" t="s">
        <v>150</v>
      </c>
      <c r="B72" s="45">
        <f>B73</f>
        <v>565.8</v>
      </c>
      <c r="C72" s="45">
        <f>C73</f>
        <v>307.56366</v>
      </c>
      <c r="D72" s="10">
        <f t="shared" si="2"/>
        <v>54.359077412513265</v>
      </c>
    </row>
    <row r="73" spans="1:4" ht="15">
      <c r="A73" s="4" t="s">
        <v>10</v>
      </c>
      <c r="B73" s="46">
        <v>565.8</v>
      </c>
      <c r="C73" s="46">
        <v>307.56366</v>
      </c>
      <c r="D73" s="10">
        <f t="shared" si="2"/>
        <v>54.359077412513265</v>
      </c>
    </row>
    <row r="74" spans="1:4" ht="15">
      <c r="A74" s="4" t="s">
        <v>0</v>
      </c>
      <c r="B74" s="51">
        <f>B53-B54</f>
        <v>-169.99999999999818</v>
      </c>
      <c r="C74" s="46">
        <f>C53-C54</f>
        <v>135.25275999999985</v>
      </c>
      <c r="D74" s="6"/>
    </row>
    <row r="75" spans="1:4" ht="15">
      <c r="A75" s="3"/>
      <c r="B75" s="5"/>
      <c r="C75" s="5"/>
      <c r="D75" s="6"/>
    </row>
    <row r="76" spans="1:4" ht="15.75">
      <c r="A76" s="1" t="s">
        <v>147</v>
      </c>
      <c r="B76" s="1"/>
      <c r="C76" s="1"/>
      <c r="D76" s="1"/>
    </row>
    <row r="77" spans="1:4" ht="15.75">
      <c r="A77" s="1" t="s">
        <v>92</v>
      </c>
      <c r="B77" s="1"/>
      <c r="C77" s="1" t="s">
        <v>148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9"/>
  <sheetViews>
    <sheetView view="pageBreakPreview" zoomScaleNormal="9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36" sqref="G36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110</v>
      </c>
      <c r="B2" s="60"/>
      <c r="C2" s="60"/>
      <c r="D2" s="60"/>
    </row>
    <row r="3" spans="1:4" ht="15.75">
      <c r="A3" s="60" t="s">
        <v>193</v>
      </c>
      <c r="B3" s="60"/>
      <c r="C3" s="60"/>
      <c r="D3" s="60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33" t="s">
        <v>162</v>
      </c>
      <c r="C5" s="2" t="s">
        <v>195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19</v>
      </c>
      <c r="B7" s="9">
        <f>SUM(B8:B25)</f>
        <v>523</v>
      </c>
      <c r="C7" s="9">
        <f>SUM(C8:C25)</f>
        <v>166.28839</v>
      </c>
      <c r="D7" s="10">
        <f>C7/B7*100</f>
        <v>31.795103250478007</v>
      </c>
    </row>
    <row r="8" spans="1:4" ht="18.75" customHeight="1">
      <c r="A8" s="4" t="s">
        <v>37</v>
      </c>
      <c r="B8" s="11">
        <v>82</v>
      </c>
      <c r="C8" s="11">
        <v>35.86674</v>
      </c>
      <c r="D8" s="6">
        <f>C8/B8*100</f>
        <v>43.73992682926829</v>
      </c>
    </row>
    <row r="9" spans="1:4" ht="18.75" customHeight="1">
      <c r="A9" s="4" t="s">
        <v>39</v>
      </c>
      <c r="B9" s="11">
        <v>194</v>
      </c>
      <c r="C9" s="11">
        <v>16.33395</v>
      </c>
      <c r="D9" s="6">
        <f>C9/B9*100</f>
        <v>8.419561855670104</v>
      </c>
    </row>
    <row r="10" spans="1:4" ht="19.5" customHeight="1">
      <c r="A10" s="4" t="s">
        <v>40</v>
      </c>
      <c r="B10" s="11">
        <v>51</v>
      </c>
      <c r="C10" s="11">
        <v>12.89163</v>
      </c>
      <c r="D10" s="6">
        <f>C10/B10*100</f>
        <v>25.27770588235294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41">
        <v>0</v>
      </c>
      <c r="C12" s="11">
        <v>0.23888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13.85835</v>
      </c>
      <c r="D14" s="6">
        <f>C14/B14*100</f>
        <v>197.97642857142856</v>
      </c>
    </row>
    <row r="15" spans="1:4" ht="63" customHeight="1">
      <c r="A15" s="12" t="s">
        <v>45</v>
      </c>
      <c r="B15" s="11">
        <v>124</v>
      </c>
      <c r="C15" s="11">
        <v>62.09884</v>
      </c>
      <c r="D15" s="6">
        <f>C15/B15*100</f>
        <v>50.07970967741936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39.75" customHeight="1" hidden="1">
      <c r="A18" s="4" t="s">
        <v>46</v>
      </c>
      <c r="B18" s="11"/>
      <c r="C18" s="11"/>
      <c r="D18" s="6"/>
    </row>
    <row r="19" spans="1:4" ht="29.25" customHeight="1" hidden="1">
      <c r="A19" s="4" t="s">
        <v>44</v>
      </c>
      <c r="B19" s="11"/>
      <c r="C19" s="11"/>
      <c r="D19" s="6"/>
    </row>
    <row r="20" spans="1:4" ht="30.7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75" customHeight="1" hidden="1">
      <c r="A21" s="4" t="s">
        <v>120</v>
      </c>
      <c r="B21" s="11">
        <v>0</v>
      </c>
      <c r="C21" s="11">
        <v>0</v>
      </c>
      <c r="D21" s="6">
        <v>0</v>
      </c>
    </row>
    <row r="22" spans="1:4" ht="0.75" customHeight="1" hidden="1">
      <c r="A22" s="4"/>
      <c r="B22" s="11"/>
      <c r="C22" s="11"/>
      <c r="D22" s="6"/>
    </row>
    <row r="23" spans="1:4" ht="37.5" customHeight="1" hidden="1">
      <c r="A23" s="40" t="s">
        <v>144</v>
      </c>
      <c r="B23" s="11">
        <v>0</v>
      </c>
      <c r="C23" s="11"/>
      <c r="D23" s="6">
        <v>0</v>
      </c>
    </row>
    <row r="24" spans="1:4" ht="81" customHeight="1">
      <c r="A24" s="40" t="s">
        <v>181</v>
      </c>
      <c r="B24" s="11">
        <v>40</v>
      </c>
      <c r="C24" s="11">
        <v>0</v>
      </c>
      <c r="D24" s="6">
        <f>C24/B24*100</f>
        <v>0</v>
      </c>
    </row>
    <row r="25" spans="1:4" ht="78.75" customHeight="1">
      <c r="A25" s="40" t="s">
        <v>182</v>
      </c>
      <c r="B25" s="11">
        <v>25</v>
      </c>
      <c r="C25" s="11">
        <v>25</v>
      </c>
      <c r="D25" s="6">
        <f>C25/B25*100</f>
        <v>100</v>
      </c>
    </row>
    <row r="26" spans="1:4" ht="16.5" customHeight="1">
      <c r="A26" s="8" t="s">
        <v>4</v>
      </c>
      <c r="B26" s="26">
        <f>B27+B28+B29+B30+B32+B33+B34+B35+B36+B37+B38+B39+B31</f>
        <v>4164.13192</v>
      </c>
      <c r="C26" s="26">
        <f>C27+C29+C33+C34+C30+C32+C35+C28+C36+C37+C38+C39</f>
        <v>916.16916</v>
      </c>
      <c r="D26" s="10">
        <f>C26/B26*100</f>
        <v>22.001444180951886</v>
      </c>
    </row>
    <row r="27" spans="1:4" ht="30.75" customHeight="1">
      <c r="A27" s="42" t="s">
        <v>69</v>
      </c>
      <c r="B27" s="34">
        <v>1930.65</v>
      </c>
      <c r="C27" s="34">
        <v>750.5</v>
      </c>
      <c r="D27" s="6">
        <f>C27/B27*100</f>
        <v>38.8729184471551</v>
      </c>
    </row>
    <row r="28" spans="1:4" ht="52.5" customHeight="1">
      <c r="A28" s="44" t="s">
        <v>138</v>
      </c>
      <c r="B28" s="34">
        <v>439.88</v>
      </c>
      <c r="C28" s="34">
        <v>0</v>
      </c>
      <c r="D28" s="6">
        <f>C28/B28*100</f>
        <v>0</v>
      </c>
    </row>
    <row r="29" spans="1:4" ht="48" customHeight="1">
      <c r="A29" s="4" t="s">
        <v>127</v>
      </c>
      <c r="B29" s="34">
        <v>138.6</v>
      </c>
      <c r="C29" s="34">
        <v>45.76916</v>
      </c>
      <c r="D29" s="6">
        <f>C29/B29*100</f>
        <v>33.02248196248196</v>
      </c>
    </row>
    <row r="30" spans="1:4" ht="33" customHeight="1">
      <c r="A30" s="24" t="s">
        <v>187</v>
      </c>
      <c r="B30" s="34">
        <v>564.10192</v>
      </c>
      <c r="C30" s="34">
        <v>0</v>
      </c>
      <c r="D30" s="6">
        <v>0</v>
      </c>
    </row>
    <row r="31" spans="1:4" ht="33" customHeight="1">
      <c r="A31" s="24" t="s">
        <v>190</v>
      </c>
      <c r="B31" s="34">
        <v>499.8</v>
      </c>
      <c r="C31" s="34"/>
      <c r="D31" s="6">
        <v>0</v>
      </c>
    </row>
    <row r="32" spans="1:4" ht="127.5" customHeight="1">
      <c r="A32" s="42" t="s">
        <v>130</v>
      </c>
      <c r="B32" s="34">
        <v>247.2</v>
      </c>
      <c r="C32" s="34">
        <v>119.9</v>
      </c>
      <c r="D32" s="6">
        <f>C32/B32*100</f>
        <v>48.503236245954696</v>
      </c>
    </row>
    <row r="33" spans="1:4" ht="76.5" customHeight="1" hidden="1">
      <c r="A33" s="42" t="s">
        <v>70</v>
      </c>
      <c r="B33" s="34"/>
      <c r="C33" s="34"/>
      <c r="D33" s="6" t="e">
        <f>C33/B33*100</f>
        <v>#DIV/0!</v>
      </c>
    </row>
    <row r="34" spans="1:4" ht="125.25" customHeight="1">
      <c r="A34" s="42" t="s">
        <v>183</v>
      </c>
      <c r="B34" s="34">
        <v>0.1</v>
      </c>
      <c r="C34" s="34">
        <v>0</v>
      </c>
      <c r="D34" s="6">
        <f>C34/B34*100</f>
        <v>0</v>
      </c>
    </row>
    <row r="35" spans="1:4" ht="108.75" customHeight="1" hidden="1">
      <c r="A35" s="42" t="s">
        <v>164</v>
      </c>
      <c r="B35" s="34">
        <v>0</v>
      </c>
      <c r="C35" s="34">
        <v>0</v>
      </c>
      <c r="D35" s="6">
        <v>0</v>
      </c>
    </row>
    <row r="36" spans="1:4" ht="90" customHeight="1">
      <c r="A36" s="42" t="s">
        <v>133</v>
      </c>
      <c r="B36" s="34">
        <v>0</v>
      </c>
      <c r="C36" s="34">
        <v>0</v>
      </c>
      <c r="D36" s="6" t="e">
        <f>C36/B36*100</f>
        <v>#DIV/0!</v>
      </c>
    </row>
    <row r="37" spans="1:4" ht="94.5" customHeight="1">
      <c r="A37" s="42" t="s">
        <v>134</v>
      </c>
      <c r="B37" s="34">
        <v>343.7</v>
      </c>
      <c r="C37" s="34">
        <v>0</v>
      </c>
      <c r="D37" s="6">
        <f>C37/B37*100</f>
        <v>0</v>
      </c>
    </row>
    <row r="38" spans="1:4" ht="104.25" customHeight="1">
      <c r="A38" s="4" t="s">
        <v>135</v>
      </c>
      <c r="B38" s="34">
        <v>0.1</v>
      </c>
      <c r="C38" s="34">
        <v>0</v>
      </c>
      <c r="D38" s="6">
        <f>C38/B38*100</f>
        <v>0</v>
      </c>
    </row>
    <row r="39" spans="1:4" ht="48" customHeight="1" hidden="1">
      <c r="A39" s="4" t="s">
        <v>146</v>
      </c>
      <c r="B39" s="34">
        <v>0</v>
      </c>
      <c r="C39" s="34">
        <v>0</v>
      </c>
      <c r="D39" s="6">
        <v>0</v>
      </c>
    </row>
    <row r="40" spans="1:4" ht="18" customHeight="1">
      <c r="A40" s="8" t="s">
        <v>1</v>
      </c>
      <c r="B40" s="9">
        <f>B26+B7</f>
        <v>4687.13192</v>
      </c>
      <c r="C40" s="9">
        <f>C26+C7</f>
        <v>1082.45755</v>
      </c>
      <c r="D40" s="9">
        <f aca="true" t="shared" si="0" ref="D40:D62">C40/B40*100</f>
        <v>23.09424117936924</v>
      </c>
    </row>
    <row r="41" spans="1:4" ht="15.75" customHeight="1">
      <c r="A41" s="8" t="s">
        <v>157</v>
      </c>
      <c r="B41" s="29">
        <f>B42+B47+B49+B51+B56+B61</f>
        <v>5027.131919999999</v>
      </c>
      <c r="C41" s="29">
        <f>C42+C47+C49+C51+C56+C61</f>
        <v>1163.94985</v>
      </c>
      <c r="D41" s="9">
        <f t="shared" si="0"/>
        <v>23.153357988664045</v>
      </c>
    </row>
    <row r="42" spans="1:4" ht="16.5" customHeight="1">
      <c r="A42" s="8" t="s">
        <v>17</v>
      </c>
      <c r="B42" s="29">
        <f>B43+B46+B45+B44</f>
        <v>1891.5</v>
      </c>
      <c r="C42" s="29">
        <f>C43+C45+C46+C44</f>
        <v>646.60559</v>
      </c>
      <c r="D42" s="9">
        <f t="shared" si="0"/>
        <v>34.18480518107322</v>
      </c>
    </row>
    <row r="43" spans="1:4" ht="45">
      <c r="A43" s="16" t="s">
        <v>9</v>
      </c>
      <c r="B43" s="31">
        <v>1705.6</v>
      </c>
      <c r="C43" s="31">
        <v>588.73835</v>
      </c>
      <c r="D43" s="9">
        <f t="shared" si="0"/>
        <v>34.51796142120075</v>
      </c>
    </row>
    <row r="44" spans="1:4" ht="15" hidden="1">
      <c r="A44" s="30" t="s">
        <v>29</v>
      </c>
      <c r="B44" s="31"/>
      <c r="C44" s="31"/>
      <c r="D44" s="9" t="e">
        <f t="shared" si="0"/>
        <v>#DIV/0!</v>
      </c>
    </row>
    <row r="45" spans="1:4" ht="15">
      <c r="A45" s="16" t="s">
        <v>12</v>
      </c>
      <c r="B45" s="31">
        <v>2</v>
      </c>
      <c r="C45" s="31">
        <v>0</v>
      </c>
      <c r="D45" s="9">
        <f t="shared" si="0"/>
        <v>0</v>
      </c>
    </row>
    <row r="46" spans="1:4" ht="13.5" customHeight="1">
      <c r="A46" s="4" t="s">
        <v>7</v>
      </c>
      <c r="B46" s="46">
        <v>183.9</v>
      </c>
      <c r="C46" s="31">
        <v>57.86724</v>
      </c>
      <c r="D46" s="9">
        <f t="shared" si="0"/>
        <v>31.466688417618272</v>
      </c>
    </row>
    <row r="47" spans="1:4" ht="16.5" customHeight="1">
      <c r="A47" s="8" t="s">
        <v>18</v>
      </c>
      <c r="B47" s="29">
        <f>B48</f>
        <v>138.6</v>
      </c>
      <c r="C47" s="29">
        <f>C48</f>
        <v>45.76916</v>
      </c>
      <c r="D47" s="9">
        <f t="shared" si="0"/>
        <v>33.02248196248196</v>
      </c>
    </row>
    <row r="48" spans="1:4" ht="14.25" customHeight="1">
      <c r="A48" s="4" t="s">
        <v>5</v>
      </c>
      <c r="B48" s="31">
        <v>138.6</v>
      </c>
      <c r="C48" s="31">
        <v>45.76916</v>
      </c>
      <c r="D48" s="9">
        <f t="shared" si="0"/>
        <v>33.02248196248196</v>
      </c>
    </row>
    <row r="49" spans="1:4" ht="14.25">
      <c r="A49" s="8" t="s">
        <v>47</v>
      </c>
      <c r="B49" s="29">
        <f>B50</f>
        <v>10.1</v>
      </c>
      <c r="C49" s="45">
        <f>C50</f>
        <v>1.17</v>
      </c>
      <c r="D49" s="9">
        <f t="shared" si="0"/>
        <v>11.584158415841584</v>
      </c>
    </row>
    <row r="50" spans="1:4" ht="30.75" customHeight="1">
      <c r="A50" s="4" t="s">
        <v>158</v>
      </c>
      <c r="B50" s="31">
        <v>10.1</v>
      </c>
      <c r="C50" s="31">
        <v>1.17</v>
      </c>
      <c r="D50" s="9">
        <f t="shared" si="0"/>
        <v>11.584158415841584</v>
      </c>
    </row>
    <row r="51" spans="1:4" ht="14.25">
      <c r="A51" s="8" t="s">
        <v>11</v>
      </c>
      <c r="B51" s="29">
        <f>B54+B55+B53+B52</f>
        <v>2380.7529499999996</v>
      </c>
      <c r="C51" s="29">
        <f>C54+C55+C53+C52</f>
        <v>248.9</v>
      </c>
      <c r="D51" s="9">
        <f t="shared" si="0"/>
        <v>10.454675694090815</v>
      </c>
    </row>
    <row r="52" spans="1:4" ht="15" customHeight="1" hidden="1">
      <c r="A52" s="22" t="s">
        <v>71</v>
      </c>
      <c r="B52" s="31">
        <v>0</v>
      </c>
      <c r="C52" s="31">
        <v>0</v>
      </c>
      <c r="D52" s="9" t="e">
        <f t="shared" si="0"/>
        <v>#DIV/0!</v>
      </c>
    </row>
    <row r="53" spans="1:4" ht="15" customHeight="1" hidden="1">
      <c r="A53" s="4" t="s">
        <v>58</v>
      </c>
      <c r="B53" s="31"/>
      <c r="C53" s="31"/>
      <c r="D53" s="9" t="e">
        <f t="shared" si="0"/>
        <v>#DIV/0!</v>
      </c>
    </row>
    <row r="54" spans="1:4" ht="15">
      <c r="A54" s="4" t="s">
        <v>28</v>
      </c>
      <c r="B54" s="46">
        <v>247.2</v>
      </c>
      <c r="C54" s="46">
        <v>119.9</v>
      </c>
      <c r="D54" s="9">
        <f t="shared" si="0"/>
        <v>48.503236245954696</v>
      </c>
    </row>
    <row r="55" spans="1:4" ht="15">
      <c r="A55" s="4" t="s">
        <v>16</v>
      </c>
      <c r="B55" s="31">
        <v>2133.55295</v>
      </c>
      <c r="C55" s="46">
        <v>129</v>
      </c>
      <c r="D55" s="9">
        <f t="shared" si="0"/>
        <v>6.0462525666400735</v>
      </c>
    </row>
    <row r="56" spans="1:4" ht="17.25" customHeight="1">
      <c r="A56" s="8" t="s">
        <v>159</v>
      </c>
      <c r="B56" s="29">
        <f>B58+B59+B60</f>
        <v>405.92897</v>
      </c>
      <c r="C56" s="29">
        <f>C58+C59+C60</f>
        <v>128.47322</v>
      </c>
      <c r="D56" s="9">
        <f t="shared" si="0"/>
        <v>31.64918729500878</v>
      </c>
    </row>
    <row r="57" spans="1:4" ht="29.25" customHeight="1" hidden="1">
      <c r="A57" s="4" t="s">
        <v>51</v>
      </c>
      <c r="B57" s="31"/>
      <c r="C57" s="31"/>
      <c r="D57" s="9" t="e">
        <f t="shared" si="0"/>
        <v>#DIV/0!</v>
      </c>
    </row>
    <row r="58" spans="1:4" ht="14.25" customHeight="1">
      <c r="A58" s="15" t="s">
        <v>52</v>
      </c>
      <c r="B58" s="31">
        <v>207.6</v>
      </c>
      <c r="C58" s="31">
        <v>82.29078</v>
      </c>
      <c r="D58" s="9">
        <f t="shared" si="0"/>
        <v>39.63910404624277</v>
      </c>
    </row>
    <row r="59" spans="1:4" ht="14.25" customHeight="1">
      <c r="A59" s="15" t="s">
        <v>48</v>
      </c>
      <c r="B59" s="31">
        <v>0.1</v>
      </c>
      <c r="C59" s="31">
        <v>0</v>
      </c>
      <c r="D59" s="9">
        <f t="shared" si="0"/>
        <v>0</v>
      </c>
    </row>
    <row r="60" spans="1:4" ht="15">
      <c r="A60" s="4" t="s">
        <v>6</v>
      </c>
      <c r="B60" s="31">
        <v>198.22897</v>
      </c>
      <c r="C60" s="46">
        <v>46.18244</v>
      </c>
      <c r="D60" s="9">
        <f t="shared" si="0"/>
        <v>23.297523061336594</v>
      </c>
    </row>
    <row r="61" spans="1:4" ht="14.25">
      <c r="A61" s="8" t="s">
        <v>150</v>
      </c>
      <c r="B61" s="29">
        <f>B62</f>
        <v>200.25</v>
      </c>
      <c r="C61" s="29">
        <f>C62</f>
        <v>93.03188</v>
      </c>
      <c r="D61" s="9">
        <f t="shared" si="0"/>
        <v>46.45786766541823</v>
      </c>
    </row>
    <row r="62" spans="1:4" ht="15">
      <c r="A62" s="4" t="s">
        <v>10</v>
      </c>
      <c r="B62" s="31">
        <v>200.25</v>
      </c>
      <c r="C62" s="31">
        <v>93.03188</v>
      </c>
      <c r="D62" s="9">
        <f t="shared" si="0"/>
        <v>46.45786766541823</v>
      </c>
    </row>
    <row r="63" spans="1:4" ht="16.5" customHeight="1">
      <c r="A63" s="4" t="s">
        <v>0</v>
      </c>
      <c r="B63" s="51">
        <f>B40-B41</f>
        <v>-339.9999999999991</v>
      </c>
      <c r="C63" s="46">
        <f>C40-C41</f>
        <v>-81.49229999999989</v>
      </c>
      <c r="D63" s="5"/>
    </row>
    <row r="64" spans="1:4" ht="9" customHeight="1">
      <c r="A64" s="4"/>
      <c r="B64" s="37"/>
      <c r="C64" s="37"/>
      <c r="D64" s="37"/>
    </row>
    <row r="65" spans="1:4" ht="12" customHeight="1">
      <c r="A65" s="4"/>
      <c r="B65" s="37"/>
      <c r="C65" s="37"/>
      <c r="D65" s="37"/>
    </row>
    <row r="66" spans="1:4" ht="14.25" customHeight="1">
      <c r="A66" s="1" t="s">
        <v>147</v>
      </c>
      <c r="B66" s="1"/>
      <c r="C66" s="1"/>
      <c r="D66" s="1"/>
    </row>
    <row r="67" spans="1:4" ht="14.25" customHeight="1">
      <c r="A67" s="1" t="s">
        <v>92</v>
      </c>
      <c r="B67" s="1"/>
      <c r="C67" s="1" t="s">
        <v>149</v>
      </c>
      <c r="D67" s="1"/>
    </row>
    <row r="68" spans="1:5" ht="14.25" customHeight="1">
      <c r="A68" s="1"/>
      <c r="B68" s="1"/>
      <c r="C68" s="1"/>
      <c r="D68" s="1"/>
      <c r="E68" s="1"/>
    </row>
    <row r="69" spans="1:4" ht="15.75">
      <c r="A69" s="3"/>
      <c r="B69" s="1"/>
      <c r="C69" s="1"/>
      <c r="D69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3" r:id="rId1"/>
  <rowBreaks count="1" manualBreakCount="1">
    <brk id="4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0" sqref="C20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60" t="s">
        <v>73</v>
      </c>
      <c r="B1" s="60"/>
      <c r="C1" s="60"/>
      <c r="D1" s="60"/>
    </row>
    <row r="2" spans="1:4" ht="15.75">
      <c r="A2" s="60" t="s">
        <v>111</v>
      </c>
      <c r="B2" s="60"/>
      <c r="C2" s="60"/>
      <c r="D2" s="60"/>
    </row>
    <row r="3" spans="1:4" ht="15.75">
      <c r="A3" s="60" t="s">
        <v>194</v>
      </c>
      <c r="B3" s="60"/>
      <c r="C3" s="60"/>
      <c r="D3" s="60"/>
    </row>
    <row r="4" spans="1:4" ht="7.5" customHeight="1">
      <c r="A4" s="32"/>
      <c r="B4" s="32"/>
      <c r="C4" s="32"/>
      <c r="D4" s="32"/>
    </row>
    <row r="5" spans="1:4" ht="36.75" customHeight="1">
      <c r="A5" s="33" t="s">
        <v>2</v>
      </c>
      <c r="B5" s="33" t="s">
        <v>162</v>
      </c>
      <c r="C5" s="2" t="s">
        <v>195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53</v>
      </c>
      <c r="B7" s="9">
        <f>SUM(B8:B19)</f>
        <v>2409.7</v>
      </c>
      <c r="C7" s="9">
        <f>SUM(C8:C19)</f>
        <v>1363.8845800000001</v>
      </c>
      <c r="D7" s="10">
        <f aca="true" t="shared" si="0" ref="D7:D13">C7/B7*100</f>
        <v>56.599766775947224</v>
      </c>
    </row>
    <row r="8" spans="1:4" ht="18.75" customHeight="1">
      <c r="A8" s="4" t="s">
        <v>37</v>
      </c>
      <c r="B8" s="11">
        <v>501.7</v>
      </c>
      <c r="C8" s="41">
        <v>185.86557</v>
      </c>
      <c r="D8" s="10">
        <f t="shared" si="0"/>
        <v>37.04715367749651</v>
      </c>
    </row>
    <row r="9" spans="1:4" ht="18.75" customHeight="1">
      <c r="A9" s="4" t="s">
        <v>38</v>
      </c>
      <c r="B9" s="11">
        <v>153</v>
      </c>
      <c r="C9" s="41">
        <v>132.80399</v>
      </c>
      <c r="D9" s="10">
        <f t="shared" si="0"/>
        <v>86.79999346405228</v>
      </c>
    </row>
    <row r="10" spans="1:4" ht="18.75" customHeight="1">
      <c r="A10" s="4" t="s">
        <v>39</v>
      </c>
      <c r="B10" s="11">
        <v>210</v>
      </c>
      <c r="C10" s="11">
        <v>46.46753</v>
      </c>
      <c r="D10" s="10">
        <f t="shared" si="0"/>
        <v>22.12739523809524</v>
      </c>
    </row>
    <row r="11" spans="1:4" ht="21" customHeight="1">
      <c r="A11" s="4" t="s">
        <v>40</v>
      </c>
      <c r="B11" s="11">
        <v>472</v>
      </c>
      <c r="C11" s="11">
        <v>110.41062</v>
      </c>
      <c r="D11" s="10">
        <f t="shared" si="0"/>
        <v>23.392080508474574</v>
      </c>
    </row>
    <row r="12" spans="1:4" ht="0.75" customHeight="1" hidden="1">
      <c r="A12" s="4" t="s">
        <v>41</v>
      </c>
      <c r="B12" s="11">
        <v>0</v>
      </c>
      <c r="C12" s="11">
        <v>0</v>
      </c>
      <c r="D12" s="10"/>
    </row>
    <row r="13" spans="1:4" ht="30.75" customHeight="1">
      <c r="A13" s="4" t="s">
        <v>23</v>
      </c>
      <c r="B13" s="11">
        <v>870</v>
      </c>
      <c r="C13" s="41">
        <v>821.59838</v>
      </c>
      <c r="D13" s="10">
        <f t="shared" si="0"/>
        <v>94.43659540229885</v>
      </c>
    </row>
    <row r="14" spans="1:4" ht="41.25" customHeight="1" hidden="1">
      <c r="A14" s="4" t="s">
        <v>42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43</v>
      </c>
      <c r="B15" s="11">
        <v>95</v>
      </c>
      <c r="C15" s="11">
        <v>26.35713</v>
      </c>
      <c r="D15" s="10">
        <f aca="true" t="shared" si="1" ref="D15:D23">C15/B15*100</f>
        <v>27.744347368421053</v>
      </c>
    </row>
    <row r="16" spans="1:4" ht="70.5" customHeight="1">
      <c r="A16" s="12" t="s">
        <v>45</v>
      </c>
      <c r="B16" s="11">
        <v>108</v>
      </c>
      <c r="C16" s="11">
        <v>40.38136</v>
      </c>
      <c r="D16" s="10">
        <f t="shared" si="1"/>
        <v>37.39014814814815</v>
      </c>
    </row>
    <row r="17" spans="1:4" ht="36.75" customHeight="1" hidden="1">
      <c r="A17" s="4" t="s">
        <v>49</v>
      </c>
      <c r="B17" s="11"/>
      <c r="C17" s="11"/>
      <c r="D17" s="10" t="e">
        <f t="shared" si="1"/>
        <v>#DIV/0!</v>
      </c>
    </row>
    <row r="18" spans="1:4" ht="69" customHeight="1" hidden="1">
      <c r="A18" s="49" t="s">
        <v>100</v>
      </c>
      <c r="B18" s="11">
        <v>0</v>
      </c>
      <c r="C18" s="11">
        <v>0</v>
      </c>
      <c r="D18" s="10">
        <v>0</v>
      </c>
    </row>
    <row r="19" spans="1:4" ht="30.75" customHeight="1" hidden="1">
      <c r="A19" s="49" t="s">
        <v>142</v>
      </c>
      <c r="B19" s="11">
        <v>0</v>
      </c>
      <c r="C19" s="11">
        <v>0</v>
      </c>
      <c r="D19" s="10">
        <v>0</v>
      </c>
    </row>
    <row r="20" spans="1:4" ht="16.5" customHeight="1">
      <c r="A20" s="8" t="s">
        <v>4</v>
      </c>
      <c r="B20" s="26">
        <f>B21+B22+B25+B26+B29+B31+B32+B33+B34+B35+B36+B27+B28</f>
        <v>5760.647249999999</v>
      </c>
      <c r="C20" s="26">
        <f>C21+C22+C25+C26+C29+C31+C32+C33+C34+C35+C36+C27</f>
        <v>585.88512</v>
      </c>
      <c r="D20" s="10">
        <f t="shared" si="1"/>
        <v>10.170473812643191</v>
      </c>
    </row>
    <row r="21" spans="1:4" ht="37.5" customHeight="1">
      <c r="A21" s="42" t="s">
        <v>69</v>
      </c>
      <c r="B21" s="34">
        <v>809.69152</v>
      </c>
      <c r="C21" s="34">
        <v>322.5</v>
      </c>
      <c r="D21" s="10">
        <f t="shared" si="1"/>
        <v>39.829983646117476</v>
      </c>
    </row>
    <row r="22" spans="1:4" ht="47.25" customHeight="1">
      <c r="A22" s="4" t="s">
        <v>127</v>
      </c>
      <c r="B22" s="34">
        <v>273.6</v>
      </c>
      <c r="C22" s="34">
        <v>91.08512</v>
      </c>
      <c r="D22" s="10">
        <f t="shared" si="1"/>
        <v>33.291345029239764</v>
      </c>
    </row>
    <row r="23" spans="1:4" ht="88.5" customHeight="1" hidden="1">
      <c r="A23" s="24" t="s">
        <v>74</v>
      </c>
      <c r="B23" s="34"/>
      <c r="C23" s="34"/>
      <c r="D23" s="10" t="e">
        <f t="shared" si="1"/>
        <v>#DIV/0!</v>
      </c>
    </row>
    <row r="24" spans="1:4" ht="44.25" customHeight="1" hidden="1">
      <c r="A24" s="44"/>
      <c r="B24" s="34"/>
      <c r="C24" s="34"/>
      <c r="D24" s="6"/>
    </row>
    <row r="25" spans="1:4" ht="32.25" customHeight="1">
      <c r="A25" s="44" t="s">
        <v>61</v>
      </c>
      <c r="B25" s="34">
        <v>987.06973</v>
      </c>
      <c r="C25" s="34">
        <v>0</v>
      </c>
      <c r="D25" s="10">
        <f aca="true" t="shared" si="2" ref="D25:D59">C25/B25*100</f>
        <v>0</v>
      </c>
    </row>
    <row r="26" spans="1:4" ht="0.75" customHeight="1">
      <c r="A26" s="44" t="s">
        <v>101</v>
      </c>
      <c r="B26" s="34">
        <v>0</v>
      </c>
      <c r="C26" s="34">
        <v>0</v>
      </c>
      <c r="D26" s="10" t="e">
        <f t="shared" si="2"/>
        <v>#DIV/0!</v>
      </c>
    </row>
    <row r="27" spans="1:4" ht="39.75" customHeight="1">
      <c r="A27" s="44" t="s">
        <v>137</v>
      </c>
      <c r="B27" s="34">
        <v>2000</v>
      </c>
      <c r="C27" s="34">
        <v>0</v>
      </c>
      <c r="D27" s="10">
        <f t="shared" si="2"/>
        <v>0</v>
      </c>
    </row>
    <row r="28" spans="1:4" ht="39.75" customHeight="1">
      <c r="A28" s="44" t="s">
        <v>190</v>
      </c>
      <c r="B28" s="34">
        <v>480.2</v>
      </c>
      <c r="C28" s="34"/>
      <c r="D28" s="10">
        <f t="shared" si="2"/>
        <v>0</v>
      </c>
    </row>
    <row r="29" spans="1:4" ht="125.25" customHeight="1">
      <c r="A29" s="42" t="s">
        <v>130</v>
      </c>
      <c r="B29" s="34">
        <v>312.8</v>
      </c>
      <c r="C29" s="34">
        <v>170.3</v>
      </c>
      <c r="D29" s="10">
        <f t="shared" si="2"/>
        <v>54.44373401534527</v>
      </c>
    </row>
    <row r="30" spans="1:4" ht="0.75" customHeight="1">
      <c r="A30" s="42" t="s">
        <v>70</v>
      </c>
      <c r="B30" s="34"/>
      <c r="C30" s="34">
        <v>0</v>
      </c>
      <c r="D30" s="10" t="e">
        <f t="shared" si="2"/>
        <v>#DIV/0!</v>
      </c>
    </row>
    <row r="31" spans="1:4" ht="129.75" customHeight="1">
      <c r="A31" s="42" t="s">
        <v>163</v>
      </c>
      <c r="B31" s="34">
        <v>71.486</v>
      </c>
      <c r="C31" s="34">
        <v>0</v>
      </c>
      <c r="D31" s="10">
        <f t="shared" si="2"/>
        <v>0</v>
      </c>
    </row>
    <row r="32" spans="1:4" ht="113.25" customHeight="1" hidden="1">
      <c r="A32" s="42" t="s">
        <v>164</v>
      </c>
      <c r="B32" s="34">
        <v>0</v>
      </c>
      <c r="C32" s="34">
        <v>0</v>
      </c>
      <c r="D32" s="10">
        <v>0</v>
      </c>
    </row>
    <row r="33" spans="1:4" ht="111" customHeight="1">
      <c r="A33" s="42" t="s">
        <v>133</v>
      </c>
      <c r="B33" s="34">
        <v>631</v>
      </c>
      <c r="C33" s="34">
        <v>2</v>
      </c>
      <c r="D33" s="10">
        <f t="shared" si="2"/>
        <v>0.31695721077654515</v>
      </c>
    </row>
    <row r="34" spans="1:4" ht="94.5" customHeight="1">
      <c r="A34" s="42" t="s">
        <v>134</v>
      </c>
      <c r="B34" s="34">
        <v>194.7</v>
      </c>
      <c r="C34" s="34">
        <v>0</v>
      </c>
      <c r="D34" s="10">
        <f t="shared" si="2"/>
        <v>0</v>
      </c>
    </row>
    <row r="35" spans="1:4" ht="112.5" customHeight="1">
      <c r="A35" s="4" t="s">
        <v>135</v>
      </c>
      <c r="B35" s="34">
        <v>0.1</v>
      </c>
      <c r="C35" s="34">
        <v>0</v>
      </c>
      <c r="D35" s="10">
        <f t="shared" si="2"/>
        <v>0</v>
      </c>
    </row>
    <row r="36" spans="1:4" ht="63" customHeight="1" hidden="1">
      <c r="A36" s="4" t="s">
        <v>96</v>
      </c>
      <c r="B36" s="34"/>
      <c r="C36" s="34"/>
      <c r="D36" s="10"/>
    </row>
    <row r="37" spans="1:4" ht="18" customHeight="1">
      <c r="A37" s="8" t="s">
        <v>1</v>
      </c>
      <c r="B37" s="9">
        <f>B20+B7</f>
        <v>8170.347249999999</v>
      </c>
      <c r="C37" s="9">
        <f>C20+C7</f>
        <v>1949.7697000000003</v>
      </c>
      <c r="D37" s="10">
        <f t="shared" si="2"/>
        <v>23.86397591607873</v>
      </c>
    </row>
    <row r="38" spans="1:4" ht="15" customHeight="1">
      <c r="A38" s="8" t="s">
        <v>157</v>
      </c>
      <c r="B38" s="9">
        <f>B40+B44+B46+B49+B54+B58</f>
        <v>8596.34725</v>
      </c>
      <c r="C38" s="9">
        <f>C40+C44+C46+C49+C54+C58</f>
        <v>1820.3182299999999</v>
      </c>
      <c r="D38" s="10">
        <f t="shared" si="2"/>
        <v>21.175485087576</v>
      </c>
    </row>
    <row r="39" spans="1:4" ht="16.5" customHeight="1" hidden="1">
      <c r="A39" s="8"/>
      <c r="B39" s="5"/>
      <c r="C39" s="5"/>
      <c r="D39" s="10" t="e">
        <f t="shared" si="2"/>
        <v>#DIV/0!</v>
      </c>
    </row>
    <row r="40" spans="1:4" ht="15.75" customHeight="1">
      <c r="A40" s="8" t="s">
        <v>17</v>
      </c>
      <c r="B40" s="9">
        <f>B41+B42+B43</f>
        <v>2563.1313600000003</v>
      </c>
      <c r="C40" s="9">
        <f>C41+C42+C43</f>
        <v>964.73011</v>
      </c>
      <c r="D40" s="10">
        <f t="shared" si="2"/>
        <v>37.6387306969706</v>
      </c>
    </row>
    <row r="41" spans="1:4" ht="45.75" customHeight="1">
      <c r="A41" s="16" t="s">
        <v>9</v>
      </c>
      <c r="B41" s="5">
        <v>2457.3</v>
      </c>
      <c r="C41" s="46">
        <v>891.12429</v>
      </c>
      <c r="D41" s="10">
        <f t="shared" si="2"/>
        <v>36.26436698815773</v>
      </c>
    </row>
    <row r="42" spans="1:4" ht="13.5" customHeight="1">
      <c r="A42" s="16" t="s">
        <v>12</v>
      </c>
      <c r="B42" s="46">
        <v>5</v>
      </c>
      <c r="C42" s="46">
        <v>0</v>
      </c>
      <c r="D42" s="10">
        <f t="shared" si="2"/>
        <v>0</v>
      </c>
    </row>
    <row r="43" spans="1:4" ht="13.5" customHeight="1">
      <c r="A43" s="4" t="s">
        <v>7</v>
      </c>
      <c r="B43" s="46">
        <v>100.83136</v>
      </c>
      <c r="C43" s="46">
        <v>73.60582</v>
      </c>
      <c r="D43" s="10">
        <f t="shared" si="2"/>
        <v>72.99893604529385</v>
      </c>
    </row>
    <row r="44" spans="1:4" ht="16.5" customHeight="1">
      <c r="A44" s="8" t="s">
        <v>18</v>
      </c>
      <c r="B44" s="45">
        <f>B45</f>
        <v>273.6</v>
      </c>
      <c r="C44" s="45">
        <f>C45</f>
        <v>91.08512</v>
      </c>
      <c r="D44" s="10">
        <f t="shared" si="2"/>
        <v>33.291345029239764</v>
      </c>
    </row>
    <row r="45" spans="1:4" ht="14.25" customHeight="1">
      <c r="A45" s="4" t="s">
        <v>5</v>
      </c>
      <c r="B45" s="46">
        <v>273.6</v>
      </c>
      <c r="C45" s="46">
        <v>91.08512</v>
      </c>
      <c r="D45" s="10">
        <f t="shared" si="2"/>
        <v>33.291345029239764</v>
      </c>
    </row>
    <row r="46" spans="1:4" ht="14.25">
      <c r="A46" s="8" t="s">
        <v>47</v>
      </c>
      <c r="B46" s="45">
        <f>B47+B48</f>
        <v>20.1</v>
      </c>
      <c r="C46" s="45">
        <f>C47+C48</f>
        <v>0.415</v>
      </c>
      <c r="D46" s="10">
        <f t="shared" si="2"/>
        <v>2.0646766169154227</v>
      </c>
    </row>
    <row r="47" spans="1:4" ht="30" hidden="1">
      <c r="A47" s="4" t="s">
        <v>80</v>
      </c>
      <c r="B47" s="46"/>
      <c r="C47" s="46"/>
      <c r="D47" s="10" t="e">
        <f t="shared" si="2"/>
        <v>#DIV/0!</v>
      </c>
    </row>
    <row r="48" spans="1:4" ht="27.75" customHeight="1">
      <c r="A48" s="4" t="s">
        <v>158</v>
      </c>
      <c r="B48" s="46">
        <v>20.1</v>
      </c>
      <c r="C48" s="46">
        <v>0.415</v>
      </c>
      <c r="D48" s="10">
        <f t="shared" si="2"/>
        <v>2.0646766169154227</v>
      </c>
    </row>
    <row r="49" spans="1:4" ht="14.25">
      <c r="A49" s="8" t="s">
        <v>11</v>
      </c>
      <c r="B49" s="45">
        <f>B50+B52+B53+B51</f>
        <v>3708.8</v>
      </c>
      <c r="C49" s="45">
        <f>C50+C52+C53+C51</f>
        <v>246.8</v>
      </c>
      <c r="D49" s="10">
        <f t="shared" si="2"/>
        <v>6.654443485763589</v>
      </c>
    </row>
    <row r="50" spans="1:4" ht="0.75" customHeight="1">
      <c r="A50" s="4" t="s">
        <v>71</v>
      </c>
      <c r="B50" s="46">
        <v>0</v>
      </c>
      <c r="C50" s="46">
        <v>0</v>
      </c>
      <c r="D50" s="10" t="e">
        <f t="shared" si="2"/>
        <v>#DIV/0!</v>
      </c>
    </row>
    <row r="51" spans="1:4" ht="15">
      <c r="A51" s="4" t="s">
        <v>50</v>
      </c>
      <c r="B51" s="46">
        <v>44</v>
      </c>
      <c r="C51" s="46">
        <v>0</v>
      </c>
      <c r="D51" s="10">
        <f t="shared" si="2"/>
        <v>0</v>
      </c>
    </row>
    <row r="52" spans="1:4" ht="15">
      <c r="A52" s="4" t="s">
        <v>28</v>
      </c>
      <c r="B52" s="46">
        <v>2943.8</v>
      </c>
      <c r="C52" s="46">
        <v>172.3</v>
      </c>
      <c r="D52" s="10">
        <f t="shared" si="2"/>
        <v>5.852979142604797</v>
      </c>
    </row>
    <row r="53" spans="1:4" ht="15">
      <c r="A53" s="4" t="s">
        <v>16</v>
      </c>
      <c r="B53" s="46">
        <v>721</v>
      </c>
      <c r="C53" s="46">
        <v>74.5</v>
      </c>
      <c r="D53" s="10">
        <f t="shared" si="2"/>
        <v>10.332871012482663</v>
      </c>
    </row>
    <row r="54" spans="1:4" ht="17.25" customHeight="1">
      <c r="A54" s="8" t="s">
        <v>72</v>
      </c>
      <c r="B54" s="45">
        <f>B55+B56+B57</f>
        <v>1840.51589</v>
      </c>
      <c r="C54" s="45">
        <f>C55+C56+C57</f>
        <v>428.89356</v>
      </c>
      <c r="D54" s="10">
        <f t="shared" si="2"/>
        <v>23.302899058372162</v>
      </c>
    </row>
    <row r="55" spans="1:4" ht="14.25" customHeight="1">
      <c r="A55" s="4" t="s">
        <v>15</v>
      </c>
      <c r="B55" s="46">
        <v>236.7</v>
      </c>
      <c r="C55" s="46">
        <v>93.85602</v>
      </c>
      <c r="D55" s="10">
        <f t="shared" si="2"/>
        <v>39.65188846641318</v>
      </c>
    </row>
    <row r="56" spans="1:4" ht="14.25" customHeight="1">
      <c r="A56" s="15" t="s">
        <v>8</v>
      </c>
      <c r="B56" s="46">
        <v>71.486</v>
      </c>
      <c r="C56" s="46">
        <v>0</v>
      </c>
      <c r="D56" s="10">
        <f t="shared" si="2"/>
        <v>0</v>
      </c>
    </row>
    <row r="57" spans="1:4" ht="14.25" customHeight="1">
      <c r="A57" s="4" t="s">
        <v>6</v>
      </c>
      <c r="B57" s="46">
        <v>1532.32989</v>
      </c>
      <c r="C57" s="46">
        <v>335.03754</v>
      </c>
      <c r="D57" s="10">
        <f t="shared" si="2"/>
        <v>21.86458295869958</v>
      </c>
    </row>
    <row r="58" spans="1:4" ht="14.25" customHeight="1">
      <c r="A58" s="8" t="s">
        <v>150</v>
      </c>
      <c r="B58" s="45">
        <f>B59</f>
        <v>190.2</v>
      </c>
      <c r="C58" s="45">
        <f>C59</f>
        <v>88.39444</v>
      </c>
      <c r="D58" s="10">
        <f t="shared" si="2"/>
        <v>46.47446898002103</v>
      </c>
    </row>
    <row r="59" spans="1:4" ht="15">
      <c r="A59" s="4" t="s">
        <v>10</v>
      </c>
      <c r="B59" s="46">
        <v>190.2</v>
      </c>
      <c r="C59" s="46">
        <v>88.39444</v>
      </c>
      <c r="D59" s="10">
        <f t="shared" si="2"/>
        <v>46.47446898002103</v>
      </c>
    </row>
    <row r="60" spans="1:4" ht="15" customHeight="1">
      <c r="A60" s="4" t="s">
        <v>0</v>
      </c>
      <c r="B60" s="51">
        <f>B37-B38</f>
        <v>-426.0000000000018</v>
      </c>
      <c r="C60" s="46">
        <f>C37-C38</f>
        <v>129.45147000000043</v>
      </c>
      <c r="D60" s="6"/>
    </row>
    <row r="61" spans="1:4" ht="16.5" customHeight="1">
      <c r="A61" s="3"/>
      <c r="B61" s="5"/>
      <c r="C61" s="5"/>
      <c r="D61" s="6"/>
    </row>
    <row r="62" spans="1:4" ht="15.75">
      <c r="A62" s="1" t="s">
        <v>147</v>
      </c>
      <c r="B62" s="1"/>
      <c r="C62" s="1"/>
      <c r="D62" s="1"/>
    </row>
    <row r="63" spans="1:4" ht="15.75">
      <c r="A63" s="1" t="s">
        <v>92</v>
      </c>
      <c r="B63" s="1"/>
      <c r="C63" s="1" t="s">
        <v>149</v>
      </c>
      <c r="D63" s="1"/>
    </row>
    <row r="64" ht="14.25" customHeight="1"/>
    <row r="65" spans="1:4" ht="14.25" customHeight="1">
      <c r="A65" s="1"/>
      <c r="B65" s="1"/>
      <c r="C65" s="1"/>
      <c r="D65" s="1"/>
    </row>
    <row r="66" spans="1:5" ht="14.25" customHeight="1">
      <c r="A66" s="3"/>
      <c r="B66" s="1"/>
      <c r="C66" s="1"/>
      <c r="D66" s="1"/>
      <c r="E66" s="1"/>
    </row>
    <row r="67" spans="2:4" ht="15.75">
      <c r="B67" s="1"/>
      <c r="C67" s="1"/>
      <c r="D67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  <rowBreaks count="1" manualBreakCount="1">
    <brk id="3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30" sqref="C30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112</v>
      </c>
      <c r="B2" s="60"/>
      <c r="C2" s="60"/>
      <c r="D2" s="60"/>
    </row>
    <row r="3" spans="1:5" ht="15.75">
      <c r="A3" s="60" t="s">
        <v>193</v>
      </c>
      <c r="B3" s="60"/>
      <c r="C3" s="60"/>
      <c r="D3" s="60"/>
      <c r="E3" s="60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33" t="s">
        <v>162</v>
      </c>
      <c r="C5" s="33" t="s">
        <v>195</v>
      </c>
      <c r="D5" s="17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19</v>
      </c>
      <c r="B7" s="9">
        <f>SUM(B8:B19)</f>
        <v>1141</v>
      </c>
      <c r="C7" s="9">
        <f>SUM(C8:C19)</f>
        <v>607.00174</v>
      </c>
      <c r="D7" s="10">
        <f>C7/B7*100</f>
        <v>53.19910078878177</v>
      </c>
    </row>
    <row r="8" spans="1:4" ht="15" customHeight="1">
      <c r="A8" s="4" t="s">
        <v>37</v>
      </c>
      <c r="B8" s="11">
        <v>259</v>
      </c>
      <c r="C8" s="11">
        <v>98.90239</v>
      </c>
      <c r="D8" s="6">
        <f>C8/B8*100</f>
        <v>38.18625096525096</v>
      </c>
    </row>
    <row r="9" spans="1:4" ht="19.5" customHeight="1" hidden="1">
      <c r="A9" s="4" t="s">
        <v>38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39</v>
      </c>
      <c r="B10" s="11">
        <v>175</v>
      </c>
      <c r="C10" s="11">
        <v>0.71895</v>
      </c>
      <c r="D10" s="6">
        <f>C10/B10*100</f>
        <v>0.41082857142857143</v>
      </c>
    </row>
    <row r="11" spans="1:4" ht="15" customHeight="1">
      <c r="A11" s="4" t="s">
        <v>40</v>
      </c>
      <c r="B11" s="11">
        <v>446</v>
      </c>
      <c r="C11" s="11">
        <v>204.60002</v>
      </c>
      <c r="D11" s="6">
        <f>C11/B11*100</f>
        <v>45.87444394618834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>
        <v>0</v>
      </c>
    </row>
    <row r="13" spans="1:4" ht="34.5" customHeight="1">
      <c r="A13" s="4" t="s">
        <v>23</v>
      </c>
      <c r="B13" s="11">
        <v>9</v>
      </c>
      <c r="C13" s="11">
        <v>2.47883</v>
      </c>
      <c r="D13" s="6">
        <v>0</v>
      </c>
    </row>
    <row r="14" spans="1:4" ht="32.25" customHeight="1">
      <c r="A14" s="4" t="s">
        <v>43</v>
      </c>
      <c r="B14" s="11">
        <v>57</v>
      </c>
      <c r="C14" s="11">
        <v>14.90493</v>
      </c>
      <c r="D14" s="6">
        <f>C14/B14*100</f>
        <v>26.149</v>
      </c>
    </row>
    <row r="15" spans="1:4" ht="63.75" customHeight="1">
      <c r="A15" s="12" t="s">
        <v>45</v>
      </c>
      <c r="B15" s="11">
        <v>195</v>
      </c>
      <c r="C15" s="11">
        <v>222.7945</v>
      </c>
      <c r="D15" s="6">
        <f>C15/B15*100</f>
        <v>114.25358974358974</v>
      </c>
    </row>
    <row r="16" spans="1:4" ht="30.75" customHeight="1">
      <c r="A16" s="4" t="s">
        <v>142</v>
      </c>
      <c r="B16" s="11">
        <v>0</v>
      </c>
      <c r="C16" s="11">
        <v>62.60212</v>
      </c>
      <c r="D16" s="6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40" t="s">
        <v>115</v>
      </c>
      <c r="B18" s="11">
        <v>0</v>
      </c>
      <c r="C18" s="11">
        <v>0</v>
      </c>
      <c r="D18" s="6">
        <v>0</v>
      </c>
    </row>
    <row r="19" spans="1:4" ht="30.75" customHeight="1" hidden="1">
      <c r="A19" s="53" t="s">
        <v>113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B21+B22+B26+B23+B25+B27+B28+B29+B32+B31+B30+B24</f>
        <v>2872.4392699999994</v>
      </c>
      <c r="C20" s="26">
        <f>C21+C22+C25+C29+C23+C27</f>
        <v>789.77302</v>
      </c>
      <c r="D20" s="10">
        <f>C20/B20*100</f>
        <v>27.494855269820906</v>
      </c>
    </row>
    <row r="21" spans="1:4" ht="30.75" customHeight="1">
      <c r="A21" s="4" t="s">
        <v>75</v>
      </c>
      <c r="B21" s="34">
        <v>990.18226</v>
      </c>
      <c r="C21" s="34">
        <v>524.46514</v>
      </c>
      <c r="D21" s="6">
        <f>C21/B21*100</f>
        <v>52.96652557681654</v>
      </c>
    </row>
    <row r="22" spans="1:4" ht="47.25" customHeight="1">
      <c r="A22" s="4" t="s">
        <v>127</v>
      </c>
      <c r="B22" s="34">
        <v>138.6</v>
      </c>
      <c r="C22" s="34">
        <v>43.59188</v>
      </c>
      <c r="D22" s="6">
        <f>C22/B22*100</f>
        <v>31.451572871572875</v>
      </c>
    </row>
    <row r="23" spans="1:4" ht="49.5" customHeight="1">
      <c r="A23" s="44" t="s">
        <v>30</v>
      </c>
      <c r="B23" s="34">
        <v>752.05311</v>
      </c>
      <c r="C23" s="34">
        <v>0</v>
      </c>
      <c r="D23" s="6">
        <f>C23/B23*100</f>
        <v>0</v>
      </c>
    </row>
    <row r="24" spans="1:4" ht="30.75" customHeight="1" hidden="1">
      <c r="A24" s="24" t="s">
        <v>137</v>
      </c>
      <c r="B24" s="34">
        <v>0</v>
      </c>
      <c r="C24" s="34">
        <v>0</v>
      </c>
      <c r="D24" s="6"/>
    </row>
    <row r="25" spans="1:4" ht="130.5" customHeight="1">
      <c r="A25" s="4" t="s">
        <v>130</v>
      </c>
      <c r="B25" s="34">
        <v>59.2</v>
      </c>
      <c r="C25" s="34">
        <v>44</v>
      </c>
      <c r="D25" s="6">
        <f>C25/B25*100</f>
        <v>74.32432432432432</v>
      </c>
    </row>
    <row r="26" spans="1:4" ht="33" customHeight="1" hidden="1">
      <c r="A26" s="4" t="s">
        <v>33</v>
      </c>
      <c r="B26" s="34"/>
      <c r="C26" s="34"/>
      <c r="D26" s="6" t="e">
        <f aca="true" t="shared" si="0" ref="D26:D31">C26/B26*100</f>
        <v>#DIV/0!</v>
      </c>
    </row>
    <row r="27" spans="1:4" ht="127.5" customHeight="1">
      <c r="A27" s="4" t="s">
        <v>163</v>
      </c>
      <c r="B27" s="34">
        <v>53.078</v>
      </c>
      <c r="C27" s="34">
        <v>52.978</v>
      </c>
      <c r="D27" s="6">
        <f t="shared" si="0"/>
        <v>99.81159802554731</v>
      </c>
    </row>
    <row r="28" spans="1:4" ht="124.5" customHeight="1" hidden="1">
      <c r="A28" s="4" t="s">
        <v>164</v>
      </c>
      <c r="B28" s="34">
        <v>0</v>
      </c>
      <c r="C28" s="34">
        <v>0</v>
      </c>
      <c r="D28" s="6">
        <v>0</v>
      </c>
    </row>
    <row r="29" spans="1:4" ht="107.25" customHeight="1">
      <c r="A29" s="4" t="s">
        <v>133</v>
      </c>
      <c r="B29" s="34">
        <v>143.538</v>
      </c>
      <c r="C29" s="34">
        <v>124.738</v>
      </c>
      <c r="D29" s="6">
        <f t="shared" si="0"/>
        <v>86.90242305173543</v>
      </c>
    </row>
    <row r="30" spans="1:4" ht="93" customHeight="1">
      <c r="A30" s="42" t="s">
        <v>134</v>
      </c>
      <c r="B30" s="34">
        <v>732</v>
      </c>
      <c r="C30" s="34">
        <v>0</v>
      </c>
      <c r="D30" s="6">
        <f t="shared" si="0"/>
        <v>0</v>
      </c>
    </row>
    <row r="31" spans="1:4" ht="108" customHeight="1">
      <c r="A31" s="4" t="s">
        <v>135</v>
      </c>
      <c r="B31" s="34">
        <v>0.1</v>
      </c>
      <c r="C31" s="34">
        <v>0</v>
      </c>
      <c r="D31" s="6">
        <f t="shared" si="0"/>
        <v>0</v>
      </c>
    </row>
    <row r="32" spans="1:4" ht="33" customHeight="1">
      <c r="A32" s="4" t="s">
        <v>184</v>
      </c>
      <c r="B32" s="34">
        <v>3.6879</v>
      </c>
      <c r="C32" s="34">
        <v>0</v>
      </c>
      <c r="D32" s="6">
        <v>0</v>
      </c>
    </row>
    <row r="33" spans="1:4" ht="21" customHeight="1">
      <c r="A33" s="38" t="s">
        <v>1</v>
      </c>
      <c r="B33" s="9">
        <f>B20+B7</f>
        <v>4013.4392699999994</v>
      </c>
      <c r="C33" s="9">
        <f>C20+C7</f>
        <v>1396.77476</v>
      </c>
      <c r="D33" s="10">
        <f>C33/B33*100</f>
        <v>34.802439155881395</v>
      </c>
    </row>
    <row r="34" spans="1:4" ht="14.25">
      <c r="A34" s="8" t="s">
        <v>157</v>
      </c>
      <c r="B34" s="9">
        <f>B35+B39+B41+B44+B48</f>
        <v>4044.73927</v>
      </c>
      <c r="C34" s="9">
        <f>C35+C39+C41+C44+C48+C52</f>
        <v>1341.7997799999998</v>
      </c>
      <c r="D34" s="10">
        <f>C34/B34*100</f>
        <v>33.17394992434209</v>
      </c>
    </row>
    <row r="35" spans="1:4" ht="14.25">
      <c r="A35" s="8" t="s">
        <v>17</v>
      </c>
      <c r="B35" s="9">
        <f>B36+B37+B38</f>
        <v>1756.08269</v>
      </c>
      <c r="C35" s="9">
        <f>C36+C37+C38</f>
        <v>823.7410199999999</v>
      </c>
      <c r="D35" s="10">
        <f aca="true" t="shared" si="1" ref="D35:D51">C35/B35*100</f>
        <v>46.90787197498086</v>
      </c>
    </row>
    <row r="36" spans="1:4" ht="44.25" customHeight="1">
      <c r="A36" s="16" t="s">
        <v>9</v>
      </c>
      <c r="B36" s="5">
        <v>1514.7</v>
      </c>
      <c r="C36" s="5">
        <v>601.87993</v>
      </c>
      <c r="D36" s="10">
        <f t="shared" si="1"/>
        <v>39.73591668317158</v>
      </c>
    </row>
    <row r="37" spans="1:4" ht="15" customHeight="1">
      <c r="A37" s="16" t="s">
        <v>12</v>
      </c>
      <c r="B37" s="46">
        <v>2</v>
      </c>
      <c r="C37" s="46">
        <v>0</v>
      </c>
      <c r="D37" s="10">
        <f t="shared" si="1"/>
        <v>0</v>
      </c>
    </row>
    <row r="38" spans="1:4" ht="15" customHeight="1">
      <c r="A38" s="4" t="s">
        <v>7</v>
      </c>
      <c r="B38" s="46">
        <v>239.38269</v>
      </c>
      <c r="C38" s="46">
        <v>221.86109</v>
      </c>
      <c r="D38" s="10">
        <f t="shared" si="1"/>
        <v>92.6805066815817</v>
      </c>
    </row>
    <row r="39" spans="1:4" ht="16.5" customHeight="1">
      <c r="A39" s="8" t="s">
        <v>18</v>
      </c>
      <c r="B39" s="45">
        <f>B40</f>
        <v>138.6</v>
      </c>
      <c r="C39" s="45">
        <f>C40</f>
        <v>43.59188</v>
      </c>
      <c r="D39" s="10">
        <f t="shared" si="1"/>
        <v>31.451572871572875</v>
      </c>
    </row>
    <row r="40" spans="1:4" ht="15" customHeight="1">
      <c r="A40" s="4" t="s">
        <v>5</v>
      </c>
      <c r="B40" s="46">
        <v>138.6</v>
      </c>
      <c r="C40" s="46">
        <v>43.59188</v>
      </c>
      <c r="D40" s="10">
        <f t="shared" si="1"/>
        <v>31.451572871572875</v>
      </c>
    </row>
    <row r="41" spans="1:4" ht="14.25">
      <c r="A41" s="8" t="s">
        <v>47</v>
      </c>
      <c r="B41" s="45">
        <f>B42+B43</f>
        <v>10.1</v>
      </c>
      <c r="C41" s="45">
        <f>C42+C43</f>
        <v>0</v>
      </c>
      <c r="D41" s="10">
        <f t="shared" si="1"/>
        <v>0</v>
      </c>
    </row>
    <row r="42" spans="1:4" ht="30" hidden="1">
      <c r="A42" s="4" t="s">
        <v>80</v>
      </c>
      <c r="B42" s="46">
        <v>0</v>
      </c>
      <c r="C42" s="46">
        <v>0</v>
      </c>
      <c r="D42" s="10" t="e">
        <f t="shared" si="1"/>
        <v>#DIV/0!</v>
      </c>
    </row>
    <row r="43" spans="1:4" ht="31.5" customHeight="1">
      <c r="A43" s="4" t="s">
        <v>158</v>
      </c>
      <c r="B43" s="46">
        <v>10.1</v>
      </c>
      <c r="C43" s="46">
        <v>0</v>
      </c>
      <c r="D43" s="10">
        <f t="shared" si="1"/>
        <v>0</v>
      </c>
    </row>
    <row r="44" spans="1:4" ht="15" customHeight="1">
      <c r="A44" s="8" t="s">
        <v>11</v>
      </c>
      <c r="B44" s="45">
        <f>B45+B46+B47</f>
        <v>638.738</v>
      </c>
      <c r="C44" s="45">
        <f>C45+C46+C47</f>
        <v>168.738</v>
      </c>
      <c r="D44" s="10">
        <f t="shared" si="1"/>
        <v>26.417404319141806</v>
      </c>
    </row>
    <row r="45" spans="1:4" ht="17.25" customHeight="1" hidden="1">
      <c r="A45" s="4" t="s">
        <v>71</v>
      </c>
      <c r="B45" s="46">
        <v>0</v>
      </c>
      <c r="C45" s="46">
        <v>0</v>
      </c>
      <c r="D45" s="10" t="e">
        <f t="shared" si="1"/>
        <v>#DIV/0!</v>
      </c>
    </row>
    <row r="46" spans="1:4" ht="15.75" customHeight="1">
      <c r="A46" s="4" t="s">
        <v>28</v>
      </c>
      <c r="B46" s="46">
        <v>202.738</v>
      </c>
      <c r="C46" s="46">
        <v>168.738</v>
      </c>
      <c r="D46" s="10">
        <f t="shared" si="1"/>
        <v>83.22958695459164</v>
      </c>
    </row>
    <row r="47" spans="1:4" ht="16.5" customHeight="1">
      <c r="A47" s="4" t="s">
        <v>16</v>
      </c>
      <c r="B47" s="46">
        <v>436</v>
      </c>
      <c r="C47" s="46">
        <v>0</v>
      </c>
      <c r="D47" s="10">
        <f t="shared" si="1"/>
        <v>0</v>
      </c>
    </row>
    <row r="48" spans="1:4" ht="15.75" customHeight="1">
      <c r="A48" s="8" t="s">
        <v>72</v>
      </c>
      <c r="B48" s="45">
        <f>B49+B50+B51</f>
        <v>1501.21858</v>
      </c>
      <c r="C48" s="45">
        <f>C49+C50+C51</f>
        <v>305.72888</v>
      </c>
      <c r="D48" s="10">
        <f t="shared" si="1"/>
        <v>20.365380769534575</v>
      </c>
    </row>
    <row r="49" spans="1:4" ht="15.75" customHeight="1">
      <c r="A49" s="4" t="s">
        <v>15</v>
      </c>
      <c r="B49" s="46">
        <v>502.37058</v>
      </c>
      <c r="C49" s="46">
        <v>215.74186</v>
      </c>
      <c r="D49" s="10">
        <f t="shared" si="1"/>
        <v>42.94476400270095</v>
      </c>
    </row>
    <row r="50" spans="1:4" ht="15.75" customHeight="1">
      <c r="A50" s="15" t="s">
        <v>8</v>
      </c>
      <c r="B50" s="46">
        <v>53.078</v>
      </c>
      <c r="C50" s="46">
        <v>52.97778</v>
      </c>
      <c r="D50" s="10">
        <f t="shared" si="1"/>
        <v>99.8111835412035</v>
      </c>
    </row>
    <row r="51" spans="1:4" ht="15">
      <c r="A51" s="4" t="s">
        <v>6</v>
      </c>
      <c r="B51" s="46">
        <v>945.77</v>
      </c>
      <c r="C51" s="46">
        <v>37.00924</v>
      </c>
      <c r="D51" s="10">
        <f t="shared" si="1"/>
        <v>3.9131332142064137</v>
      </c>
    </row>
    <row r="52" spans="1:4" ht="14.25" customHeight="1" hidden="1">
      <c r="A52" s="8" t="s">
        <v>150</v>
      </c>
      <c r="B52" s="45">
        <f>B53</f>
        <v>0</v>
      </c>
      <c r="C52" s="45">
        <f>C53</f>
        <v>0</v>
      </c>
      <c r="D52" s="10">
        <v>0</v>
      </c>
    </row>
    <row r="53" spans="1:4" ht="14.25" customHeight="1" hidden="1">
      <c r="A53" s="4" t="s">
        <v>10</v>
      </c>
      <c r="B53" s="46"/>
      <c r="C53" s="46"/>
      <c r="D53" s="6">
        <v>0</v>
      </c>
    </row>
    <row r="54" spans="1:5" ht="6" customHeight="1" hidden="1">
      <c r="A54" s="4" t="s">
        <v>0</v>
      </c>
      <c r="B54" s="51">
        <f>B33-B34</f>
        <v>-31.300000000000637</v>
      </c>
      <c r="C54" s="51">
        <f>C33-C34</f>
        <v>54.97498000000019</v>
      </c>
      <c r="D54" s="6"/>
      <c r="E54" s="1"/>
    </row>
    <row r="55" spans="1:4" ht="15">
      <c r="A55" s="4" t="s">
        <v>0</v>
      </c>
      <c r="B55" s="51">
        <f>B33-B34</f>
        <v>-31.300000000000637</v>
      </c>
      <c r="C55" s="46">
        <f>C33-C34</f>
        <v>54.97498000000019</v>
      </c>
      <c r="D55" s="6"/>
    </row>
    <row r="56" spans="1:4" ht="15">
      <c r="A56" s="4"/>
      <c r="B56" s="51"/>
      <c r="C56" s="46"/>
      <c r="D56" s="6"/>
    </row>
    <row r="57" spans="1:4" ht="15.75">
      <c r="A57" s="1" t="s">
        <v>147</v>
      </c>
      <c r="B57" s="1"/>
      <c r="C57" s="1"/>
      <c r="D57" s="1"/>
    </row>
    <row r="58" spans="1:4" ht="15.75">
      <c r="A58" s="1" t="s">
        <v>92</v>
      </c>
      <c r="B58" s="1"/>
      <c r="C58" s="1" t="s">
        <v>149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1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view="pageBreakPreview" zoomScale="106" zoomScaleSheetLayoutView="106" zoomScalePageLayoutView="0" workbookViewId="0" topLeftCell="A1">
      <pane xSplit="1" topLeftCell="B1" activePane="topRight" state="frozen"/>
      <selection pane="topLeft" activeCell="A1" sqref="A1"/>
      <selection pane="topRight" activeCell="C53" sqref="C53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60" t="s">
        <v>73</v>
      </c>
      <c r="B1" s="60"/>
      <c r="C1" s="60"/>
      <c r="D1" s="60"/>
    </row>
    <row r="2" spans="1:4" ht="15.75">
      <c r="A2" s="60" t="s">
        <v>114</v>
      </c>
      <c r="B2" s="60"/>
      <c r="C2" s="60"/>
      <c r="D2" s="60"/>
    </row>
    <row r="3" spans="1:4" ht="15.75">
      <c r="A3" s="60" t="s">
        <v>193</v>
      </c>
      <c r="B3" s="60"/>
      <c r="C3" s="60"/>
      <c r="D3" s="60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33" t="s">
        <v>162</v>
      </c>
      <c r="C5" s="33" t="s">
        <v>195</v>
      </c>
      <c r="D5" s="48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9.75" customHeight="1">
      <c r="A7" s="13"/>
      <c r="B7" s="14"/>
      <c r="C7" s="14"/>
      <c r="D7" s="36"/>
    </row>
    <row r="8" spans="1:4" ht="17.25" customHeight="1">
      <c r="A8" s="8" t="s">
        <v>53</v>
      </c>
      <c r="B8" s="9">
        <f>B9+B10+B11+B12+B14+B15+B17+B18+B22+B19+B21+B30</f>
        <v>32308.9</v>
      </c>
      <c r="C8" s="9">
        <f>C9+C10+C11+C12+C14+C15+C17+C18+C26+C22+C20+C28+C13+C29+C27+C31+C32+C30+C19+C21</f>
        <v>11500.758869999998</v>
      </c>
      <c r="D8" s="10">
        <f aca="true" t="shared" si="0" ref="D8:D15">C8/B8*100</f>
        <v>35.59625635660761</v>
      </c>
    </row>
    <row r="9" spans="1:4" ht="15.75" customHeight="1">
      <c r="A9" s="4" t="s">
        <v>91</v>
      </c>
      <c r="B9" s="11">
        <v>24701.9</v>
      </c>
      <c r="C9" s="11">
        <v>9415.94018</v>
      </c>
      <c r="D9" s="6">
        <f t="shared" si="0"/>
        <v>38.11828312801849</v>
      </c>
    </row>
    <row r="10" spans="1:4" ht="15.75" customHeight="1">
      <c r="A10" s="4" t="s">
        <v>90</v>
      </c>
      <c r="B10" s="11">
        <v>1</v>
      </c>
      <c r="C10" s="11">
        <v>0.88515</v>
      </c>
      <c r="D10" s="6">
        <f t="shared" si="0"/>
        <v>88.515</v>
      </c>
    </row>
    <row r="11" spans="1:4" ht="15.75" customHeight="1">
      <c r="A11" s="4" t="s">
        <v>122</v>
      </c>
      <c r="B11" s="11">
        <v>3163</v>
      </c>
      <c r="C11" s="11">
        <v>143.29172</v>
      </c>
      <c r="D11" s="6">
        <f t="shared" si="0"/>
        <v>4.53024723363895</v>
      </c>
    </row>
    <row r="12" spans="1:4" ht="15.75" customHeight="1">
      <c r="A12" s="4" t="s">
        <v>89</v>
      </c>
      <c r="B12" s="11">
        <v>2392</v>
      </c>
      <c r="C12" s="11">
        <v>847.85143</v>
      </c>
      <c r="D12" s="6">
        <f t="shared" si="0"/>
        <v>35.445293896321076</v>
      </c>
    </row>
    <row r="13" spans="1:4" ht="46.5" customHeight="1">
      <c r="A13" s="40" t="s">
        <v>123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88</v>
      </c>
      <c r="B14" s="11">
        <v>985</v>
      </c>
      <c r="C14" s="11">
        <v>320.09402</v>
      </c>
      <c r="D14" s="6">
        <f t="shared" si="0"/>
        <v>32.496854822335024</v>
      </c>
    </row>
    <row r="15" spans="1:4" ht="34.5" customHeight="1">
      <c r="A15" s="4" t="s">
        <v>87</v>
      </c>
      <c r="B15" s="11">
        <v>134</v>
      </c>
      <c r="C15" s="11">
        <v>46.64073</v>
      </c>
      <c r="D15" s="6">
        <f t="shared" si="0"/>
        <v>34.806514925373136</v>
      </c>
    </row>
    <row r="16" spans="1:4" ht="23.25" customHeight="1" hidden="1">
      <c r="A16" s="4" t="s">
        <v>86</v>
      </c>
      <c r="B16" s="11">
        <v>0</v>
      </c>
      <c r="C16" s="11">
        <v>0</v>
      </c>
      <c r="D16" s="6"/>
    </row>
    <row r="17" spans="1:4" ht="39" customHeight="1">
      <c r="A17" s="4" t="s">
        <v>85</v>
      </c>
      <c r="B17" s="11">
        <v>365</v>
      </c>
      <c r="C17" s="41">
        <v>47.56755</v>
      </c>
      <c r="D17" s="6">
        <f>C17/B17*100</f>
        <v>13.032205479452056</v>
      </c>
    </row>
    <row r="18" spans="1:4" ht="36" customHeight="1">
      <c r="A18" s="49" t="s">
        <v>54</v>
      </c>
      <c r="B18" s="11">
        <v>367</v>
      </c>
      <c r="C18" s="11">
        <v>158.78359</v>
      </c>
      <c r="D18" s="6">
        <f>C18/B18*100</f>
        <v>43.265283378746595</v>
      </c>
    </row>
    <row r="19" spans="1:4" ht="58.5" customHeight="1">
      <c r="A19" s="4" t="s">
        <v>189</v>
      </c>
      <c r="B19" s="11">
        <v>0</v>
      </c>
      <c r="C19" s="41">
        <v>8</v>
      </c>
      <c r="D19" s="6">
        <v>0</v>
      </c>
    </row>
    <row r="20" spans="1:4" ht="15.75" customHeight="1" hidden="1">
      <c r="A20" s="4" t="s">
        <v>84</v>
      </c>
      <c r="B20" s="11">
        <v>0</v>
      </c>
      <c r="C20" s="11">
        <v>0</v>
      </c>
      <c r="D20" s="6">
        <v>0</v>
      </c>
    </row>
    <row r="21" spans="1:4" ht="81" customHeight="1">
      <c r="A21" s="4" t="s">
        <v>192</v>
      </c>
      <c r="B21" s="11">
        <v>0</v>
      </c>
      <c r="C21" s="11">
        <v>66.5</v>
      </c>
      <c r="D21" s="6">
        <v>0</v>
      </c>
    </row>
    <row r="22" spans="1:4" ht="46.5" customHeight="1">
      <c r="A22" s="50" t="s">
        <v>83</v>
      </c>
      <c r="B22" s="11">
        <v>200</v>
      </c>
      <c r="C22" s="11">
        <v>443.11692</v>
      </c>
      <c r="D22" s="6">
        <f>C22/B22*100</f>
        <v>221.55846000000003</v>
      </c>
    </row>
    <row r="23" spans="1:4" ht="39" customHeight="1" hidden="1">
      <c r="A23" s="4" t="s">
        <v>81</v>
      </c>
      <c r="B23" s="11">
        <v>0</v>
      </c>
      <c r="C23" s="11">
        <v>0</v>
      </c>
      <c r="D23" s="6">
        <v>0</v>
      </c>
    </row>
    <row r="24" spans="1:4" ht="32.25" customHeight="1" hidden="1">
      <c r="A24" s="40" t="s">
        <v>98</v>
      </c>
      <c r="B24" s="11">
        <v>0</v>
      </c>
      <c r="C24" s="11"/>
      <c r="D24" s="6"/>
    </row>
    <row r="25" spans="1:4" ht="34.5" customHeight="1" hidden="1">
      <c r="A25" s="4" t="s">
        <v>82</v>
      </c>
      <c r="B25" s="11">
        <v>0</v>
      </c>
      <c r="C25" s="11">
        <v>0</v>
      </c>
      <c r="D25" s="6">
        <v>0</v>
      </c>
    </row>
    <row r="26" spans="1:4" ht="20.25" customHeight="1" hidden="1">
      <c r="A26" s="4" t="s">
        <v>102</v>
      </c>
      <c r="B26" s="11"/>
      <c r="C26" s="11">
        <v>0</v>
      </c>
      <c r="D26" s="6"/>
    </row>
    <row r="27" spans="1:4" ht="51.75" customHeight="1" hidden="1">
      <c r="A27" s="4" t="s">
        <v>145</v>
      </c>
      <c r="B27" s="11">
        <v>0</v>
      </c>
      <c r="C27" s="11">
        <v>0</v>
      </c>
      <c r="D27" s="6">
        <v>0</v>
      </c>
    </row>
    <row r="28" spans="1:4" ht="1.5" customHeight="1" hidden="1">
      <c r="A28" s="40" t="s">
        <v>98</v>
      </c>
      <c r="B28" s="11"/>
      <c r="C28" s="11"/>
      <c r="D28" s="6"/>
    </row>
    <row r="29" spans="1:4" ht="32.25" customHeight="1" hidden="1">
      <c r="A29" s="49"/>
      <c r="B29" s="11"/>
      <c r="C29" s="11"/>
      <c r="D29" s="6"/>
    </row>
    <row r="30" spans="1:4" ht="66" customHeight="1">
      <c r="A30" s="49" t="s">
        <v>98</v>
      </c>
      <c r="B30" s="11">
        <v>0</v>
      </c>
      <c r="C30" s="11">
        <v>2.08758</v>
      </c>
      <c r="D30" s="6">
        <v>0</v>
      </c>
    </row>
    <row r="31" spans="1:4" ht="29.25" customHeight="1" hidden="1">
      <c r="A31" s="49" t="s">
        <v>151</v>
      </c>
      <c r="B31" s="11">
        <v>0</v>
      </c>
      <c r="C31" s="11">
        <v>0</v>
      </c>
      <c r="D31" s="6">
        <v>0</v>
      </c>
    </row>
    <row r="32" spans="1:4" ht="13.5" customHeight="1" hidden="1">
      <c r="A32" s="49" t="s">
        <v>152</v>
      </c>
      <c r="B32" s="11">
        <v>0</v>
      </c>
      <c r="C32" s="11">
        <v>0</v>
      </c>
      <c r="D32" s="6">
        <v>0</v>
      </c>
    </row>
    <row r="33" spans="1:4" ht="19.5" customHeight="1">
      <c r="A33" s="8" t="s">
        <v>4</v>
      </c>
      <c r="B33" s="26">
        <f>B34+B35+B39+B36+B37+B40+B45+B47+B48+B41+B46+B38+B51+B50+B42+B43+B53+B44+B49+B52</f>
        <v>74505.17254</v>
      </c>
      <c r="C33" s="26">
        <f>C34+C35+C39+C36+C37+C40+C45+C47+C48+C41+C46+C38+C51+C50+C53+C43+C42+C44+C49</f>
        <v>0</v>
      </c>
      <c r="D33" s="10">
        <f>C33/B33*100</f>
        <v>0</v>
      </c>
    </row>
    <row r="34" spans="1:4" ht="51" customHeight="1" hidden="1">
      <c r="A34" s="4" t="s">
        <v>55</v>
      </c>
      <c r="B34" s="34">
        <v>0</v>
      </c>
      <c r="C34" s="34">
        <v>0</v>
      </c>
      <c r="D34" s="6">
        <v>0</v>
      </c>
    </row>
    <row r="35" spans="1:4" ht="36.75" customHeight="1">
      <c r="A35" s="4" t="s">
        <v>76</v>
      </c>
      <c r="B35" s="34">
        <v>6204.43813</v>
      </c>
      <c r="C35" s="34">
        <v>0</v>
      </c>
      <c r="D35" s="6">
        <f>C35/B35*100</f>
        <v>0</v>
      </c>
    </row>
    <row r="36" spans="1:4" ht="49.5" customHeight="1" hidden="1">
      <c r="A36" s="4" t="s">
        <v>77</v>
      </c>
      <c r="B36" s="34"/>
      <c r="C36" s="34"/>
      <c r="D36" s="6" t="e">
        <f>C36/B36*100</f>
        <v>#DIV/0!</v>
      </c>
    </row>
    <row r="37" spans="1:4" ht="46.5" customHeight="1" hidden="1">
      <c r="A37" s="4" t="s">
        <v>78</v>
      </c>
      <c r="B37" s="34"/>
      <c r="C37" s="34"/>
      <c r="D37" s="6" t="e">
        <f>C37/B37*100</f>
        <v>#DIV/0!</v>
      </c>
    </row>
    <row r="38" spans="1:4" ht="0.75" customHeight="1" hidden="1">
      <c r="A38" s="4" t="s">
        <v>119</v>
      </c>
      <c r="B38" s="34"/>
      <c r="C38" s="34"/>
      <c r="D38" s="6"/>
    </row>
    <row r="39" spans="1:4" ht="63" customHeight="1" hidden="1">
      <c r="A39" s="4" t="s">
        <v>79</v>
      </c>
      <c r="B39" s="34"/>
      <c r="C39" s="34"/>
      <c r="D39" s="6"/>
    </row>
    <row r="40" spans="1:4" ht="50.25" customHeight="1" hidden="1">
      <c r="A40" s="42" t="s">
        <v>116</v>
      </c>
      <c r="B40" s="34"/>
      <c r="C40" s="34"/>
      <c r="D40" s="6"/>
    </row>
    <row r="41" spans="1:4" ht="66" customHeight="1" hidden="1">
      <c r="A41" s="4" t="s">
        <v>97</v>
      </c>
      <c r="B41" s="34"/>
      <c r="C41" s="34"/>
      <c r="D41" s="6"/>
    </row>
    <row r="42" spans="1:4" ht="45" customHeight="1">
      <c r="A42" s="4" t="s">
        <v>186</v>
      </c>
      <c r="B42" s="34">
        <v>67332.3994</v>
      </c>
      <c r="C42" s="34">
        <v>0</v>
      </c>
      <c r="D42" s="6">
        <f>C42/B42*100</f>
        <v>0</v>
      </c>
    </row>
    <row r="43" spans="1:4" ht="49.5" customHeight="1" hidden="1">
      <c r="A43" s="4" t="s">
        <v>153</v>
      </c>
      <c r="B43" s="34"/>
      <c r="C43" s="34"/>
      <c r="D43" s="6" t="e">
        <f>C43/B43*100</f>
        <v>#DIV/0!</v>
      </c>
    </row>
    <row r="44" spans="1:4" ht="104.25" customHeight="1" hidden="1">
      <c r="A44" s="42" t="s">
        <v>155</v>
      </c>
      <c r="B44" s="34"/>
      <c r="C44" s="34"/>
      <c r="D44" s="6" t="e">
        <f>C44/B44*100</f>
        <v>#DIV/0!</v>
      </c>
    </row>
    <row r="45" spans="1:4" ht="63" customHeight="1" hidden="1">
      <c r="A45" s="4" t="s">
        <v>139</v>
      </c>
      <c r="B45" s="34"/>
      <c r="C45" s="34"/>
      <c r="D45" s="6" t="e">
        <f aca="true" t="shared" si="1" ref="D45:D54">C45/B45*100</f>
        <v>#DIV/0!</v>
      </c>
    </row>
    <row r="46" spans="1:4" ht="79.5" customHeight="1" hidden="1">
      <c r="A46" s="4" t="s">
        <v>99</v>
      </c>
      <c r="B46" s="34"/>
      <c r="C46" s="34"/>
      <c r="D46" s="6" t="e">
        <f t="shared" si="1"/>
        <v>#DIV/0!</v>
      </c>
    </row>
    <row r="47" spans="1:4" ht="42" customHeight="1" hidden="1">
      <c r="A47" s="4" t="s">
        <v>56</v>
      </c>
      <c r="B47" s="34"/>
      <c r="C47" s="34"/>
      <c r="D47" s="6" t="e">
        <f t="shared" si="1"/>
        <v>#DIV/0!</v>
      </c>
    </row>
    <row r="48" spans="1:8" ht="30.75" customHeight="1" hidden="1">
      <c r="A48" s="4" t="s">
        <v>57</v>
      </c>
      <c r="B48" s="34"/>
      <c r="C48" s="34"/>
      <c r="D48" s="6" t="e">
        <f t="shared" si="1"/>
        <v>#DIV/0!</v>
      </c>
      <c r="H48" s="10"/>
    </row>
    <row r="49" spans="1:8" ht="60" customHeight="1" hidden="1">
      <c r="A49" s="4" t="s">
        <v>161</v>
      </c>
      <c r="B49" s="34"/>
      <c r="C49" s="34"/>
      <c r="D49" s="6" t="e">
        <f t="shared" si="1"/>
        <v>#DIV/0!</v>
      </c>
      <c r="H49" s="10"/>
    </row>
    <row r="50" spans="1:8" ht="46.5" customHeight="1" hidden="1">
      <c r="A50" s="4" t="s">
        <v>160</v>
      </c>
      <c r="B50" s="34"/>
      <c r="C50" s="34"/>
      <c r="D50" s="6" t="e">
        <f t="shared" si="1"/>
        <v>#DIV/0!</v>
      </c>
      <c r="H50" s="10"/>
    </row>
    <row r="51" spans="1:8" ht="33.75" customHeight="1">
      <c r="A51" s="4" t="s">
        <v>187</v>
      </c>
      <c r="B51" s="34">
        <v>293.37701</v>
      </c>
      <c r="C51" s="34">
        <v>0</v>
      </c>
      <c r="D51" s="6">
        <f t="shared" si="1"/>
        <v>0</v>
      </c>
      <c r="H51" s="10"/>
    </row>
    <row r="52" spans="1:8" ht="45" customHeight="1">
      <c r="A52" s="4" t="s">
        <v>191</v>
      </c>
      <c r="B52" s="34">
        <v>578.2</v>
      </c>
      <c r="C52" s="34">
        <v>0</v>
      </c>
      <c r="D52" s="6">
        <f t="shared" si="1"/>
        <v>0</v>
      </c>
      <c r="H52" s="10"/>
    </row>
    <row r="53" spans="1:8" ht="28.5" customHeight="1">
      <c r="A53" s="4" t="s">
        <v>185</v>
      </c>
      <c r="B53" s="34">
        <v>96.758</v>
      </c>
      <c r="C53" s="34">
        <v>0</v>
      </c>
      <c r="D53" s="6">
        <f t="shared" si="1"/>
        <v>0</v>
      </c>
      <c r="H53" s="10"/>
    </row>
    <row r="54" spans="1:4" ht="19.5" customHeight="1">
      <c r="A54" s="8" t="s">
        <v>1</v>
      </c>
      <c r="B54" s="54">
        <f>B33+B8</f>
        <v>106814.07254</v>
      </c>
      <c r="C54" s="54">
        <f>C33+C8</f>
        <v>11500.758869999998</v>
      </c>
      <c r="D54" s="55">
        <f t="shared" si="1"/>
        <v>10.767082086204667</v>
      </c>
    </row>
    <row r="55" spans="1:4" ht="14.25">
      <c r="A55" s="8" t="s">
        <v>157</v>
      </c>
      <c r="B55" s="54">
        <f>B56+B61+B63+B66+B71+B75+B77</f>
        <v>109714.07254</v>
      </c>
      <c r="C55" s="54">
        <f>C56+C61+C63+C66+C71+C75+C77</f>
        <v>7913.17231</v>
      </c>
      <c r="D55" s="55">
        <f>C55/B55*100</f>
        <v>7.2125408589814075</v>
      </c>
    </row>
    <row r="56" spans="1:4" ht="18.75" customHeight="1">
      <c r="A56" s="8" t="s">
        <v>17</v>
      </c>
      <c r="B56" s="9">
        <f>B57+B58+B59+B60</f>
        <v>7087.68218</v>
      </c>
      <c r="C56" s="9">
        <f>C57+C58+C59+C60</f>
        <v>1828.9603100000002</v>
      </c>
      <c r="D56" s="10">
        <f aca="true" t="shared" si="2" ref="D56:D77">C56/B56*100</f>
        <v>25.80477317621486</v>
      </c>
    </row>
    <row r="57" spans="1:4" ht="45">
      <c r="A57" s="16" t="s">
        <v>9</v>
      </c>
      <c r="B57" s="5">
        <v>4752.1</v>
      </c>
      <c r="C57" s="5">
        <v>1668.18927</v>
      </c>
      <c r="D57" s="10">
        <f t="shared" si="2"/>
        <v>35.10425432966478</v>
      </c>
    </row>
    <row r="58" spans="1:4" ht="15" hidden="1">
      <c r="A58" s="16" t="s">
        <v>29</v>
      </c>
      <c r="B58" s="5"/>
      <c r="C58" s="5"/>
      <c r="D58" s="10" t="e">
        <f t="shared" si="2"/>
        <v>#DIV/0!</v>
      </c>
    </row>
    <row r="59" spans="1:4" ht="15">
      <c r="A59" s="16" t="s">
        <v>12</v>
      </c>
      <c r="B59" s="46">
        <v>50</v>
      </c>
      <c r="C59" s="46">
        <v>0</v>
      </c>
      <c r="D59" s="10">
        <f t="shared" si="2"/>
        <v>0</v>
      </c>
    </row>
    <row r="60" spans="1:4" ht="14.25" customHeight="1">
      <c r="A60" s="4" t="s">
        <v>7</v>
      </c>
      <c r="B60" s="46">
        <v>2285.58218</v>
      </c>
      <c r="C60" s="46">
        <v>160.77104</v>
      </c>
      <c r="D60" s="10">
        <f t="shared" si="2"/>
        <v>7.034139546887787</v>
      </c>
    </row>
    <row r="61" spans="1:4" ht="15.75" customHeight="1" hidden="1">
      <c r="A61" s="8" t="s">
        <v>18</v>
      </c>
      <c r="B61" s="45">
        <f>B62</f>
        <v>0</v>
      </c>
      <c r="C61" s="45">
        <f>C62</f>
        <v>0</v>
      </c>
      <c r="D61" s="10">
        <v>0</v>
      </c>
    </row>
    <row r="62" spans="1:4" ht="15.75" customHeight="1" hidden="1">
      <c r="A62" s="4" t="s">
        <v>5</v>
      </c>
      <c r="B62" s="46"/>
      <c r="C62" s="46"/>
      <c r="D62" s="10">
        <v>0</v>
      </c>
    </row>
    <row r="63" spans="1:4" ht="15.75" customHeight="1">
      <c r="A63" s="8" t="s">
        <v>47</v>
      </c>
      <c r="B63" s="45">
        <f>B64+B65</f>
        <v>725.2</v>
      </c>
      <c r="C63" s="45">
        <f>C64+C65</f>
        <v>43</v>
      </c>
      <c r="D63" s="10">
        <f t="shared" si="2"/>
        <v>5.929398786541643</v>
      </c>
    </row>
    <row r="64" spans="1:4" ht="30">
      <c r="A64" s="4" t="s">
        <v>80</v>
      </c>
      <c r="B64" s="46">
        <v>0.1</v>
      </c>
      <c r="C64" s="46">
        <v>0</v>
      </c>
      <c r="D64" s="10">
        <f t="shared" si="2"/>
        <v>0</v>
      </c>
    </row>
    <row r="65" spans="1:4" ht="30" customHeight="1">
      <c r="A65" s="4" t="s">
        <v>158</v>
      </c>
      <c r="B65" s="46">
        <v>725.1</v>
      </c>
      <c r="C65" s="46">
        <v>43</v>
      </c>
      <c r="D65" s="10">
        <f t="shared" si="2"/>
        <v>5.9302165218590535</v>
      </c>
    </row>
    <row r="66" spans="1:4" ht="15.75" customHeight="1">
      <c r="A66" s="8" t="s">
        <v>11</v>
      </c>
      <c r="B66" s="45">
        <f>B67+B68+B69+B70</f>
        <v>82263.97640999999</v>
      </c>
      <c r="C66" s="45">
        <f>C67+C68+C69+C70</f>
        <v>1485.31</v>
      </c>
      <c r="D66" s="10">
        <f t="shared" si="2"/>
        <v>1.8055412159962716</v>
      </c>
    </row>
    <row r="67" spans="1:4" ht="0.75" customHeight="1" hidden="1">
      <c r="A67" s="4" t="s">
        <v>71</v>
      </c>
      <c r="B67" s="46">
        <v>0</v>
      </c>
      <c r="C67" s="46">
        <v>0</v>
      </c>
      <c r="D67" s="10" t="e">
        <f t="shared" si="2"/>
        <v>#DIV/0!</v>
      </c>
    </row>
    <row r="68" spans="1:4" ht="15" hidden="1">
      <c r="A68" s="4" t="s">
        <v>50</v>
      </c>
      <c r="B68" s="46">
        <v>0</v>
      </c>
      <c r="C68" s="46">
        <v>0</v>
      </c>
      <c r="D68" s="10" t="e">
        <f t="shared" si="2"/>
        <v>#DIV/0!</v>
      </c>
    </row>
    <row r="69" spans="1:4" ht="14.25" customHeight="1">
      <c r="A69" s="4" t="s">
        <v>28</v>
      </c>
      <c r="B69" s="46">
        <v>80632.3994</v>
      </c>
      <c r="C69" s="46">
        <v>1459.31</v>
      </c>
      <c r="D69" s="10">
        <f t="shared" si="2"/>
        <v>1.8098308010911057</v>
      </c>
    </row>
    <row r="70" spans="1:4" ht="15.75" customHeight="1">
      <c r="A70" s="4" t="s">
        <v>16</v>
      </c>
      <c r="B70" s="46">
        <v>1631.57701</v>
      </c>
      <c r="C70" s="46">
        <v>26</v>
      </c>
      <c r="D70" s="10">
        <f t="shared" si="2"/>
        <v>1.5935502793092187</v>
      </c>
    </row>
    <row r="71" spans="1:4" ht="15.75" customHeight="1">
      <c r="A71" s="8" t="s">
        <v>159</v>
      </c>
      <c r="B71" s="45">
        <f>B72+B73+B74</f>
        <v>19356.98995</v>
      </c>
      <c r="C71" s="45">
        <f>C72+C73+C74</f>
        <v>4437.61027</v>
      </c>
      <c r="D71" s="10">
        <f t="shared" si="2"/>
        <v>22.92510499546961</v>
      </c>
    </row>
    <row r="72" spans="1:4" ht="15.75" customHeight="1">
      <c r="A72" s="4" t="s">
        <v>15</v>
      </c>
      <c r="B72" s="46">
        <v>620</v>
      </c>
      <c r="C72" s="46">
        <v>203.40558</v>
      </c>
      <c r="D72" s="10">
        <f t="shared" si="2"/>
        <v>32.807351612903226</v>
      </c>
    </row>
    <row r="73" spans="1:4" ht="17.25" customHeight="1">
      <c r="A73" s="15" t="s">
        <v>8</v>
      </c>
      <c r="B73" s="46">
        <v>5350</v>
      </c>
      <c r="C73" s="46">
        <v>1419.92773</v>
      </c>
      <c r="D73" s="10">
        <f t="shared" si="2"/>
        <v>26.54070523364486</v>
      </c>
    </row>
    <row r="74" spans="1:4" ht="15.75" customHeight="1">
      <c r="A74" s="4" t="s">
        <v>6</v>
      </c>
      <c r="B74" s="46">
        <v>13386.98995</v>
      </c>
      <c r="C74" s="46">
        <v>2814.27696</v>
      </c>
      <c r="D74" s="10">
        <f t="shared" si="2"/>
        <v>21.0224775734593</v>
      </c>
    </row>
    <row r="75" spans="1:4" ht="15" customHeight="1">
      <c r="A75" s="8" t="s">
        <v>150</v>
      </c>
      <c r="B75" s="45">
        <f>B76</f>
        <v>280.224</v>
      </c>
      <c r="C75" s="45">
        <f>C76</f>
        <v>118.29173</v>
      </c>
      <c r="D75" s="10">
        <f t="shared" si="2"/>
        <v>42.213275807925086</v>
      </c>
    </row>
    <row r="76" spans="1:4" ht="15" customHeight="1">
      <c r="A76" s="4" t="s">
        <v>10</v>
      </c>
      <c r="B76" s="46">
        <v>280.224</v>
      </c>
      <c r="C76" s="46">
        <v>118.29173</v>
      </c>
      <c r="D76" s="10">
        <f t="shared" si="2"/>
        <v>42.213275807925086</v>
      </c>
    </row>
    <row r="77" spans="1:4" ht="0.75" customHeight="1">
      <c r="A77" s="8" t="s">
        <v>94</v>
      </c>
      <c r="B77" s="45">
        <f>B78</f>
        <v>0</v>
      </c>
      <c r="C77" s="45">
        <f>C78</f>
        <v>0</v>
      </c>
      <c r="D77" s="10" t="e">
        <f t="shared" si="2"/>
        <v>#DIV/0!</v>
      </c>
    </row>
    <row r="78" spans="1:4" ht="0.75" customHeight="1">
      <c r="A78" s="4" t="s">
        <v>95</v>
      </c>
      <c r="B78" s="46">
        <v>0</v>
      </c>
      <c r="C78" s="46">
        <v>0</v>
      </c>
      <c r="D78" s="10" t="e">
        <f>C78/B78*100</f>
        <v>#DIV/0!</v>
      </c>
    </row>
    <row r="79" spans="1:4" ht="14.25" customHeight="1">
      <c r="A79" s="4" t="s">
        <v>0</v>
      </c>
      <c r="B79" s="51">
        <f>B54-B55</f>
        <v>-2900</v>
      </c>
      <c r="C79" s="46">
        <f>C54-C55</f>
        <v>3587.586559999998</v>
      </c>
      <c r="D79" s="6"/>
    </row>
    <row r="80" spans="1:4" ht="14.25" customHeight="1">
      <c r="A80" s="3"/>
      <c r="B80" s="5"/>
      <c r="C80" s="5"/>
      <c r="D80" s="6"/>
    </row>
    <row r="81" spans="1:5" ht="14.25" customHeight="1">
      <c r="A81" s="1" t="s">
        <v>147</v>
      </c>
      <c r="B81" s="1"/>
      <c r="C81" s="1"/>
      <c r="D81" s="1"/>
      <c r="E81" s="1"/>
    </row>
    <row r="82" spans="1:4" ht="15.75">
      <c r="A82" s="1" t="s">
        <v>92</v>
      </c>
      <c r="B82" s="1"/>
      <c r="C82" s="1" t="s">
        <v>149</v>
      </c>
      <c r="D82" s="1"/>
    </row>
    <row r="83" ht="12.75">
      <c r="A83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72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2023-05-05T05:20:43Z</cp:lastPrinted>
  <dcterms:created xsi:type="dcterms:W3CDTF">2007-03-05T11:59:24Z</dcterms:created>
  <dcterms:modified xsi:type="dcterms:W3CDTF">2023-06-06T08:44:11Z</dcterms:modified>
  <cp:category/>
  <cp:version/>
  <cp:contentType/>
  <cp:contentStatus/>
</cp:coreProperties>
</file>